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hoa1\Desktop\SMU2\SMU_Homework_Sep2020\01-Excel\Submission\"/>
    </mc:Choice>
  </mc:AlternateContent>
  <xr:revisionPtr revIDLastSave="0" documentId="13_ncr:1_{D7CF9869-5E5F-4095-98BE-5376638FA467}" xr6:coauthVersionLast="45" xr6:coauthVersionMax="45" xr10:uidLastSave="{00000000-0000-0000-0000-000000000000}"/>
  <bookViews>
    <workbookView xWindow="-120" yWindow="-120" windowWidth="38640" windowHeight="21240" activeTab="6" xr2:uid="{00000000-000D-0000-FFFF-FFFF00000000}"/>
  </bookViews>
  <sheets>
    <sheet name="Pivot1 - Category" sheetId="2" r:id="rId1"/>
    <sheet name="Pivot2 - Month" sheetId="3" r:id="rId2"/>
    <sheet name="Pivot3-staff pick" sheetId="8" r:id="rId3"/>
    <sheet name="Pivot4 - spotlight" sheetId="7" r:id="rId4"/>
    <sheet name="Sheet1" sheetId="1" r:id="rId5"/>
    <sheet name="Sheet4" sheetId="4" r:id="rId6"/>
    <sheet name="Sheet2" sheetId="5" r:id="rId7"/>
  </sheets>
  <definedNames>
    <definedName name="_xlnm._FilterDatabase" localSheetId="4" hidden="1">Sheet1!$A$1:$T$4115</definedName>
  </definedNames>
  <calcPr calcId="191029"/>
  <pivotCaches>
    <pivotCache cacheId="0" r:id="rId8"/>
    <pivotCache cacheId="1" r:id="rId9"/>
    <pivotCache cacheId="3" r:id="rId10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7" i="5" l="1"/>
  <c r="J6" i="5"/>
  <c r="J5" i="5"/>
  <c r="J4" i="5"/>
  <c r="J3" i="5"/>
  <c r="J2" i="5"/>
  <c r="I7" i="5"/>
  <c r="I6" i="5"/>
  <c r="I5" i="5"/>
  <c r="I4" i="5"/>
  <c r="I3" i="5"/>
  <c r="I2" i="5"/>
  <c r="F10" i="3"/>
  <c r="F12" i="3"/>
  <c r="F7" i="3"/>
  <c r="F16" i="3"/>
  <c r="F17" i="3"/>
  <c r="F11" i="3"/>
  <c r="F14" i="3"/>
  <c r="F8" i="3"/>
  <c r="F13" i="3"/>
  <c r="F15" i="3"/>
  <c r="F9" i="3"/>
  <c r="F6" i="3"/>
  <c r="G5" i="2"/>
  <c r="G6" i="2"/>
  <c r="G7" i="2"/>
  <c r="G9" i="2"/>
  <c r="G8" i="2"/>
  <c r="G11" i="2"/>
  <c r="G13" i="2"/>
  <c r="G12" i="2"/>
  <c r="G10" i="2"/>
  <c r="D13" i="4" l="1"/>
  <c r="C11" i="4"/>
  <c r="B11" i="4"/>
  <c r="D11" i="4"/>
  <c r="D12" i="4"/>
  <c r="D10" i="4"/>
  <c r="D9" i="4"/>
  <c r="D8" i="4"/>
  <c r="D7" i="4"/>
  <c r="D6" i="4"/>
  <c r="D5" i="4"/>
  <c r="D4" i="4"/>
  <c r="D3" i="4"/>
  <c r="D2" i="4"/>
  <c r="C2" i="4"/>
  <c r="C13" i="4"/>
  <c r="C12" i="4"/>
  <c r="C10" i="4"/>
  <c r="C9" i="4"/>
  <c r="C8" i="4"/>
  <c r="C7" i="4"/>
  <c r="C6" i="4"/>
  <c r="C5" i="4"/>
  <c r="C4" i="4"/>
  <c r="C3" i="4"/>
  <c r="B13" i="4"/>
  <c r="B12" i="4"/>
  <c r="B10" i="4"/>
  <c r="E10" i="4" s="1"/>
  <c r="B9" i="4"/>
  <c r="E9" i="4" s="1"/>
  <c r="B8" i="4"/>
  <c r="E8" i="4" s="1"/>
  <c r="B7" i="4"/>
  <c r="E7" i="4" s="1"/>
  <c r="B6" i="4"/>
  <c r="E6" i="4" s="1"/>
  <c r="B5" i="4"/>
  <c r="B4" i="4"/>
  <c r="B3" i="4"/>
  <c r="B2" i="4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H8" i="4" l="1"/>
  <c r="H9" i="4"/>
  <c r="H10" i="4"/>
  <c r="G9" i="4"/>
  <c r="G6" i="4"/>
  <c r="G7" i="4"/>
  <c r="F2" i="4"/>
  <c r="G8" i="4"/>
  <c r="G10" i="4"/>
  <c r="H6" i="4"/>
  <c r="H7" i="4"/>
  <c r="E2" i="4"/>
  <c r="G2" i="4" s="1"/>
  <c r="E5" i="4"/>
  <c r="H5" i="4" s="1"/>
  <c r="F10" i="4"/>
  <c r="E12" i="4"/>
  <c r="G12" i="4" s="1"/>
  <c r="E4" i="4"/>
  <c r="H4" i="4" s="1"/>
  <c r="F9" i="4"/>
  <c r="E11" i="4"/>
  <c r="G11" i="4" s="1"/>
  <c r="E3" i="4"/>
  <c r="H3" i="4" s="1"/>
  <c r="F8" i="4"/>
  <c r="E13" i="4"/>
  <c r="F13" i="4" s="1"/>
  <c r="F7" i="4"/>
  <c r="F6" i="4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G5" i="4" l="1"/>
  <c r="G13" i="4"/>
  <c r="H2" i="4"/>
  <c r="H13" i="4"/>
  <c r="H11" i="4"/>
  <c r="G3" i="4"/>
  <c r="F5" i="4"/>
  <c r="F12" i="4"/>
  <c r="F4" i="4"/>
  <c r="H12" i="4"/>
  <c r="F3" i="4"/>
  <c r="F11" i="4"/>
  <c r="G4" i="4"/>
</calcChain>
</file>

<file path=xl/sharedStrings.xml><?xml version="1.0" encoding="utf-8"?>
<sst xmlns="http://schemas.openxmlformats.org/spreadsheetml/2006/main" count="36743" uniqueCount="8414">
  <si>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</si>
  <si>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</si>
  <si>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</si>
  <si>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</si>
  <si>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</si>
  <si>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</si>
  <si>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</si>
  <si>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</si>
  <si>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</si>
  <si>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</si>
  <si>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</si>
  <si>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</si>
  <si>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</si>
  <si>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</si>
  <si>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</si>
  <si>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</si>
  <si>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</si>
  <si>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</si>
  <si>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</si>
  <si>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</si>
  <si>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</si>
  <si>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</si>
  <si>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</si>
  <si>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</si>
  <si>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</si>
  <si>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</si>
  <si>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</si>
  <si>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</si>
  <si>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</si>
  <si>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</si>
  <si>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</si>
  <si>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</si>
  <si>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</si>
  <si>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</si>
  <si>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</si>
  <si>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</si>
  <si>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</si>
  <si>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</si>
  <si>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</si>
  <si>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</si>
  <si>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</si>
  <si>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</si>
  <si>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</si>
  <si>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</si>
  <si>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</si>
  <si>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</si>
  <si>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</si>
  <si>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</si>
  <si>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</si>
  <si>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</si>
  <si>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</si>
  <si>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</si>
  <si>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</si>
  <si>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</si>
  <si>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</si>
  <si>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</si>
  <si>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</si>
  <si>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</si>
  <si>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</si>
  <si>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</si>
  <si>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</si>
  <si>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</si>
  <si>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</si>
  <si>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</si>
  <si>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</si>
  <si>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</si>
  <si>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</si>
  <si>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</si>
  <si>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</si>
  <si>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</si>
  <si>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</si>
  <si>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</si>
  <si>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</si>
  <si>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</si>
  <si>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</si>
  <si>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</si>
  <si>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</si>
  <si>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</si>
  <si>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</si>
  <si>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</si>
  <si>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</si>
  <si>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</si>
  <si>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</si>
  <si>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</si>
  <si>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</si>
  <si>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</si>
  <si>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</si>
  <si>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</si>
  <si>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</si>
  <si>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</si>
  <si>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</si>
  <si>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</si>
  <si>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</si>
  <si>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</si>
  <si>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</si>
  <si>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</si>
  <si>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</si>
  <si>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</si>
  <si>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</si>
  <si>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</si>
  <si>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</si>
  <si>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</si>
  <si>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</si>
  <si>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</si>
  <si>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</si>
  <si>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</si>
  <si>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</si>
  <si>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</si>
  <si>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</si>
  <si>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</si>
  <si>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</si>
  <si>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</si>
  <si>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</si>
  <si>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</si>
  <si>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</si>
  <si>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</si>
  <si>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</si>
  <si>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</si>
  <si>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</si>
  <si>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</si>
  <si>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</si>
  <si>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</si>
  <si>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</si>
  <si>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</si>
  <si>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</si>
  <si>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</si>
  <si>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</si>
  <si>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</si>
  <si>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</si>
  <si>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</si>
  <si>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</si>
  <si>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</si>
  <si>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</si>
  <si>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</si>
  <si>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</si>
  <si>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</si>
  <si>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</si>
  <si>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</si>
  <si>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</si>
  <si>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</si>
  <si>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</si>
  <si>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</si>
  <si>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</si>
  <si>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</si>
  <si>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</si>
  <si>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</si>
  <si>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</si>
  <si>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</si>
  <si>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</si>
  <si>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</si>
  <si>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</si>
  <si>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</si>
  <si>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</si>
  <si>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</si>
  <si>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</si>
  <si>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</si>
  <si>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</si>
  <si>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</si>
  <si>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</si>
  <si>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</si>
  <si>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</si>
  <si>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</si>
  <si>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</si>
  <si>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</si>
  <si>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</si>
  <si>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</si>
  <si>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</si>
  <si>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</si>
  <si>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</si>
  <si>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</si>
  <si>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</si>
  <si>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</si>
  <si>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</si>
  <si>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</si>
  <si>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</si>
  <si>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</si>
  <si>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</si>
  <si>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</si>
  <si>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</si>
  <si>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</si>
  <si>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</si>
  <si>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</si>
  <si>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</si>
  <si>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</si>
  <si>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</si>
  <si>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</si>
  <si>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</si>
  <si>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</si>
  <si>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</si>
  <si>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</si>
  <si>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</si>
  <si>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</si>
  <si>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</si>
  <si>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</si>
  <si>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</si>
  <si>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</si>
  <si>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</si>
  <si>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</si>
  <si>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</si>
  <si>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</si>
  <si>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</si>
  <si>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</si>
  <si>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</si>
  <si>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</si>
  <si>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</si>
  <si>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</si>
  <si>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</si>
  <si>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</si>
  <si>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</si>
  <si>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</si>
  <si>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</si>
  <si>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</si>
  <si>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</si>
  <si>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</si>
  <si>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</si>
  <si>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</si>
  <si>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</si>
  <si>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</si>
  <si>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</si>
  <si>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</si>
  <si>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</si>
  <si>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</si>
  <si>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</si>
  <si>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</si>
  <si>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</si>
  <si>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</si>
  <si>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</si>
  <si>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</si>
  <si>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</si>
  <si>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</si>
  <si>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</si>
  <si>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</si>
  <si>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</si>
  <si>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</si>
  <si>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</si>
  <si>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</si>
  <si>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</si>
  <si>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</si>
  <si>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</si>
  <si>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</si>
  <si>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</si>
  <si>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</si>
  <si>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</si>
  <si>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</si>
  <si>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</si>
  <si>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</si>
  <si>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</si>
  <si>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</si>
  <si>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</si>
  <si>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</si>
  <si>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</si>
  <si>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</si>
  <si>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</si>
  <si>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</si>
  <si>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</si>
  <si>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</si>
  <si>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</si>
  <si>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</si>
  <si>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</si>
  <si>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</si>
  <si>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</si>
  <si>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</si>
  <si>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</si>
  <si>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</si>
  <si>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</si>
  <si>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</si>
  <si>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</si>
  <si>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</si>
  <si>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</si>
  <si>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</si>
  <si>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</si>
  <si>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</si>
  <si>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</si>
  <si>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</si>
  <si>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</si>
  <si>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</si>
  <si>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</si>
  <si>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</si>
  <si>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</si>
  <si>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</si>
  <si>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</si>
  <si>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</si>
  <si>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</si>
  <si>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</si>
  <si>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</si>
  <si>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</si>
  <si>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</si>
  <si>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</si>
  <si>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</si>
  <si>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</si>
  <si>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</si>
  <si>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</si>
  <si>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</si>
  <si>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</si>
  <si>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</si>
  <si>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</si>
  <si>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</si>
  <si>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</si>
  <si>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</si>
  <si>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</si>
  <si>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</si>
  <si>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</si>
  <si>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</si>
  <si>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</si>
  <si>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</si>
  <si>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</si>
  <si>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</si>
  <si>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</si>
  <si>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</si>
  <si>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</si>
  <si>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</si>
  <si>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</si>
  <si>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</si>
  <si>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</si>
  <si>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</si>
  <si>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</si>
  <si>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</si>
  <si>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</si>
  <si>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</si>
  <si>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</si>
  <si>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</si>
  <si>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</si>
  <si>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</si>
  <si>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</si>
  <si>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</si>
  <si>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</si>
  <si>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</si>
  <si>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</si>
  <si>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</si>
  <si>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</si>
  <si>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</si>
  <si>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</si>
  <si>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</si>
  <si>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</si>
  <si>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</si>
  <si>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</si>
  <si>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</si>
  <si>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</si>
  <si>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</si>
  <si>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</si>
  <si>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</si>
  <si>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</si>
  <si>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</si>
  <si>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</si>
  <si>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</si>
  <si>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</si>
  <si>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</si>
  <si>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</si>
  <si>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</si>
  <si>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</si>
  <si>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</si>
  <si>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</si>
  <si>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</si>
  <si>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</si>
  <si>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</si>
  <si>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</si>
  <si>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</si>
  <si>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</si>
  <si>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</si>
  <si>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</si>
  <si>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</si>
  <si>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</si>
  <si>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</si>
  <si>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</si>
  <si>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</si>
  <si>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</si>
  <si>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</si>
  <si>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</si>
  <si>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</si>
  <si>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</si>
  <si>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</si>
  <si>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</si>
  <si>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</si>
  <si>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</si>
  <si>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</si>
  <si>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</si>
  <si>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</si>
  <si>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</si>
  <si>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</si>
  <si>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</si>
  <si>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</si>
  <si>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</si>
  <si>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</si>
  <si>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</si>
  <si>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</si>
  <si>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</si>
  <si>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</si>
  <si>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</si>
  <si>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</si>
  <si>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</si>
  <si>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</si>
  <si>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</si>
  <si>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</si>
  <si>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</si>
  <si>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</si>
  <si>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</si>
  <si>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</si>
  <si>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</si>
  <si>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</si>
  <si>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</si>
  <si>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</si>
  <si>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</si>
  <si>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</si>
  <si>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</si>
  <si>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</si>
  <si>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</si>
  <si>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</si>
  <si>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</si>
  <si>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</si>
  <si>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</si>
  <si>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</si>
  <si>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</si>
  <si>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</si>
  <si>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</si>
  <si>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</si>
  <si>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</si>
  <si>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</si>
  <si>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</si>
  <si>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</si>
  <si>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</si>
  <si>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</si>
  <si>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</si>
  <si>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</si>
  <si>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</si>
  <si>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</si>
  <si>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</si>
  <si>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</si>
  <si>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</si>
  <si>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</si>
  <si>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</si>
  <si>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</si>
  <si>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</si>
  <si>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</si>
  <si>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</si>
  <si>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</si>
  <si>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</si>
  <si>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</si>
  <si>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</si>
  <si>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</si>
  <si>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</si>
  <si>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</si>
  <si>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</si>
  <si>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</si>
  <si>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</si>
  <si>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</si>
  <si>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</si>
  <si>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</si>
  <si>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</si>
  <si>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</si>
  <si>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</si>
  <si>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</si>
  <si>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</si>
  <si>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</si>
  <si>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</si>
  <si>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</si>
  <si>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</si>
  <si>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</si>
  <si>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</si>
  <si>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</si>
  <si>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</si>
  <si>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</si>
  <si>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</si>
  <si>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</si>
  <si>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</si>
  <si>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</si>
  <si>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</si>
  <si>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</si>
  <si>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</si>
  <si>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</si>
  <si>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</si>
  <si>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</si>
  <si>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</si>
  <si>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</si>
  <si>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</si>
  <si>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</si>
  <si>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</si>
  <si>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</si>
  <si>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</si>
  <si>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</si>
  <si>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</si>
  <si>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</si>
  <si>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</si>
  <si>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</si>
  <si>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</si>
  <si>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</si>
  <si>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</si>
  <si>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</si>
  <si>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</si>
  <si>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</si>
  <si>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</si>
  <si>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</si>
  <si>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</si>
  <si>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</si>
  <si>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</si>
  <si>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</si>
  <si>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</si>
  <si>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</si>
  <si>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</si>
  <si>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</si>
  <si>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</si>
  <si>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</si>
  <si>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</si>
  <si>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</si>
  <si>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</si>
  <si>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</si>
  <si>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</si>
  <si>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</si>
  <si>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</si>
  <si>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</si>
  <si>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</si>
  <si>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</si>
  <si>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</si>
  <si>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</si>
  <si>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</si>
  <si>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</si>
  <si>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</si>
  <si>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</si>
  <si>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</si>
  <si>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</si>
  <si>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</si>
  <si>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</si>
  <si>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</si>
  <si>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</si>
  <si>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</si>
  <si>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</si>
  <si>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</si>
  <si>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</si>
  <si>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</si>
  <si>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</si>
  <si>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</si>
  <si>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</si>
  <si>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</si>
  <si>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</si>
  <si>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</si>
  <si>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</si>
  <si>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</si>
  <si>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</si>
  <si>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</si>
  <si>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</si>
  <si>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</si>
  <si>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</si>
  <si>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</si>
  <si>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</si>
  <si>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</si>
  <si>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</si>
  <si>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</si>
  <si>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</si>
  <si>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</si>
  <si>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</si>
  <si>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</si>
  <si>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</si>
  <si>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</si>
  <si>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</si>
  <si>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</si>
  <si>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</si>
  <si>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</si>
  <si>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</si>
  <si>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</si>
  <si>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</si>
  <si>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</si>
  <si>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</si>
  <si>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</si>
  <si>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</si>
  <si>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</si>
  <si>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</si>
  <si>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</si>
  <si>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</si>
  <si>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</si>
  <si>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</si>
  <si>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</si>
  <si>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</si>
  <si>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</si>
  <si>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</si>
  <si>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</si>
  <si>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</si>
  <si>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</si>
  <si>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</si>
  <si>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</si>
  <si>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</si>
  <si>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</si>
  <si>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</si>
  <si>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</si>
  <si>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</si>
  <si>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</si>
  <si>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</si>
  <si>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</si>
  <si>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</si>
  <si>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</si>
  <si>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</si>
  <si>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</si>
  <si>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</si>
  <si>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</si>
  <si>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</si>
  <si>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</si>
  <si>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</si>
  <si>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</si>
  <si>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</si>
  <si>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</si>
  <si>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</si>
  <si>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</si>
  <si>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</si>
  <si>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</si>
  <si>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</si>
  <si>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</si>
  <si>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</si>
  <si>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</si>
  <si>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</si>
  <si>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</si>
  <si>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</si>
  <si>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</si>
  <si>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</si>
  <si>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</si>
  <si>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</si>
  <si>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</si>
  <si>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</si>
  <si>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</si>
  <si>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</si>
  <si>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</si>
  <si>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</si>
  <si>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</si>
  <si>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</si>
  <si>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</si>
  <si>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</si>
  <si>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</si>
  <si>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</si>
  <si>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</si>
  <si>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</si>
  <si>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</si>
  <si>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</si>
  <si>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</si>
  <si>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</si>
  <si>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</si>
  <si>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</si>
  <si>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</si>
  <si>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</si>
  <si>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</si>
  <si>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</si>
  <si>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</si>
  <si>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</si>
  <si>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</si>
  <si>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</si>
  <si>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</si>
  <si>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</si>
  <si>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</si>
  <si>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</si>
  <si>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</si>
  <si>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</si>
  <si>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</si>
  <si>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</si>
  <si>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</si>
  <si>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</si>
  <si>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</si>
  <si>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</si>
  <si>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</si>
  <si>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</si>
  <si>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</si>
  <si>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</si>
  <si>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</si>
  <si>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</si>
  <si>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</si>
  <si>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</si>
  <si>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</si>
  <si>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</si>
  <si>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</si>
  <si>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</si>
  <si>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</si>
  <si>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</si>
  <si>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</si>
  <si>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</si>
  <si>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</si>
  <si>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</si>
  <si>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</si>
  <si>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</si>
  <si>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</si>
  <si>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</si>
  <si>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</si>
  <si>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</si>
  <si>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</si>
  <si>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</si>
  <si>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</si>
  <si>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</si>
  <si>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</si>
  <si>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</si>
  <si>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</si>
  <si>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</si>
  <si>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</si>
  <si>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</si>
  <si>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</si>
  <si>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</si>
  <si>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</si>
  <si>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</si>
  <si>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</si>
  <si>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</si>
  <si>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</si>
  <si>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</si>
  <si>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</si>
  <si>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</si>
  <si>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</si>
  <si>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</si>
  <si>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</si>
  <si>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</si>
  <si>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</si>
  <si>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</si>
  <si>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</si>
  <si>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</si>
  <si>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</si>
  <si>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</si>
  <si>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</si>
  <si>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</si>
  <si>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</si>
  <si>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</si>
  <si>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</si>
  <si>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</si>
  <si>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</si>
  <si>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</si>
  <si>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</si>
  <si>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</si>
  <si>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</si>
  <si>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</si>
  <si>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</si>
  <si>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</si>
  <si>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</si>
  <si>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</si>
  <si>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</si>
  <si>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</si>
  <si>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</si>
  <si>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</si>
  <si>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</si>
  <si>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</si>
  <si>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</si>
  <si>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</si>
  <si>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</si>
  <si>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</si>
  <si>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</si>
  <si>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</si>
  <si>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</si>
  <si>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</si>
  <si>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</si>
  <si>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</si>
  <si>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</si>
  <si>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</si>
  <si>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</si>
  <si>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</si>
  <si>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</si>
  <si>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</si>
  <si>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</si>
  <si>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</si>
  <si>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</si>
  <si>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</si>
  <si>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</si>
  <si>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</si>
  <si>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</si>
  <si>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</si>
  <si>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</si>
  <si>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</si>
  <si>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</si>
  <si>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</si>
  <si>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</si>
  <si>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</si>
  <si>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</si>
  <si>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</si>
  <si>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</si>
  <si>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</si>
  <si>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</si>
  <si>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</si>
  <si>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</si>
  <si>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</si>
  <si>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</si>
  <si>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</si>
  <si>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</si>
  <si>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</si>
  <si>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</si>
  <si>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</si>
  <si>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</si>
  <si>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</si>
  <si>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</si>
  <si>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</si>
  <si>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</si>
  <si>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</si>
  <si>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</si>
  <si>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</si>
  <si>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</si>
  <si>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</si>
  <si>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</si>
  <si>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</si>
  <si>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</si>
  <si>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</si>
  <si>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</si>
  <si>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</si>
  <si>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</si>
  <si>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</si>
  <si>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</si>
  <si>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</si>
  <si>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</si>
  <si>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</si>
  <si>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</si>
  <si>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</si>
  <si>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</si>
  <si>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</si>
  <si>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</si>
  <si>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</si>
  <si>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</si>
  <si>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</si>
  <si>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</si>
  <si>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</si>
  <si>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</si>
  <si>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</si>
  <si>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</si>
  <si>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</si>
  <si>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</si>
  <si>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</si>
  <si>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</si>
  <si>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</si>
  <si>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</si>
  <si>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</si>
  <si>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</si>
  <si>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</si>
  <si>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</si>
  <si>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</si>
  <si>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</si>
  <si>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</si>
  <si>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</si>
  <si>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</si>
  <si>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</si>
  <si>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</si>
  <si>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</si>
  <si>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</si>
  <si>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</si>
  <si>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</si>
  <si>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</si>
  <si>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</si>
  <si>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</si>
  <si>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</si>
  <si>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</si>
  <si>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</si>
  <si>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</si>
  <si>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</si>
  <si>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</si>
  <si>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</si>
  <si>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</si>
  <si>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</si>
  <si>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</si>
  <si>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</si>
  <si>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</si>
  <si>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</si>
  <si>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</si>
  <si>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</si>
  <si>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</si>
  <si>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</si>
  <si>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</si>
  <si>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</si>
  <si>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</si>
  <si>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</si>
  <si>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</si>
  <si>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</si>
  <si>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</si>
  <si>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</si>
  <si>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</si>
  <si>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</si>
  <si>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</si>
  <si>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</si>
  <si>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</si>
  <si>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</si>
  <si>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</si>
  <si>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</si>
  <si>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</si>
  <si>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</si>
  <si>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</si>
  <si>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</si>
  <si>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</si>
  <si>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</si>
  <si>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</si>
  <si>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</si>
  <si>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</si>
  <si>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</si>
  <si>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</si>
  <si>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</si>
  <si>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</si>
  <si>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</si>
  <si>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</si>
  <si>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</si>
  <si>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</si>
  <si>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</si>
  <si>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</si>
  <si>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</si>
  <si>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</si>
  <si>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</si>
  <si>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</si>
  <si>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</si>
  <si>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</si>
  <si>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</si>
  <si>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</si>
  <si>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</si>
  <si>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</si>
  <si>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</si>
  <si>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</si>
  <si>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</si>
  <si>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</si>
  <si>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</si>
  <si>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</si>
  <si>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</si>
  <si>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</si>
  <si>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</si>
  <si>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</si>
  <si>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</si>
  <si>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</si>
  <si>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</si>
  <si>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</si>
  <si>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</si>
  <si>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</si>
  <si>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</si>
  <si>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</si>
  <si>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</si>
  <si>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</si>
  <si>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</si>
  <si>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</si>
  <si>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</si>
  <si>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</si>
  <si>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</si>
  <si>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</si>
  <si>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</si>
  <si>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</si>
  <si>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</si>
  <si>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</si>
  <si>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</si>
  <si>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</si>
  <si>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</si>
  <si>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</si>
  <si>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</si>
  <si>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</si>
  <si>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</si>
  <si>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</si>
  <si>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</si>
  <si>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</si>
  <si>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</si>
  <si>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</si>
  <si>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</si>
  <si>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</si>
  <si>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</si>
  <si>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</si>
  <si>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</si>
  <si>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</si>
  <si>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</si>
  <si>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</si>
  <si>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</si>
  <si>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</si>
  <si>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</si>
  <si>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</si>
  <si>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</si>
  <si>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</si>
  <si>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</si>
  <si>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</si>
  <si>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</si>
  <si>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</si>
  <si>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</si>
  <si>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</si>
  <si>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</si>
  <si>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</si>
  <si>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</si>
  <si>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</si>
  <si>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</si>
  <si>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</si>
  <si>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</si>
  <si>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</si>
  <si>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</si>
  <si>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</si>
  <si>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</si>
  <si>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</si>
  <si>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</si>
  <si>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</si>
  <si>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</si>
  <si>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</si>
  <si>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</si>
  <si>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</si>
  <si>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</si>
  <si>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</si>
  <si>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</si>
  <si>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</si>
  <si>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</si>
  <si>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</si>
  <si>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</si>
  <si>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</si>
  <si>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</si>
  <si>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</si>
  <si>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</si>
  <si>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</si>
  <si>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</si>
  <si>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</si>
  <si>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</si>
  <si>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</si>
  <si>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</si>
  <si>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</si>
  <si>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</si>
  <si>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</si>
  <si>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</si>
  <si>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</si>
  <si>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</si>
  <si>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</si>
  <si>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</si>
  <si>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</si>
  <si>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</si>
  <si>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</si>
  <si>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</si>
  <si>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</si>
  <si>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</si>
  <si>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</si>
  <si>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</si>
  <si>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</si>
  <si>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</si>
  <si>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</si>
  <si>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</si>
  <si>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</si>
  <si>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</si>
  <si>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</si>
  <si>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</si>
  <si>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</si>
  <si>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</si>
  <si>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</si>
  <si>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</si>
  <si>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</si>
  <si>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</si>
  <si>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</si>
  <si>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</si>
  <si>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</si>
  <si>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</si>
  <si>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</si>
  <si>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</si>
  <si>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</si>
  <si>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</si>
  <si>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</si>
  <si>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</si>
  <si>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</si>
  <si>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</si>
  <si>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</si>
  <si>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</si>
  <si>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</si>
  <si>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</si>
  <si>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</si>
  <si>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</si>
  <si>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</si>
  <si>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</si>
  <si>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</si>
  <si>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</si>
  <si>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</si>
  <si>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</si>
  <si>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</si>
  <si>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</si>
  <si>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</si>
  <si>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</si>
  <si>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</si>
  <si>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</si>
  <si>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</si>
  <si>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</si>
  <si>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</si>
  <si>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</si>
  <si>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</si>
  <si>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</si>
  <si>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</si>
  <si>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</si>
  <si>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</si>
  <si>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</si>
  <si>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</si>
  <si>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</si>
  <si>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</si>
  <si>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</si>
  <si>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</si>
  <si>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</si>
  <si>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</si>
  <si>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</si>
  <si>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</si>
  <si>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</si>
  <si>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</si>
  <si>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</si>
  <si>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</si>
  <si>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</si>
  <si>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</si>
  <si>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</si>
  <si>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</si>
  <si>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</si>
  <si>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</si>
  <si>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</si>
  <si>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</si>
  <si>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</si>
  <si>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</si>
  <si>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</si>
  <si>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</si>
  <si>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</si>
  <si>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</si>
  <si>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</si>
  <si>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</si>
  <si>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</si>
  <si>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</si>
  <si>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</si>
  <si>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</si>
  <si>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</si>
  <si>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</si>
  <si>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</si>
  <si>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</si>
  <si>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</si>
  <si>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</si>
  <si>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</si>
  <si>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</si>
  <si>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</si>
  <si>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</si>
  <si>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</si>
  <si>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</si>
  <si>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</si>
  <si>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</si>
  <si>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</si>
  <si>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</si>
  <si>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</si>
  <si>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</si>
  <si>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</si>
  <si>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</si>
  <si>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</si>
  <si>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</si>
  <si>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</si>
  <si>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</si>
  <si>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</si>
  <si>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</si>
  <si>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</si>
  <si>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</si>
  <si>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</si>
  <si>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</si>
  <si>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</si>
  <si>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</si>
  <si>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</si>
  <si>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</si>
  <si>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</si>
  <si>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</si>
  <si>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</si>
  <si>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</si>
  <si>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</si>
  <si>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</si>
  <si>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</si>
  <si>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</si>
  <si>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</si>
  <si>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</si>
  <si>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</si>
  <si>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</si>
  <si>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</si>
  <si>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</si>
  <si>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</si>
  <si>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</si>
  <si>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</si>
  <si>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</si>
  <si>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</si>
  <si>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</si>
  <si>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</si>
  <si>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</si>
  <si>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</si>
  <si>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</si>
  <si>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</si>
  <si>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</si>
  <si>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</si>
  <si>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</si>
  <si>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</si>
  <si>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</si>
  <si>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</si>
  <si>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</si>
  <si>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</si>
  <si>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</si>
  <si>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</si>
  <si>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</si>
  <si>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</si>
  <si>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</si>
  <si>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</si>
  <si>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</si>
  <si>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</si>
  <si>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</si>
  <si>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</si>
  <si>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</si>
  <si>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</si>
  <si>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</si>
  <si>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</si>
  <si>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</si>
  <si>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</si>
  <si>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</si>
  <si>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</si>
  <si>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</si>
  <si>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</si>
  <si>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</si>
  <si>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</si>
  <si>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</si>
  <si>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</si>
  <si>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</si>
  <si>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</si>
  <si>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</si>
  <si>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</si>
  <si>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</si>
  <si>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</si>
  <si>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</si>
  <si>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</si>
  <si>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</si>
  <si>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</si>
  <si>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</si>
  <si>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</si>
  <si>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</si>
  <si>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</si>
  <si>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</si>
  <si>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</si>
  <si>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</si>
  <si>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</si>
  <si>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</si>
  <si>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</si>
  <si>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</si>
  <si>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</si>
  <si>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</si>
  <si>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</si>
  <si>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</si>
  <si>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</si>
  <si>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</si>
  <si>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</si>
  <si>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</si>
  <si>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</si>
  <si>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</si>
  <si>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</si>
  <si>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</si>
  <si>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</si>
  <si>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</si>
  <si>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</si>
  <si>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</si>
  <si>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</si>
  <si>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</si>
  <si>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</si>
  <si>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</si>
  <si>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</si>
  <si>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</si>
  <si>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</si>
  <si>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</si>
  <si>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</si>
  <si>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</si>
  <si>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</si>
  <si>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</si>
  <si>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</si>
  <si>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</si>
  <si>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</si>
  <si>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</si>
  <si>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</si>
  <si>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</si>
  <si>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</si>
  <si>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</si>
  <si>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</si>
  <si>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</si>
  <si>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</si>
  <si>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</si>
  <si>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</si>
  <si>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</si>
  <si>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</si>
  <si>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</si>
  <si>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</si>
  <si>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</si>
  <si>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</si>
  <si>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</si>
  <si>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</si>
  <si>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</si>
  <si>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</si>
  <si>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</si>
  <si>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</si>
  <si>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</si>
  <si>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</si>
  <si>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</si>
  <si>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</si>
  <si>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</si>
  <si>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</si>
  <si>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</si>
  <si>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</si>
  <si>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</si>
  <si>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</si>
  <si>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</si>
  <si>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</si>
  <si>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</si>
  <si>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</si>
  <si>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</si>
  <si>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</si>
  <si>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</si>
  <si>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</si>
  <si>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</si>
  <si>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</si>
  <si>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</si>
  <si>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</si>
  <si>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</si>
  <si>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</si>
  <si>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</si>
  <si>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</si>
  <si>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</si>
  <si>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</si>
  <si>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</si>
  <si>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</si>
  <si>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</si>
  <si>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</si>
  <si>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</si>
  <si>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</si>
  <si>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</si>
  <si>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</si>
  <si>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</si>
  <si>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</si>
  <si>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</si>
  <si>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</si>
  <si>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</si>
  <si>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</si>
  <si>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</si>
  <si>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</si>
  <si>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</si>
  <si>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</si>
  <si>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</si>
  <si>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</si>
  <si>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</si>
  <si>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</si>
  <si>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</si>
  <si>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</si>
  <si>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</si>
  <si>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</si>
  <si>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</si>
  <si>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</si>
  <si>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</si>
  <si>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</si>
  <si>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</si>
  <si>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</si>
  <si>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</si>
  <si>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</si>
  <si>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</si>
  <si>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</si>
  <si>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</si>
  <si>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</si>
  <si>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</si>
  <si>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</si>
  <si>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</si>
  <si>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</si>
  <si>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</si>
  <si>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</si>
  <si>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</si>
  <si>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</si>
  <si>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</si>
  <si>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</si>
  <si>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</si>
  <si>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</si>
  <si>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</si>
  <si>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</si>
  <si>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</si>
  <si>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</si>
  <si>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</si>
  <si>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</si>
  <si>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</si>
  <si>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</si>
  <si>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</si>
  <si>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</si>
  <si>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</si>
  <si>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</si>
  <si>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</si>
  <si>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</si>
  <si>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</si>
  <si>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</si>
  <si>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</si>
  <si>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</si>
  <si>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</si>
  <si>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</si>
  <si>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</si>
  <si>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</si>
  <si>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</si>
  <si>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</si>
  <si>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</si>
  <si>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</si>
  <si>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</si>
  <si>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</si>
  <si>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</si>
  <si>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</si>
  <si>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</si>
  <si>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</si>
  <si>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</si>
  <si>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</si>
  <si>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</si>
  <si>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</si>
  <si>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</si>
  <si>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</si>
  <si>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</si>
  <si>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</si>
  <si>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</si>
  <si>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</si>
  <si>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</si>
  <si>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</si>
  <si>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</si>
  <si>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</si>
  <si>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</si>
  <si>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</si>
  <si>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</si>
  <si>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</si>
  <si>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</si>
  <si>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</si>
  <si>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</si>
  <si>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</si>
  <si>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</si>
  <si>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</si>
  <si>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</si>
  <si>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</si>
  <si>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</si>
  <si>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</si>
  <si>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</si>
  <si>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</si>
  <si>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</si>
  <si>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</si>
  <si>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</si>
  <si>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</si>
  <si>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</si>
  <si>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</si>
  <si>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</si>
  <si>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</si>
  <si>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</si>
  <si>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</si>
  <si>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</si>
  <si>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</si>
  <si>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</si>
  <si>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</si>
  <si>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</si>
  <si>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</si>
  <si>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</si>
  <si>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</si>
  <si>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</si>
  <si>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</si>
  <si>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</si>
  <si>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</si>
  <si>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</si>
  <si>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</si>
  <si>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</si>
  <si>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</si>
  <si>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</si>
  <si>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</si>
  <si>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</si>
  <si>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</si>
  <si>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</si>
  <si>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</si>
  <si>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</si>
  <si>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</si>
  <si>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</si>
  <si>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</si>
  <si>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</si>
  <si>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</si>
  <si>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</si>
  <si>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</si>
  <si>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</si>
  <si>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</si>
  <si>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</si>
  <si>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</si>
  <si>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</si>
  <si>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</si>
  <si>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</si>
  <si>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</si>
  <si>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</si>
  <si>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</si>
  <si>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</si>
  <si>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</si>
  <si>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</si>
  <si>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</si>
  <si>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</si>
  <si>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</si>
  <si>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</si>
  <si>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</si>
  <si>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</si>
  <si>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</si>
  <si>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</si>
  <si>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</si>
  <si>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</si>
  <si>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</si>
  <si>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</si>
  <si>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</si>
  <si>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</si>
  <si>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</si>
  <si>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</si>
  <si>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</si>
  <si>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</si>
  <si>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</si>
  <si>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</si>
  <si>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</si>
  <si>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</si>
  <si>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</si>
  <si>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</si>
  <si>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</si>
  <si>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</si>
  <si>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</si>
  <si>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</si>
  <si>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</si>
  <si>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</si>
  <si>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</si>
  <si>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</si>
  <si>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</si>
  <si>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</si>
  <si>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</si>
  <si>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</si>
  <si>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</si>
  <si>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</si>
  <si>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</si>
  <si>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</si>
  <si>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</si>
  <si>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</si>
  <si>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</si>
  <si>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</si>
  <si>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</si>
  <si>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</si>
  <si>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</si>
  <si>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</si>
  <si>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</si>
  <si>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</si>
  <si>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</si>
  <si>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</si>
  <si>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</si>
  <si>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</si>
  <si>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</si>
  <si>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</si>
  <si>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</si>
  <si>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</si>
  <si>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</si>
  <si>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</si>
  <si>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</si>
  <si>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</si>
  <si>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</si>
  <si>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</si>
  <si>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</si>
  <si>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</si>
  <si>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</si>
  <si>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</si>
  <si>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</si>
  <si>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</si>
  <si>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</si>
  <si>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</si>
  <si>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</si>
  <si>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</si>
  <si>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</si>
  <si>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</si>
  <si>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</si>
  <si>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</si>
  <si>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</si>
  <si>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</si>
  <si>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</si>
  <si>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</si>
  <si>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</si>
  <si>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</si>
  <si>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</si>
  <si>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</si>
  <si>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</si>
  <si>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</si>
  <si>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</si>
  <si>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</si>
  <si>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</si>
  <si>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</si>
  <si>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</si>
  <si>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</si>
  <si>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</si>
  <si>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</si>
  <si>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</si>
  <si>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</si>
  <si>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</si>
  <si>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</si>
  <si>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</si>
  <si>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</si>
  <si>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</si>
  <si>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</si>
  <si>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</si>
  <si>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</si>
  <si>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</si>
  <si>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</si>
  <si>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</si>
  <si>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</si>
  <si>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</si>
  <si>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</si>
  <si>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</si>
  <si>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</si>
  <si>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</si>
  <si>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</si>
  <si>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</si>
  <si>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</si>
  <si>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</si>
  <si>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</si>
  <si>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</si>
  <si>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</si>
  <si>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</si>
  <si>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</si>
  <si>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</si>
  <si>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</si>
  <si>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</si>
  <si>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</si>
  <si>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</si>
  <si>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</si>
  <si>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</si>
  <si>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</si>
  <si>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</si>
  <si>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</si>
  <si>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</si>
  <si>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</si>
  <si>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</si>
  <si>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</si>
  <si>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</si>
  <si>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</si>
  <si>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</si>
  <si>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</si>
  <si>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</si>
  <si>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</si>
  <si>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</si>
  <si>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</si>
  <si>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</si>
  <si>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</si>
  <si>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</si>
  <si>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</si>
  <si>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</si>
  <si>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</si>
  <si>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</si>
  <si>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</si>
  <si>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</si>
  <si>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</si>
  <si>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</si>
  <si>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</si>
  <si>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</si>
  <si>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</si>
  <si>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</si>
  <si>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</si>
  <si>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</si>
  <si>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</si>
  <si>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</si>
  <si>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</si>
  <si>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</si>
  <si>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</si>
  <si>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</si>
  <si>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</si>
  <si>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</si>
  <si>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</si>
  <si>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</si>
  <si>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</si>
  <si>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</si>
  <si>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</si>
  <si>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</si>
  <si>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</si>
  <si>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</si>
  <si>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</si>
  <si>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</si>
  <si>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</si>
  <si>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</si>
  <si>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</si>
  <si>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</si>
  <si>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</si>
  <si>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</si>
  <si>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</si>
  <si>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</si>
  <si>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</si>
  <si>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</si>
  <si>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</si>
  <si>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</si>
  <si>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</si>
  <si>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</si>
  <si>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</si>
  <si>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</si>
  <si>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</si>
  <si>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</si>
  <si>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</si>
  <si>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</si>
  <si>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</si>
  <si>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</si>
  <si>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</si>
  <si>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</si>
  <si>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</si>
  <si>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</si>
  <si>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</si>
  <si>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</si>
  <si>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</si>
  <si>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</si>
  <si>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</si>
  <si>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</si>
  <si>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</si>
  <si>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</si>
  <si>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</si>
  <si>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</si>
  <si>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</si>
  <si>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</si>
  <si>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</si>
  <si>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</si>
  <si>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</si>
  <si>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</si>
  <si>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</si>
  <si>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</si>
  <si>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</si>
  <si>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</si>
  <si>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</si>
  <si>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</si>
  <si>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</si>
  <si>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</si>
  <si>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</si>
  <si>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</si>
  <si>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</si>
  <si>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</si>
  <si>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</si>
  <si>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</si>
  <si>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</si>
  <si>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</si>
  <si>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</si>
  <si>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</si>
  <si>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</si>
  <si>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</si>
  <si>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</si>
  <si>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</si>
  <si>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</si>
  <si>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</si>
  <si>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</si>
  <si>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</si>
  <si>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</si>
  <si>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</si>
  <si>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</si>
  <si>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</si>
  <si>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</si>
  <si>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</si>
  <si>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</si>
  <si>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</si>
  <si>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</si>
  <si>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</si>
  <si>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</si>
  <si>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</si>
  <si>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</si>
  <si>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</si>
  <si>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</si>
  <si>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</si>
  <si>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</si>
  <si>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</si>
  <si>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</si>
  <si>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</si>
  <si>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</si>
  <si>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</si>
  <si>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</si>
  <si>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</si>
  <si>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</si>
  <si>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</si>
  <si>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</si>
  <si>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</si>
  <si>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</si>
  <si>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</si>
  <si>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</si>
  <si>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</si>
  <si>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</si>
  <si>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</si>
  <si>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</si>
  <si>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</si>
  <si>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</si>
  <si>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</si>
  <si>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</si>
  <si>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</si>
  <si>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</si>
  <si>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</si>
  <si>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</si>
  <si>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</si>
  <si>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</si>
  <si>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</si>
  <si>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</si>
  <si>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</si>
  <si>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</si>
  <si>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</si>
  <si>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</si>
  <si>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</si>
  <si>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</si>
  <si>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</si>
  <si>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</si>
  <si>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</si>
  <si>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</si>
  <si>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</si>
  <si>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</si>
  <si>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</si>
  <si>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</si>
  <si>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</si>
  <si>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</si>
  <si>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</si>
  <si>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</si>
  <si>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</si>
  <si>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</si>
  <si>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</si>
  <si>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</si>
  <si>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</si>
  <si>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</si>
  <si>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</si>
  <si>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</si>
  <si>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</si>
  <si>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</si>
  <si>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</si>
  <si>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</si>
  <si>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</si>
  <si>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</si>
  <si>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</si>
  <si>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</si>
  <si>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</si>
  <si>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</si>
  <si>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</si>
  <si>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</si>
  <si>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</si>
  <si>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</si>
  <si>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</si>
  <si>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</si>
  <si>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</si>
  <si>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</si>
  <si>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</si>
  <si>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</si>
  <si>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</si>
  <si>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</si>
  <si>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</si>
  <si>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</si>
  <si>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</si>
  <si>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</si>
  <si>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</si>
  <si>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</si>
  <si>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</si>
  <si>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</si>
  <si>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</si>
  <si>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</si>
  <si>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</si>
  <si>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</si>
  <si>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</si>
  <si>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</si>
  <si>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</si>
  <si>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</si>
  <si>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</si>
  <si>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</si>
  <si>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</si>
  <si>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</si>
  <si>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</si>
  <si>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</si>
  <si>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</si>
  <si>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</si>
  <si>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</si>
  <si>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</si>
  <si>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</si>
  <si>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</si>
  <si>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</si>
  <si>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</si>
  <si>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</si>
  <si>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</si>
  <si>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</si>
  <si>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</si>
  <si>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</si>
  <si>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</si>
  <si>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</si>
  <si>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</si>
  <si>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</si>
  <si>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</si>
  <si>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</si>
  <si>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</si>
  <si>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</si>
  <si>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</si>
  <si>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</si>
  <si>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</si>
  <si>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</si>
  <si>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</si>
  <si>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</si>
  <si>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</si>
  <si>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</si>
  <si>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</si>
  <si>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</si>
  <si>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</si>
  <si>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</si>
  <si>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</si>
  <si>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</si>
  <si>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</si>
  <si>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</si>
  <si>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</si>
  <si>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</si>
  <si>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</si>
  <si>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</si>
  <si>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</si>
  <si>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</si>
  <si>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</si>
  <si>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</si>
  <si>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</si>
  <si>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</si>
  <si>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</si>
  <si>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</si>
  <si>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</si>
  <si>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</si>
  <si>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</si>
  <si>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</si>
  <si>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</si>
  <si>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</si>
  <si>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</si>
  <si>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</si>
  <si>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</si>
  <si>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</si>
  <si>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</si>
  <si>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</si>
  <si>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</si>
  <si>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</si>
  <si>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</si>
  <si>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</si>
  <si>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</si>
  <si>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</si>
  <si>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</si>
  <si>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</si>
  <si>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</si>
  <si>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</si>
  <si>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</si>
  <si>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</si>
  <si>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</si>
  <si>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</si>
  <si>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</si>
  <si>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</si>
  <si>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</si>
  <si>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</si>
  <si>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</si>
  <si>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</si>
  <si>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</si>
  <si>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</si>
  <si>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</si>
  <si>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</si>
  <si>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</si>
  <si>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</si>
  <si>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</si>
  <si>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</si>
  <si>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</si>
  <si>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</si>
  <si>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</si>
  <si>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</si>
  <si>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</si>
  <si>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</si>
  <si>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</si>
  <si>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</si>
  <si>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</si>
  <si>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</si>
  <si>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</si>
  <si>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</si>
  <si>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</si>
  <si>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</si>
  <si>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</si>
  <si>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</si>
  <si>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</si>
  <si>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</si>
  <si>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</si>
  <si>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</si>
  <si>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</si>
  <si>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</si>
  <si>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</si>
  <si>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</si>
  <si>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</si>
  <si>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</si>
  <si>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</si>
  <si>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</si>
  <si>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</si>
  <si>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</si>
  <si>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</si>
  <si>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</si>
  <si>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</si>
  <si>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</si>
  <si>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</si>
  <si>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</si>
  <si>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</si>
  <si>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</si>
  <si>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</si>
  <si>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</si>
  <si>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</si>
  <si>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</si>
  <si>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</si>
  <si>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</si>
  <si>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</si>
  <si>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</si>
  <si>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</si>
  <si>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</si>
  <si>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</si>
  <si>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</si>
  <si>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</si>
  <si>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</si>
  <si>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</si>
  <si>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</si>
  <si>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</si>
  <si>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</si>
  <si>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</si>
  <si>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</si>
  <si>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</si>
  <si>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</si>
  <si>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</si>
  <si>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</si>
  <si>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</si>
  <si>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</si>
  <si>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</si>
  <si>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</si>
  <si>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</si>
  <si>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</si>
  <si>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</si>
  <si>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</si>
  <si>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</si>
  <si>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</si>
  <si>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</si>
  <si>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</si>
  <si>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</si>
  <si>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</si>
  <si>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</si>
  <si>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</si>
  <si>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</si>
  <si>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</si>
  <si>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</si>
  <si>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</si>
  <si>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</si>
  <si>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</si>
  <si>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</si>
  <si>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</si>
  <si>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</si>
  <si>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</si>
  <si>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</si>
  <si>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</si>
  <si>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</si>
  <si>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</si>
  <si>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</si>
  <si>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</si>
  <si>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</si>
  <si>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</si>
  <si>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</si>
  <si>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</si>
  <si>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</si>
  <si>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</si>
  <si>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</si>
  <si>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</si>
  <si>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</si>
  <si>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</si>
  <si>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</si>
  <si>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</si>
  <si>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</si>
  <si>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</si>
  <si>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</si>
  <si>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</si>
  <si>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</si>
  <si>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</si>
  <si>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</si>
  <si>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</si>
  <si>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</si>
  <si>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</si>
  <si>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</si>
  <si>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</si>
  <si>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</si>
  <si>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</si>
  <si>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</si>
  <si>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</si>
  <si>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</si>
  <si>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</si>
  <si>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</si>
  <si>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</si>
  <si>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</si>
  <si>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</si>
  <si>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</si>
  <si>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</si>
  <si>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</si>
  <si>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</si>
  <si>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</si>
  <si>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</si>
  <si>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</si>
  <si>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</si>
  <si>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</si>
  <si>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</si>
  <si>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</si>
  <si>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</si>
  <si>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</si>
  <si>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</si>
  <si>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</si>
  <si>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</si>
  <si>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</si>
  <si>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</si>
  <si>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</si>
  <si>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</si>
  <si>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</si>
  <si>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</si>
  <si>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</si>
  <si>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</si>
  <si>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</si>
  <si>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</si>
  <si>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</si>
  <si>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</si>
  <si>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</si>
  <si>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</si>
  <si>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</si>
  <si>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</si>
  <si>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</si>
  <si>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</si>
  <si>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</si>
  <si>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</si>
  <si>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</si>
  <si>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</si>
  <si>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</si>
  <si>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</si>
  <si>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</si>
  <si>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</si>
  <si>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</si>
  <si>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</si>
  <si>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</si>
  <si>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</si>
  <si>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</si>
  <si>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</si>
  <si>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</si>
  <si>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</si>
  <si>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</si>
  <si>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</si>
  <si>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</si>
  <si>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</si>
  <si>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</si>
  <si>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</si>
  <si>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</si>
  <si>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</si>
  <si>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</si>
  <si>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</si>
  <si>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</si>
  <si>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</si>
  <si>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</si>
  <si>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</si>
  <si>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</si>
  <si>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</si>
  <si>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</si>
  <si>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</si>
  <si>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</si>
  <si>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</si>
  <si>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</si>
  <si>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</si>
  <si>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</si>
  <si>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</si>
  <si>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</si>
  <si>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</si>
  <si>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</si>
  <si>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</si>
  <si>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</si>
  <si>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</si>
  <si>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</si>
  <si>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</si>
  <si>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</si>
  <si>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</si>
  <si>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</si>
  <si>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</si>
  <si>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</si>
  <si>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</si>
  <si>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</si>
  <si>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</si>
  <si>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</si>
  <si>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</si>
  <si>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</si>
  <si>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</si>
  <si>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</si>
  <si>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</si>
  <si>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</si>
  <si>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</si>
  <si>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</si>
  <si>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</si>
  <si>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</si>
  <si>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</si>
  <si>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</si>
  <si>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</si>
  <si>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</si>
  <si>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</si>
  <si>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</si>
  <si>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</si>
  <si>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</si>
  <si>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</si>
  <si>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</si>
  <si>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</si>
  <si>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</si>
  <si>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</si>
  <si>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</si>
  <si>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</si>
  <si>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</si>
  <si>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</si>
  <si>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</si>
  <si>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</si>
  <si>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</si>
  <si>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</si>
  <si>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</si>
  <si>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</si>
  <si>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</si>
  <si>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</si>
  <si>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</si>
  <si>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</si>
  <si>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</si>
  <si>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</si>
  <si>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</si>
  <si>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</si>
  <si>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</si>
  <si>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</si>
  <si>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</si>
  <si>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</si>
  <si>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</si>
  <si>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</si>
  <si>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</si>
  <si>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</si>
  <si>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</si>
  <si>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</si>
  <si>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</si>
  <si>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</si>
  <si>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</si>
  <si>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</si>
  <si>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</si>
  <si>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</si>
  <si>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</si>
  <si>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</si>
  <si>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</si>
  <si>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</si>
  <si>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</si>
  <si>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</si>
  <si>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</si>
  <si>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</si>
  <si>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</si>
  <si>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</si>
  <si>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</si>
  <si>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</si>
  <si>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</si>
  <si>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</si>
  <si>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</si>
  <si>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</si>
  <si>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</si>
  <si>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</si>
  <si>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</si>
  <si>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</si>
  <si>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</si>
  <si>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</si>
  <si>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</si>
  <si>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</si>
  <si>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</si>
  <si>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</si>
  <si>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</si>
  <si>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</si>
  <si>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</si>
  <si>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</si>
  <si>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</si>
  <si>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</si>
  <si>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</si>
  <si>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</si>
  <si>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</si>
  <si>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</si>
  <si>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</si>
  <si>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</si>
  <si>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</si>
  <si>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</si>
  <si>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</si>
  <si>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</si>
  <si>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</si>
  <si>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</si>
  <si>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</si>
  <si>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</si>
  <si>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</si>
  <si>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</si>
  <si>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</si>
  <si>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</si>
  <si>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</si>
  <si>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</si>
  <si>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</si>
  <si>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</si>
  <si>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</si>
  <si>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</si>
  <si>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</si>
  <si>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</si>
  <si>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</si>
  <si>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</si>
  <si>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</si>
  <si>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</si>
  <si>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</si>
  <si>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</si>
  <si>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</si>
  <si>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</si>
  <si>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</si>
  <si>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</si>
  <si>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</si>
  <si>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</si>
  <si>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</si>
  <si>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</si>
  <si>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</si>
  <si>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</si>
  <si>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</si>
  <si>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</si>
  <si>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</si>
  <si>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</si>
  <si>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</si>
  <si>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</si>
  <si>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</si>
  <si>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</si>
  <si>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</si>
  <si>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</si>
  <si>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</si>
  <si>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</si>
  <si>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</si>
  <si>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</si>
  <si>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</si>
  <si>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</si>
  <si>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</si>
  <si>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</si>
  <si>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</si>
  <si>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</si>
  <si>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</si>
  <si>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</si>
  <si>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</si>
  <si>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</si>
  <si>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</si>
  <si>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</si>
  <si>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</si>
  <si>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</si>
  <si>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</si>
  <si>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</si>
  <si>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</si>
  <si>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</si>
  <si>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</si>
  <si>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</si>
  <si>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</si>
  <si>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</si>
  <si>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</si>
  <si>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</si>
  <si>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</si>
  <si>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</si>
  <si>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</si>
  <si>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</si>
  <si>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</si>
  <si>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</si>
  <si>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</si>
  <si>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</si>
  <si>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</si>
  <si>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</si>
  <si>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</si>
  <si>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</si>
  <si>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</si>
  <si>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</si>
  <si>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</si>
  <si>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</si>
  <si>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</si>
  <si>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</si>
  <si>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</si>
  <si>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</si>
  <si>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</si>
  <si>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</si>
  <si>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</si>
  <si>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</si>
  <si>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</si>
  <si>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</si>
  <si>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</si>
  <si>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</si>
  <si>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</si>
  <si>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</si>
  <si>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</si>
  <si>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</si>
  <si>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</si>
  <si>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</si>
  <si>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</si>
  <si>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</si>
  <si>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</si>
  <si>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</si>
  <si>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</si>
  <si>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</si>
  <si>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</si>
  <si>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</si>
  <si>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</si>
  <si>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</si>
  <si>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</si>
  <si>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</si>
  <si>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</si>
  <si>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</si>
  <si>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</si>
  <si>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</si>
  <si>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</si>
  <si>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</si>
  <si>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</si>
  <si>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</si>
  <si>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</si>
  <si>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</si>
  <si>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</si>
  <si>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</si>
  <si>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</si>
  <si>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</si>
  <si>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</si>
  <si>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</si>
  <si>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</si>
  <si>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</si>
  <si>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</si>
  <si>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</si>
  <si>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</si>
  <si>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</si>
  <si>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</si>
  <si>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</si>
  <si>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</si>
  <si>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</si>
  <si>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</si>
  <si>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</si>
  <si>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</si>
  <si>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</si>
  <si>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</si>
  <si>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</si>
  <si>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</si>
  <si>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</si>
  <si>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</si>
  <si>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</si>
  <si>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</si>
  <si>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</si>
  <si>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</si>
  <si>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</si>
  <si>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</si>
  <si>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</si>
  <si>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</si>
  <si>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</si>
  <si>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</si>
  <si>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</si>
  <si>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</si>
  <si>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</si>
  <si>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</si>
  <si>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</si>
  <si>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</si>
  <si>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</si>
  <si>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</si>
  <si>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</si>
  <si>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</si>
  <si>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</si>
  <si>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</si>
  <si>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</si>
  <si>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</si>
  <si>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</si>
  <si>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</si>
  <si>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</si>
  <si>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</si>
  <si>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</si>
  <si>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</si>
  <si>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</si>
  <si>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</si>
  <si>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</si>
  <si>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</si>
  <si>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</si>
  <si>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</si>
  <si>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</si>
  <si>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</si>
  <si>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</si>
  <si>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</si>
  <si>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</si>
  <si>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</si>
  <si>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</si>
  <si>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</si>
  <si>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</si>
  <si>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</si>
  <si>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</si>
  <si>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</si>
  <si>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</si>
  <si>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</si>
  <si>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</si>
  <si>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</si>
  <si>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</si>
  <si>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</si>
  <si>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</si>
  <si>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</si>
  <si>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</si>
  <si>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</si>
  <si>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</si>
  <si>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</si>
  <si>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</si>
  <si>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</si>
  <si>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</si>
  <si>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</si>
  <si>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</si>
  <si>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</si>
  <si>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</si>
  <si>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</si>
  <si>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</si>
  <si>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</si>
  <si>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</si>
  <si>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</si>
  <si>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</si>
  <si>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</si>
  <si>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</si>
  <si>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</si>
  <si>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</si>
  <si>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</si>
  <si>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</si>
  <si>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</si>
  <si>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</si>
  <si>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</si>
  <si>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</si>
  <si>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</si>
  <si>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</si>
  <si>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</si>
  <si>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</si>
  <si>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</si>
  <si>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</si>
  <si>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</si>
  <si>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</si>
  <si>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</si>
  <si>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</si>
  <si>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</si>
  <si>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</si>
  <si>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</si>
  <si>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</si>
  <si>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</si>
  <si>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</si>
  <si>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</si>
  <si>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</si>
  <si>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</si>
  <si>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</si>
  <si>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</si>
  <si>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</si>
  <si>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</si>
  <si>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</si>
  <si>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</si>
  <si>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</si>
  <si>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</si>
  <si>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</si>
  <si>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</si>
  <si>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</si>
  <si>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</si>
  <si>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</si>
  <si>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</si>
  <si>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</si>
  <si>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</si>
  <si>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</si>
  <si>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</si>
  <si>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</si>
  <si>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</si>
  <si>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</si>
  <si>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</si>
  <si>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</si>
  <si>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</si>
  <si>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</si>
  <si>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</si>
  <si>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</si>
  <si>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</si>
  <si>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</si>
  <si>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</si>
  <si>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</si>
  <si>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</si>
  <si>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</si>
  <si>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</si>
  <si>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</si>
  <si>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</si>
  <si>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</si>
  <si>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</si>
  <si>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</si>
  <si>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</si>
  <si>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</si>
  <si>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</si>
  <si>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</si>
  <si>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</si>
  <si>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</si>
  <si>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</si>
  <si>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</si>
  <si>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</si>
  <si>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</si>
  <si>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</si>
  <si>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</si>
  <si>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</si>
  <si>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</si>
  <si>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</si>
  <si>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</si>
  <si>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</si>
  <si>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</si>
  <si>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</si>
  <si>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</si>
  <si>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</si>
  <si>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</si>
  <si>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</si>
  <si>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</si>
  <si>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</si>
  <si>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</si>
  <si>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</si>
  <si>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</si>
  <si>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</si>
  <si>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</si>
  <si>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</si>
  <si>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</si>
  <si>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</si>
  <si>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</si>
  <si>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</si>
  <si>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</si>
  <si>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</si>
  <si>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</si>
  <si>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</si>
  <si>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</si>
  <si>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</si>
  <si>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</si>
  <si>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</si>
  <si>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</si>
  <si>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</si>
  <si>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</si>
  <si>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</si>
  <si>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</si>
  <si>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</si>
  <si>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</si>
  <si>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</si>
  <si>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</si>
  <si>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</si>
  <si>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</si>
  <si>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</si>
  <si>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</si>
  <si>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</si>
  <si>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</si>
  <si>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</si>
  <si>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</si>
  <si>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</si>
  <si>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</si>
  <si>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</si>
  <si>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</si>
  <si>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</si>
  <si>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</si>
  <si>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</si>
  <si>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</si>
  <si>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</si>
  <si>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</si>
  <si>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</si>
  <si>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</si>
  <si>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</si>
  <si>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</si>
  <si>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</si>
  <si>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</si>
  <si>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</si>
  <si>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</si>
  <si>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</si>
  <si>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</si>
  <si>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</si>
  <si>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</si>
  <si>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</si>
  <si>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</si>
  <si>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</si>
  <si>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</si>
  <si>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</si>
  <si>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</si>
  <si>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</si>
  <si>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</si>
  <si>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</si>
  <si>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</si>
  <si>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</si>
  <si>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</si>
  <si>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</si>
  <si>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</si>
  <si>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</si>
  <si>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</si>
  <si>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</si>
  <si>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</si>
  <si>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</si>
  <si>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</si>
  <si>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</si>
  <si>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</si>
  <si>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</si>
  <si>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</si>
  <si>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</si>
  <si>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</si>
  <si>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</si>
  <si>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</si>
  <si>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</si>
  <si>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</si>
  <si>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</si>
  <si>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</si>
  <si>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</si>
  <si>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</si>
  <si>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</si>
  <si>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</si>
  <si>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</si>
  <si>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</si>
  <si>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</si>
  <si>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</si>
  <si>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</si>
  <si>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</si>
  <si>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</si>
  <si>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</si>
  <si>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</si>
  <si>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</si>
  <si>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</si>
  <si>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</si>
  <si>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</si>
  <si>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</si>
  <si>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</si>
  <si>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</si>
  <si>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</si>
  <si>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</si>
  <si>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</si>
  <si>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</si>
  <si>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</si>
  <si>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</si>
  <si>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</si>
  <si>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</si>
  <si>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</si>
  <si>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</si>
  <si>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</si>
  <si>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</si>
  <si>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</si>
  <si>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</si>
  <si>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</si>
  <si>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</si>
  <si>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</si>
  <si>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</si>
  <si>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</si>
  <si>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</si>
  <si>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</si>
  <si>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</si>
  <si>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</si>
  <si>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</si>
  <si>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</si>
  <si>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</si>
  <si>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</si>
  <si>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</si>
  <si>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</si>
  <si>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</si>
  <si>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</si>
  <si>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</si>
  <si>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</si>
  <si>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</si>
  <si>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</si>
  <si>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</si>
  <si>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</si>
  <si>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</si>
  <si>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</si>
  <si>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</si>
  <si>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</si>
  <si>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</si>
  <si>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</si>
  <si>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</si>
  <si>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</si>
  <si>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</si>
  <si>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</si>
  <si>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</si>
  <si>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</si>
  <si>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</si>
  <si>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</si>
  <si>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</si>
  <si>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</si>
  <si>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</si>
  <si>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</si>
  <si>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</si>
  <si>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</si>
  <si>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</si>
  <si>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</si>
  <si>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</si>
  <si>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</si>
  <si>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</si>
  <si>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</si>
  <si>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</si>
  <si>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</si>
  <si>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</si>
  <si>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</si>
  <si>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</si>
  <si>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</si>
  <si>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</si>
  <si>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</si>
  <si>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</si>
  <si>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</si>
  <si>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</si>
  <si>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</si>
  <si>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</si>
  <si>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</si>
  <si>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</si>
  <si>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</si>
  <si>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</si>
  <si>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</si>
  <si>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</si>
  <si>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</si>
  <si>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</si>
  <si>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</si>
  <si>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</si>
  <si>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</si>
  <si>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</si>
  <si>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</si>
  <si>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</si>
  <si>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</si>
  <si>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</si>
  <si>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</si>
  <si>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</si>
  <si>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</si>
  <si>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</si>
  <si>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</si>
  <si>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</si>
  <si>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</si>
  <si>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</si>
  <si>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</si>
  <si>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</si>
  <si>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</si>
  <si>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</si>
  <si>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</si>
  <si>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</si>
  <si>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</si>
  <si>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</si>
  <si>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</si>
  <si>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</si>
  <si>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</si>
  <si>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</si>
  <si>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</si>
  <si>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</si>
  <si>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</si>
  <si>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</si>
  <si>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</si>
  <si>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</si>
  <si>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</si>
  <si>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</si>
  <si>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</si>
  <si>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</si>
  <si>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</si>
  <si>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</si>
  <si>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</si>
  <si>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</si>
  <si>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</si>
  <si>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</si>
  <si>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</si>
  <si>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</si>
  <si>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</si>
  <si>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</si>
  <si>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</si>
  <si>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</si>
  <si>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</si>
  <si>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</si>
  <si>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</si>
  <si>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</si>
  <si>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</si>
  <si>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</si>
  <si>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</si>
  <si>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</si>
  <si>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</si>
  <si>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</si>
  <si>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</si>
  <si>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</si>
  <si>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</si>
  <si>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</si>
  <si>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</si>
  <si>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</si>
  <si>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</si>
  <si>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</si>
  <si>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</si>
  <si>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</si>
  <si>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</si>
  <si>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</si>
  <si>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</si>
  <si>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</si>
  <si>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</si>
  <si>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</si>
  <si>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</si>
  <si>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</si>
  <si>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</si>
  <si>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</si>
  <si>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</si>
  <si>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</si>
  <si>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</si>
  <si>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</si>
  <si>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</si>
  <si>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</si>
  <si>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</si>
  <si>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</si>
  <si>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</si>
  <si>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</si>
  <si>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</si>
  <si>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</si>
  <si>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</si>
  <si>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</si>
  <si>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</si>
  <si>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</si>
  <si>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</si>
  <si>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</si>
  <si>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</si>
  <si>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</si>
  <si>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</si>
  <si>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</si>
  <si>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</si>
  <si>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</si>
  <si>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</si>
  <si>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</si>
  <si>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</si>
  <si>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</si>
  <si>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</si>
  <si>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</si>
  <si>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</si>
  <si>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</si>
  <si>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</si>
  <si>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</si>
  <si>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</si>
  <si>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</si>
  <si>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</si>
  <si>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</si>
  <si>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</si>
  <si>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</si>
  <si>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</si>
  <si>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</si>
  <si>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</si>
  <si>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</si>
  <si>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</si>
  <si>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</si>
  <si>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</si>
  <si>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</si>
  <si>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</si>
  <si>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</si>
  <si>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</si>
  <si>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</si>
  <si>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</si>
  <si>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</si>
  <si>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</si>
  <si>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</si>
  <si>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</si>
  <si>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</si>
  <si>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</si>
  <si>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</si>
  <si>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</si>
  <si>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</si>
  <si>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</si>
  <si>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</si>
  <si>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</si>
  <si>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</si>
  <si>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</si>
  <si>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</si>
  <si>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</si>
  <si>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</si>
  <si>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</si>
  <si>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</si>
  <si>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</si>
  <si>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</si>
  <si>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</si>
  <si>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</si>
  <si>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</si>
  <si>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</si>
  <si>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</si>
  <si>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</si>
  <si>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</si>
  <si>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</si>
  <si>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</si>
  <si>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</si>
  <si>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</si>
  <si>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</si>
  <si>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</si>
  <si>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</si>
  <si>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</si>
  <si>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</si>
  <si>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</si>
  <si>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</si>
  <si>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</si>
  <si>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</si>
  <si>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</si>
  <si>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</si>
  <si>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</si>
  <si>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</si>
  <si>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</si>
  <si>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</si>
  <si>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</si>
  <si>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</si>
  <si>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</si>
  <si>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</si>
  <si>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</si>
  <si>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</si>
  <si>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</si>
  <si>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</si>
  <si>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</si>
  <si>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</si>
  <si>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</si>
  <si>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</si>
  <si>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</si>
  <si>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</si>
  <si>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</si>
  <si>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</si>
  <si>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</si>
  <si>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</si>
  <si>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</si>
  <si>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</si>
  <si>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</si>
  <si>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</si>
  <si>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</si>
  <si>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</si>
  <si>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</si>
  <si>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</si>
  <si>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</si>
  <si>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</si>
  <si>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</si>
  <si>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</si>
  <si>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</si>
  <si>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</si>
  <si>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</si>
  <si>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</si>
  <si>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</si>
  <si>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</si>
  <si>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</si>
  <si>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</si>
  <si>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</si>
  <si>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</si>
  <si>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</si>
  <si>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</si>
  <si>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</si>
  <si>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</si>
  <si>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</si>
  <si>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</si>
  <si>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</si>
  <si>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</si>
  <si>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</si>
  <si>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</si>
  <si>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</si>
  <si>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</si>
  <si>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</si>
  <si>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</si>
  <si>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</si>
  <si>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</si>
  <si>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</si>
  <si>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</si>
  <si>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</si>
  <si>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</si>
  <si>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</si>
  <si>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</si>
  <si>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</si>
  <si>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</si>
  <si>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</si>
  <si>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</si>
  <si>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</si>
  <si>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</si>
  <si>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</si>
  <si>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</si>
  <si>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</si>
  <si>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</si>
  <si>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</si>
  <si>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</si>
  <si>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</si>
  <si>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</si>
  <si>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</si>
  <si>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</si>
  <si>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</si>
  <si>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</si>
  <si>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</si>
  <si>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</si>
  <si>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</si>
  <si>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</si>
  <si>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</si>
  <si>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</si>
  <si>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</si>
  <si>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</si>
  <si>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</si>
  <si>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</si>
  <si>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</si>
  <si>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</si>
  <si>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</si>
  <si>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</si>
  <si>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</si>
  <si>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</si>
  <si>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</si>
  <si>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</si>
  <si>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</si>
  <si>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</si>
  <si>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</si>
  <si>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</si>
  <si>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</si>
  <si>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</si>
  <si>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</si>
  <si>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</si>
  <si>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</si>
  <si>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</si>
  <si>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</si>
  <si>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</si>
  <si>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</si>
  <si>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</si>
  <si>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</si>
  <si>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</si>
  <si>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</si>
  <si>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</si>
  <si>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</si>
  <si>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</si>
  <si>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</si>
  <si>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</si>
  <si>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</si>
  <si>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</si>
  <si>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</si>
  <si>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</si>
  <si>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</si>
  <si>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</si>
  <si>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</si>
  <si>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</si>
  <si>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</si>
  <si>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</si>
  <si>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</si>
  <si>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</si>
  <si>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</si>
  <si>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</si>
  <si>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</si>
  <si>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</si>
  <si>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</si>
  <si>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</si>
  <si>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</si>
  <si>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</si>
  <si>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</si>
  <si>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</si>
  <si>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</si>
  <si>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</si>
  <si>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</si>
  <si>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</si>
  <si>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</si>
  <si>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</si>
  <si>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</si>
  <si>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</si>
  <si>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</si>
  <si>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</si>
  <si>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</si>
  <si>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</si>
  <si>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</si>
  <si>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</si>
  <si>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</si>
  <si>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</si>
  <si>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</si>
  <si>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</si>
  <si>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</si>
  <si>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</si>
  <si>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</si>
  <si>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</si>
  <si>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</si>
  <si>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</si>
  <si>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</si>
  <si>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</si>
  <si>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</si>
  <si>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</si>
  <si>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</si>
  <si>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</si>
  <si>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</si>
  <si>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</si>
  <si>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</si>
  <si>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</si>
  <si>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</si>
  <si>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</si>
  <si>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</si>
  <si>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</si>
  <si>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</si>
  <si>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</si>
  <si>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</si>
  <si>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</si>
  <si>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</si>
  <si>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</si>
  <si>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</si>
  <si>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</si>
  <si>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</si>
  <si>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</si>
  <si>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</si>
  <si>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</si>
  <si>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</si>
  <si>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</si>
  <si>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</si>
  <si>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</si>
  <si>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</si>
  <si>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</si>
  <si>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</si>
  <si>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</si>
  <si>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</si>
  <si>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</si>
  <si>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</si>
  <si>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</si>
  <si>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</si>
  <si>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</si>
  <si>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</si>
  <si>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</si>
  <si>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</si>
  <si>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</si>
  <si>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</si>
  <si>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</si>
  <si>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</si>
  <si>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</si>
  <si>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</si>
  <si>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</si>
  <si>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</si>
  <si>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</si>
  <si>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</si>
  <si>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</si>
  <si>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</si>
  <si>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</si>
  <si>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</si>
  <si>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</si>
  <si>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</si>
  <si>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</si>
  <si>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</si>
  <si>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</si>
  <si>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</si>
  <si>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</si>
  <si>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</si>
  <si>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</si>
  <si>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</si>
  <si>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</si>
  <si>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</si>
  <si>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</si>
  <si>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</si>
  <si>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</si>
  <si>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</si>
  <si>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</si>
  <si>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</si>
  <si>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</si>
  <si>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</si>
  <si>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</si>
  <si>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</si>
  <si>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</si>
  <si>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</si>
  <si>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</si>
  <si>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</si>
  <si>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</si>
  <si>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</si>
  <si>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</si>
  <si>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</si>
  <si>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</si>
  <si>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</si>
  <si>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</si>
  <si>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</si>
  <si>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</si>
  <si>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</si>
  <si>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</si>
  <si>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</si>
  <si>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</si>
  <si>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</si>
  <si>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</si>
  <si>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</si>
  <si>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</si>
  <si>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</si>
  <si>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</si>
  <si>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</si>
  <si>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</si>
  <si>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</si>
  <si>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</si>
  <si>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</si>
  <si>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</si>
  <si>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</si>
  <si>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</si>
  <si>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</si>
  <si>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</si>
  <si>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</si>
  <si>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</si>
  <si>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</si>
  <si>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</si>
  <si>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</si>
  <si>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</si>
  <si>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</si>
  <si>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</si>
  <si>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</si>
  <si>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</si>
  <si>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</si>
  <si>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</si>
  <si>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</si>
  <si>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</si>
  <si>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</si>
  <si>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</si>
  <si>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</si>
  <si>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</si>
  <si>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</si>
  <si>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</si>
  <si>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</si>
  <si>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</si>
  <si>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</si>
  <si>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</si>
  <si>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</si>
  <si>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</si>
  <si>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</si>
  <si>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</si>
  <si>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</si>
  <si>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</si>
  <si>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</si>
  <si>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</si>
  <si>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</si>
  <si>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</si>
  <si>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</si>
  <si>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</si>
  <si>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</si>
  <si>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</si>
  <si>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</si>
  <si>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</si>
  <si>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</si>
  <si>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</si>
  <si>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</si>
  <si>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</si>
  <si>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</si>
  <si>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</si>
  <si>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</si>
  <si>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</si>
  <si>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</si>
  <si>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</si>
  <si>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</si>
  <si>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</si>
  <si>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</si>
  <si>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</si>
  <si>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</si>
  <si>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</si>
  <si>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</si>
  <si>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</si>
  <si>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</si>
  <si>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</si>
  <si>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</si>
  <si>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</si>
  <si>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</si>
  <si>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</si>
  <si>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</si>
  <si>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</si>
  <si>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</si>
  <si>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</si>
  <si>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</si>
  <si>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</si>
  <si>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</si>
  <si>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</si>
  <si>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</si>
  <si>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</si>
  <si>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</si>
  <si>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</si>
  <si>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</si>
  <si>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</si>
  <si>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</si>
  <si>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</si>
  <si>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</si>
  <si>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</si>
  <si>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</si>
  <si>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</si>
  <si>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</si>
  <si>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</si>
  <si>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</si>
  <si>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</si>
  <si>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</si>
  <si>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</si>
  <si>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</si>
  <si>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</si>
  <si>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</si>
  <si>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</si>
  <si>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</si>
  <si>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</si>
  <si>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</si>
  <si>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</si>
  <si>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</si>
  <si>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</si>
  <si>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</si>
  <si>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</si>
  <si>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</si>
  <si>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</si>
  <si>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</si>
  <si>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</si>
  <si>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</si>
  <si>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</si>
  <si>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</si>
  <si>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</si>
  <si>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</si>
  <si>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</si>
  <si>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</si>
  <si>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</si>
  <si>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</si>
  <si>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</si>
  <si>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</si>
  <si>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</si>
  <si>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</si>
  <si>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</si>
  <si>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</si>
  <si>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</si>
  <si>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</si>
  <si>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</si>
  <si>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</si>
  <si>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</si>
  <si>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</si>
  <si>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</si>
  <si>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</si>
  <si>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</si>
  <si>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</si>
  <si>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</si>
  <si>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</si>
  <si>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</si>
  <si>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</si>
  <si>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</si>
  <si>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</si>
  <si>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</si>
  <si>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</si>
  <si>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</si>
  <si>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</si>
  <si>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</si>
  <si>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</si>
  <si>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</si>
  <si>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</si>
  <si>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</si>
  <si>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</si>
  <si>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</si>
  <si>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</si>
  <si>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</si>
  <si>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</si>
  <si>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</si>
  <si>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</si>
  <si>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</si>
  <si>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</si>
  <si>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</si>
  <si>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</si>
  <si>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</si>
  <si>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</si>
  <si>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</si>
  <si>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</si>
  <si>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</si>
  <si>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</si>
  <si>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</si>
  <si>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</si>
  <si>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</si>
  <si>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</si>
  <si>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</si>
  <si>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</si>
  <si>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</si>
  <si>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</si>
  <si>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</si>
  <si>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</si>
  <si>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</si>
  <si>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</si>
  <si>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</si>
  <si>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</si>
  <si>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</si>
  <si>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</si>
  <si>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</si>
  <si>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</si>
  <si>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</si>
  <si>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</si>
  <si>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</si>
  <si>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</si>
  <si>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</si>
  <si>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</si>
  <si>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</si>
  <si>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</si>
  <si>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</si>
  <si>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</si>
  <si>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</si>
  <si>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</si>
  <si>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</si>
  <si>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</si>
  <si>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</si>
  <si>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</si>
  <si>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</si>
  <si>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</si>
  <si>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</si>
  <si>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</si>
  <si>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</si>
  <si>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</si>
  <si>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</si>
  <si>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</si>
  <si>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</si>
  <si>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</si>
  <si>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</si>
  <si>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</si>
  <si>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</si>
  <si>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</si>
  <si>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</si>
  <si>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</si>
  <si>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</si>
  <si>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</si>
  <si>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</si>
  <si>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</si>
  <si>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</si>
  <si>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</si>
  <si>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</si>
  <si>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</si>
  <si>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</si>
  <si>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</si>
  <si>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</si>
  <si>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</si>
  <si>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</si>
  <si>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</si>
  <si>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</si>
  <si>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</si>
  <si>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</si>
  <si>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</si>
  <si>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</si>
  <si>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</si>
  <si>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</si>
  <si>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</si>
  <si>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</si>
  <si>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</si>
  <si>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</si>
  <si>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</si>
  <si>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</si>
  <si>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</si>
  <si>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</si>
  <si>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</si>
  <si>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</si>
  <si>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</si>
  <si>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</si>
  <si>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</si>
  <si>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</si>
  <si>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</si>
  <si>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</si>
  <si>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</si>
  <si>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</si>
  <si>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</si>
  <si>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</si>
  <si>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</si>
  <si>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</si>
  <si>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</si>
  <si>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</si>
  <si>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</si>
  <si>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</si>
  <si>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</si>
  <si>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</si>
  <si>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</si>
  <si>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</si>
  <si>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</si>
  <si>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</si>
  <si>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</si>
  <si>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</si>
  <si>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</si>
  <si>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</si>
  <si>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</si>
  <si>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</si>
  <si>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</si>
  <si>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</si>
  <si>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</si>
  <si>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</si>
  <si>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</si>
  <si>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</si>
  <si>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</si>
  <si>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</si>
  <si>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</si>
  <si>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</si>
  <si>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</si>
  <si>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</si>
  <si>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</si>
  <si>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</si>
  <si>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</si>
  <si>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</si>
  <si>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</si>
  <si>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</si>
  <si>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</si>
  <si>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</si>
  <si>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</si>
  <si>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</si>
  <si>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</si>
  <si>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</si>
  <si>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</si>
  <si>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</si>
  <si>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</si>
  <si>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</si>
  <si>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</si>
  <si>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</si>
  <si>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</si>
  <si>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</si>
  <si>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</si>
  <si>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</si>
  <si>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</si>
  <si>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</si>
  <si>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</si>
  <si>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</si>
  <si>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</si>
  <si>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</si>
  <si>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</si>
  <si>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</si>
  <si>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</si>
  <si>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</si>
  <si>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</si>
  <si>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</si>
  <si>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</si>
  <si>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</si>
  <si>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</si>
  <si>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</si>
  <si>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</si>
  <si>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</si>
  <si>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</si>
  <si>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</si>
  <si>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</si>
  <si>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</si>
  <si>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</si>
  <si>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</si>
  <si>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</si>
  <si>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</si>
  <si>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</si>
  <si>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</si>
  <si>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</si>
  <si>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</si>
  <si>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</si>
  <si>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</si>
  <si>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</si>
  <si>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</si>
  <si>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</si>
  <si>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</si>
  <si>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</si>
  <si>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</si>
  <si>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</si>
  <si>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</si>
  <si>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</si>
  <si>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</si>
  <si>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</si>
  <si>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</si>
  <si>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</si>
  <si>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</si>
  <si>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</si>
  <si>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</si>
  <si>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</si>
  <si>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</si>
  <si>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</si>
  <si>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</si>
  <si>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</si>
  <si>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</si>
  <si>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</si>
  <si>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</si>
  <si>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</si>
  <si>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</si>
  <si>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</si>
  <si>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</si>
  <si>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</si>
  <si>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</si>
  <si>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</si>
  <si>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</si>
  <si>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</si>
  <si>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</si>
  <si>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</si>
  <si>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</si>
  <si>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</si>
  <si>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</si>
  <si>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</si>
  <si>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</si>
  <si>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</si>
  <si>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</si>
  <si>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</si>
  <si>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</si>
  <si>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</si>
  <si>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</si>
  <si>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</si>
  <si>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</si>
  <si>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</si>
  <si>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</si>
  <si>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</si>
  <si>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</si>
  <si>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</si>
  <si>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</si>
  <si>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</si>
  <si>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</si>
  <si>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</si>
  <si>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</si>
  <si>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</si>
  <si>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</si>
  <si>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</si>
  <si>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</si>
  <si>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</si>
  <si>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</si>
  <si>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</si>
  <si>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</si>
  <si>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</si>
  <si>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</si>
  <si>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</si>
  <si>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</si>
  <si>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</si>
  <si>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</si>
  <si>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</si>
  <si>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</si>
  <si>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</si>
  <si>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</si>
  <si>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</si>
  <si>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</si>
  <si>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</si>
  <si>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</si>
  <si>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</si>
  <si>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</si>
  <si>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</si>
  <si>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</si>
  <si>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</si>
  <si>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</si>
  <si>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</si>
  <si>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</si>
  <si>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</si>
  <si>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</si>
  <si>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</si>
  <si>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</si>
  <si>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</si>
  <si>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</si>
  <si>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</si>
  <si>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</si>
  <si>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</si>
  <si>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</si>
  <si>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</si>
  <si>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</si>
  <si>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</si>
  <si>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</si>
  <si>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</si>
  <si>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</si>
  <si>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</si>
  <si>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</si>
  <si>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</si>
  <si>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</si>
  <si>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</si>
  <si>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</si>
  <si>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</si>
  <si>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</si>
  <si>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</si>
  <si>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</si>
  <si>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</si>
  <si>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</si>
  <si>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</si>
  <si>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</si>
  <si>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</si>
  <si>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</si>
  <si>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</si>
  <si>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</si>
  <si>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</si>
  <si>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</si>
  <si>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</si>
  <si>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</si>
  <si>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</si>
  <si>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</si>
  <si>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</si>
  <si>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</si>
  <si>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</si>
  <si>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</si>
  <si>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</si>
  <si>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</si>
  <si>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</si>
  <si>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</si>
  <si>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</si>
  <si>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</si>
  <si>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</si>
  <si>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</si>
  <si>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</si>
  <si>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</si>
  <si>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</si>
  <si>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</si>
  <si>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</si>
  <si>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</si>
  <si>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</si>
  <si>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</si>
  <si>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</si>
  <si>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</si>
  <si>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</si>
  <si>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</si>
  <si>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</si>
  <si>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</si>
  <si>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</si>
  <si>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</si>
  <si>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</si>
  <si>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</si>
  <si>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</si>
  <si>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</si>
  <si>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</si>
  <si>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</si>
  <si>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</si>
  <si>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</si>
  <si>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</si>
  <si>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</si>
  <si>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</si>
  <si>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</si>
  <si>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</si>
  <si>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</si>
  <si>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</si>
  <si>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</si>
  <si>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</si>
  <si>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</si>
  <si>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</si>
  <si>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</si>
  <si>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</si>
  <si>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</si>
  <si>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</si>
  <si>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</si>
  <si>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</si>
  <si>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</si>
  <si>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</si>
  <si>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</si>
  <si>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</si>
  <si>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</si>
  <si>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</si>
  <si>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</si>
  <si>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</si>
  <si>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</si>
  <si>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</si>
  <si>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</si>
  <si>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</si>
  <si>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</si>
  <si>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</si>
  <si>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</si>
  <si>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</si>
  <si>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</si>
  <si>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</si>
  <si>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</si>
  <si>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</si>
  <si>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</si>
  <si>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</si>
  <si>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</si>
  <si>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</si>
  <si>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</si>
  <si>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</si>
  <si>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</si>
  <si>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</si>
  <si>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</si>
  <si>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</si>
  <si>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</si>
  <si>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</si>
  <si>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</si>
  <si>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</si>
  <si>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</si>
  <si>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</si>
  <si>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</si>
  <si>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</si>
  <si>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</si>
  <si>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</si>
  <si>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</si>
  <si>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</si>
  <si>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</si>
  <si>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</si>
  <si>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</si>
  <si>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</si>
  <si>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</si>
  <si>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</si>
  <si>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</si>
  <si>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</si>
  <si>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</si>
  <si>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</si>
  <si>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</si>
  <si>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</si>
  <si>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</si>
  <si>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</si>
  <si>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</si>
  <si>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</si>
  <si>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</si>
  <si>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</si>
  <si>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</si>
  <si>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</si>
  <si>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</si>
  <si>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</si>
  <si>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</si>
  <si>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</si>
  <si>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</si>
  <si>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</si>
  <si>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</si>
  <si>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</si>
  <si>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</si>
  <si>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</si>
  <si>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</si>
  <si>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</si>
  <si>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</si>
  <si>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</si>
  <si>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</si>
  <si>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</si>
  <si>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</si>
  <si>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</si>
  <si>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</si>
  <si>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</si>
  <si>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</si>
  <si>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</si>
  <si>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</si>
  <si>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</si>
  <si>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</si>
  <si>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</si>
  <si>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</si>
  <si>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</si>
  <si>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</si>
  <si>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</si>
  <si>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</si>
  <si>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</si>
  <si>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</si>
  <si>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</si>
  <si>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</si>
  <si>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</si>
  <si>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</si>
  <si>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</si>
  <si>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</si>
  <si>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</si>
  <si>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</si>
  <si>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</si>
  <si>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</si>
  <si>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</si>
  <si>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</si>
  <si>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</si>
  <si>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</si>
  <si>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</si>
  <si>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</si>
  <si>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</si>
  <si>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</si>
  <si>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</si>
  <si>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</si>
  <si>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</si>
  <si>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</si>
  <si>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</si>
  <si>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</si>
  <si>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</si>
  <si>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</si>
  <si>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</si>
  <si>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</si>
  <si>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</si>
  <si>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</si>
  <si>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</si>
  <si>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</si>
  <si>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</si>
  <si>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</si>
  <si>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</si>
  <si>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</si>
  <si>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</si>
  <si>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</si>
  <si>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</si>
  <si>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</si>
  <si>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</si>
  <si>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</si>
  <si>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</si>
  <si>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</si>
  <si>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</si>
  <si>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</si>
  <si>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</si>
  <si>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</si>
  <si>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</si>
  <si>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</si>
  <si>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</si>
  <si>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</si>
  <si>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</si>
  <si>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</si>
  <si>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</si>
  <si>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</si>
  <si>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</si>
  <si>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</si>
  <si>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</si>
  <si>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</si>
  <si>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</si>
  <si>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</si>
  <si>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</si>
  <si>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</si>
  <si>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</si>
  <si>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</si>
  <si>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</si>
  <si>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</si>
  <si>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</si>
  <si>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</si>
  <si>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</si>
  <si>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</si>
  <si>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</si>
  <si>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</si>
  <si>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</si>
  <si>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</si>
  <si>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</si>
  <si>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</si>
  <si>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</si>
  <si>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</si>
  <si>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</si>
  <si>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</si>
  <si>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</si>
  <si>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</si>
  <si>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</si>
  <si>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</si>
  <si>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</si>
  <si>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</si>
  <si>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</si>
  <si>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</si>
  <si>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</si>
  <si>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</si>
  <si>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</si>
  <si>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</si>
  <si>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</si>
  <si>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</si>
  <si>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</si>
  <si>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</si>
  <si>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</si>
  <si>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</si>
  <si>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</si>
  <si>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</si>
  <si>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</si>
  <si>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</si>
  <si>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</si>
  <si>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</si>
  <si>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</si>
  <si>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</si>
  <si>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</si>
  <si>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</si>
  <si>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</si>
  <si>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</si>
  <si>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</si>
  <si>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</si>
  <si>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</si>
  <si>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</si>
  <si>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</si>
  <si>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</si>
  <si>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</si>
  <si>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</si>
  <si>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</si>
  <si>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</si>
  <si>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</si>
  <si>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</si>
  <si>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</si>
  <si>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</si>
  <si>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</si>
  <si>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</si>
  <si>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</si>
  <si>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</si>
  <si>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</si>
  <si>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</si>
  <si>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</si>
  <si>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</si>
  <si>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</si>
  <si>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</si>
  <si>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</si>
  <si>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</si>
  <si>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</si>
  <si>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</si>
  <si>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</si>
  <si>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</si>
  <si>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</si>
  <si>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</si>
  <si>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</si>
  <si>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</si>
  <si>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</si>
  <si>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</si>
  <si>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</si>
  <si>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</si>
  <si>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</si>
  <si>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</si>
  <si>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</si>
  <si>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</si>
  <si>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</si>
  <si>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</si>
  <si>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</si>
  <si>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</si>
  <si>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</si>
  <si>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</si>
  <si>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</si>
  <si>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</si>
  <si>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</si>
  <si>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</si>
  <si>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</si>
  <si>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</si>
  <si>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</si>
  <si>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</si>
  <si>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</si>
  <si>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</si>
  <si>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</si>
  <si>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</si>
  <si>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</si>
  <si>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</si>
  <si>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</si>
  <si>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</si>
  <si>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</si>
  <si>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</si>
  <si>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</si>
  <si>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</si>
  <si>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</si>
  <si>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</si>
  <si>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</si>
  <si>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</si>
  <si>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</si>
  <si>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</si>
  <si>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</si>
  <si>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</si>
  <si>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</si>
  <si>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</si>
  <si>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</si>
  <si>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</si>
  <si>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</si>
  <si>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</si>
  <si>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</si>
  <si>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</si>
  <si>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</si>
  <si>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</si>
  <si>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</si>
  <si>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</si>
  <si>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</si>
  <si>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</si>
  <si>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</si>
  <si>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</si>
  <si>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</si>
  <si>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</si>
  <si>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</si>
  <si>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</si>
  <si>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</si>
  <si>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</si>
  <si>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</si>
  <si>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</si>
  <si>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</si>
  <si>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</si>
  <si>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</si>
  <si>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</si>
  <si>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</si>
  <si>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</si>
  <si>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</si>
  <si>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</si>
  <si>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</si>
  <si>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</si>
  <si>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</si>
  <si>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</si>
  <si>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</si>
  <si>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</si>
  <si>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</si>
  <si>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</si>
  <si>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</si>
  <si>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</si>
  <si>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</si>
  <si>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</si>
  <si>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</si>
  <si>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</si>
  <si>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</si>
  <si>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</si>
  <si>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</si>
  <si>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</si>
  <si>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</si>
  <si>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</si>
  <si>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</si>
  <si>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</si>
  <si>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</si>
  <si>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</si>
  <si>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</si>
  <si>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</si>
  <si>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</si>
  <si>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</si>
  <si>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</si>
  <si>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</si>
  <si>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</si>
  <si>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</si>
  <si>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</si>
  <si>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</si>
  <si>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</si>
  <si>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</si>
  <si>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</si>
  <si>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</si>
  <si>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</si>
  <si>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</si>
  <si>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</si>
  <si>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</si>
  <si>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</si>
  <si>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</si>
  <si>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</si>
  <si>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</si>
  <si>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</si>
  <si>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</si>
  <si>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</si>
  <si>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</si>
  <si>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</si>
  <si>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</si>
  <si>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</si>
  <si>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</si>
  <si>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</si>
  <si>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</si>
  <si>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</si>
  <si>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</si>
  <si>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</si>
  <si>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</si>
  <si>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</si>
  <si>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</si>
  <si>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</si>
  <si>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</si>
  <si>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</si>
  <si>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</si>
  <si>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</si>
  <si>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</si>
  <si>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</si>
  <si>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</si>
  <si>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</si>
  <si>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</si>
  <si>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</si>
  <si>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</si>
  <si>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</si>
  <si>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</si>
  <si>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</si>
  <si>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</si>
  <si>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</si>
  <si>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</si>
  <si>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</si>
  <si>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</si>
  <si>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</si>
  <si>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</si>
  <si>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</si>
  <si>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</si>
  <si>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</si>
  <si>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</si>
  <si>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</si>
  <si>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</si>
  <si>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</si>
  <si>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</si>
  <si>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</si>
  <si>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</si>
  <si>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</si>
  <si>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</si>
  <si>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</si>
  <si>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</si>
  <si>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</si>
  <si>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</si>
  <si>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</si>
  <si>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</si>
  <si>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</si>
  <si>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</si>
  <si>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</si>
  <si>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</si>
  <si>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</si>
  <si>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</si>
  <si>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</si>
  <si>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</si>
  <si>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</si>
  <si>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</si>
  <si>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</si>
  <si>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</si>
  <si>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</si>
  <si>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</si>
  <si>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</si>
  <si>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</si>
  <si>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</si>
  <si>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</si>
  <si>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</si>
  <si>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</si>
  <si>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</si>
  <si>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</si>
  <si>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</si>
  <si>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</si>
  <si>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</si>
  <si>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</si>
  <si>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</si>
  <si>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</si>
  <si>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</si>
  <si>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</si>
  <si>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</si>
  <si>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</si>
  <si>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</si>
  <si>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</si>
  <si>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</si>
  <si>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</si>
  <si>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</si>
  <si>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</si>
  <si>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</si>
  <si>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</si>
  <si>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</si>
  <si>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</si>
  <si>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</si>
  <si>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</si>
  <si>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</si>
  <si>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</si>
  <si>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</si>
  <si>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</si>
  <si>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</si>
  <si>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</si>
  <si>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</si>
  <si>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</si>
  <si>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</si>
  <si>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</si>
  <si>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</si>
  <si>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</si>
  <si>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</si>
  <si>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</si>
  <si>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</si>
  <si>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</si>
  <si>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</si>
  <si>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</si>
  <si>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</si>
  <si>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</si>
  <si>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</si>
  <si>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</si>
  <si>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</si>
  <si>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</si>
  <si>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</si>
  <si>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</si>
  <si>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</si>
  <si>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</si>
  <si>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</si>
  <si>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</si>
  <si>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</si>
  <si>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</si>
  <si>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</si>
  <si>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</si>
  <si>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</si>
  <si>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</si>
  <si>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</si>
  <si>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</si>
  <si>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</si>
  <si>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</si>
  <si>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</si>
  <si>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</si>
  <si>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</si>
  <si>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</si>
  <si>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</si>
  <si>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</si>
  <si>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</si>
  <si>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</si>
  <si>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</si>
  <si>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</si>
  <si>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</si>
  <si>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</si>
  <si>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</si>
  <si>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</si>
  <si>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</si>
  <si>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</si>
  <si>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</si>
  <si>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</si>
  <si>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</si>
  <si>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</si>
  <si>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</si>
  <si>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</si>
  <si>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</si>
  <si>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</si>
  <si>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</si>
  <si>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</si>
  <si>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</si>
  <si>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</si>
  <si>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</si>
  <si>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</si>
  <si>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</si>
  <si>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</si>
  <si>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</si>
  <si>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</si>
  <si>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</si>
  <si>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</si>
  <si>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</si>
  <si>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</si>
  <si>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</si>
  <si>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</si>
  <si>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</si>
  <si>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</si>
  <si>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</si>
  <si>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</si>
  <si>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</si>
  <si>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</si>
  <si>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</si>
  <si>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</si>
  <si>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</si>
  <si>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</si>
  <si>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</si>
  <si>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</si>
  <si>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</si>
  <si>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</si>
  <si>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</si>
  <si>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</si>
  <si>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</si>
  <si>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</si>
  <si>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</si>
  <si>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</si>
  <si>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</si>
  <si>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</si>
  <si>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</si>
  <si>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</si>
  <si>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</si>
  <si>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</si>
  <si>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</si>
  <si>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</si>
  <si>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</si>
  <si>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</si>
  <si>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</si>
  <si>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</si>
  <si>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</si>
  <si>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</si>
  <si>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</si>
  <si>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</si>
  <si>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</si>
  <si>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</si>
  <si>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</si>
  <si>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</si>
  <si>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</si>
  <si>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</si>
  <si>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</si>
  <si>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</si>
  <si>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</si>
  <si>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</si>
  <si>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</si>
  <si>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</si>
  <si>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</si>
  <si>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</si>
  <si>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</si>
  <si>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</si>
  <si>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</si>
  <si>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</si>
  <si>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</si>
  <si>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</si>
  <si>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</si>
  <si>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</si>
  <si>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</si>
  <si>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</si>
  <si>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</si>
  <si>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</si>
  <si>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</si>
  <si>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</si>
  <si>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</si>
  <si>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</si>
  <si>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</si>
  <si>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</si>
  <si>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</si>
  <si>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</si>
  <si>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</si>
  <si>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</si>
  <si>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</si>
  <si>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</si>
  <si>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</si>
  <si>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</si>
  <si>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</si>
  <si>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</si>
  <si>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</si>
  <si>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</si>
  <si>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</si>
  <si>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</si>
  <si>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</si>
  <si>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</si>
  <si>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</si>
  <si>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</si>
  <si>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</si>
  <si>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</si>
  <si>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</si>
  <si>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</si>
  <si>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</si>
  <si>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</si>
  <si>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</si>
  <si>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</si>
  <si>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</si>
  <si>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</si>
  <si>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</si>
  <si>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</si>
  <si>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</si>
  <si>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</si>
  <si>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</si>
  <si>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</si>
  <si>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</si>
  <si>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</si>
  <si>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</si>
  <si>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</si>
  <si>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</si>
  <si>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</si>
  <si>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</si>
  <si>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</si>
  <si>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</si>
  <si>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</si>
  <si>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</si>
  <si>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</si>
  <si>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</si>
  <si>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</si>
  <si>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</si>
  <si>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</si>
  <si>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</si>
  <si>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</si>
  <si>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</si>
  <si>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</si>
  <si>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</si>
  <si>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</si>
  <si>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</si>
  <si>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</si>
  <si>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</si>
  <si>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</si>
  <si>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</si>
  <si>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</si>
  <si>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</si>
  <si>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</si>
  <si>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</si>
  <si>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</si>
  <si>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</si>
  <si>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</si>
  <si>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</si>
  <si>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</si>
  <si>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</si>
  <si>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</si>
  <si>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</si>
  <si>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</si>
  <si>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</si>
  <si>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</si>
  <si>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</si>
  <si>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</si>
  <si>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</si>
  <si>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</si>
  <si>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</si>
  <si>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</si>
  <si>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</si>
  <si>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</si>
  <si>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</si>
  <si>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</si>
  <si>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</si>
  <si>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</si>
  <si>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</si>
  <si>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</si>
  <si>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</si>
  <si>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</si>
  <si>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</si>
  <si>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</si>
  <si>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</si>
  <si>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</si>
  <si>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</si>
  <si>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</si>
  <si>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</si>
  <si>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</si>
  <si>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</si>
  <si>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</si>
  <si>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</si>
  <si>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</si>
  <si>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</si>
  <si>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</si>
  <si>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</si>
  <si>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</si>
  <si>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</si>
  <si>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</si>
  <si>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</si>
  <si>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</si>
  <si>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</si>
  <si>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</si>
  <si>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</si>
  <si>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</si>
  <si>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</si>
  <si>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</si>
  <si>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</si>
  <si>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</si>
  <si>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</si>
  <si>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</si>
  <si>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</si>
  <si>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</si>
  <si>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</si>
  <si>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</si>
  <si>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</si>
  <si>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</si>
  <si>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</si>
  <si>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</si>
  <si>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</si>
  <si>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</si>
  <si>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</si>
  <si>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</si>
  <si>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</si>
  <si>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</si>
  <si>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</si>
  <si>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</si>
  <si>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</si>
  <si>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</si>
  <si>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</si>
  <si>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</si>
  <si>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</si>
  <si>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</si>
  <si>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</si>
  <si>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</si>
  <si>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</si>
  <si>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</si>
  <si>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</si>
  <si>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</si>
  <si>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</si>
  <si>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</si>
  <si>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</si>
  <si>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</si>
  <si>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</si>
  <si>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</si>
  <si>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</si>
  <si>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</si>
  <si>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</si>
  <si>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</si>
  <si>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</si>
  <si>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</si>
  <si>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</si>
  <si>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</si>
  <si>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</si>
  <si>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</si>
  <si>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</si>
  <si>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</si>
  <si>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</si>
  <si>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</si>
  <si>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</si>
  <si>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</si>
  <si>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</si>
  <si>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</si>
  <si>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</si>
  <si>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</si>
  <si>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</si>
  <si>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</si>
  <si>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</si>
  <si>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</si>
  <si>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</si>
  <si>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</si>
  <si>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</si>
  <si>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</si>
  <si>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</si>
  <si>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</si>
  <si>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</si>
  <si>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</si>
  <si>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</si>
  <si>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</si>
  <si>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</si>
  <si>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</si>
  <si>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</si>
  <si>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</si>
  <si>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</si>
  <si>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</si>
  <si>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</si>
  <si>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</si>
  <si>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</si>
  <si>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</si>
  <si>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</si>
  <si>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</si>
  <si>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</si>
  <si>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</si>
  <si>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</si>
  <si>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</si>
  <si>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</si>
  <si>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</si>
  <si>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</si>
  <si>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</si>
  <si>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</si>
  <si>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</si>
  <si>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</si>
  <si>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</si>
  <si>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</si>
  <si>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</si>
  <si>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</si>
  <si>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</si>
  <si>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</si>
  <si>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</si>
  <si>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</si>
  <si>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</si>
  <si>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</si>
  <si>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</si>
  <si>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</si>
  <si>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</si>
  <si>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</si>
  <si>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</si>
  <si>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</si>
  <si>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</si>
  <si>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</si>
  <si>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</si>
  <si>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</si>
  <si>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</si>
  <si>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</si>
  <si>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</si>
  <si>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</si>
  <si>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</si>
  <si>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</si>
  <si>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</si>
  <si>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</si>
  <si>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</si>
  <si>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</si>
  <si>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</si>
  <si>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</si>
  <si>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</si>
  <si>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</si>
  <si>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</si>
  <si>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</si>
  <si>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</si>
  <si>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</si>
  <si>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</si>
  <si>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</si>
  <si>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</si>
  <si>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</si>
  <si>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</si>
  <si>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</si>
  <si>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</si>
  <si>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</si>
  <si>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</si>
  <si>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</si>
  <si>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</si>
  <si>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</si>
  <si>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</si>
  <si>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</si>
  <si>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</si>
  <si>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</si>
  <si>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</si>
  <si>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</si>
  <si>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</si>
  <si>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</si>
  <si>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</si>
  <si>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</si>
  <si>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</si>
  <si>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</si>
  <si>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</si>
  <si>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</si>
  <si>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</si>
  <si>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</si>
  <si>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</si>
  <si>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</si>
  <si>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</si>
  <si>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</si>
  <si>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</si>
  <si>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</si>
  <si>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</si>
  <si>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</si>
  <si>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</si>
  <si>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</si>
  <si>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</si>
  <si>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</si>
  <si>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</si>
  <si>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</si>
  <si>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</si>
  <si>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</si>
  <si>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</si>
  <si>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</si>
  <si>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</si>
  <si>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</si>
  <si>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</si>
  <si>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</si>
  <si>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</si>
  <si>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</si>
  <si>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</si>
  <si>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</si>
  <si>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</si>
  <si>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</si>
  <si>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</si>
  <si>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</si>
  <si>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</si>
  <si>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</si>
  <si>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</si>
  <si>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</si>
  <si>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</si>
  <si>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</si>
  <si>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</si>
  <si>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</si>
  <si>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</si>
  <si>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</si>
  <si>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</si>
  <si>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</si>
  <si>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</si>
  <si>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</si>
  <si>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</si>
  <si>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</si>
  <si>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</si>
  <si>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</si>
  <si>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</si>
  <si>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</si>
  <si>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</si>
  <si>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</si>
  <si>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</si>
  <si>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</si>
  <si>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</si>
  <si>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</si>
  <si>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</si>
  <si>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</si>
  <si>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</si>
  <si>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</si>
  <si>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</si>
  <si>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</si>
  <si>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</si>
  <si>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</si>
  <si>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</si>
  <si>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</si>
  <si>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</si>
  <si>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</si>
  <si>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</si>
  <si>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</si>
  <si>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</si>
  <si>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</si>
  <si>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</si>
  <si>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</si>
  <si>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</si>
  <si>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</si>
  <si>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</si>
  <si>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</si>
  <si>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</si>
  <si>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</si>
  <si>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</si>
  <si>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</si>
  <si>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</si>
  <si>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</si>
  <si>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</si>
  <si>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</si>
  <si>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</si>
  <si>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</si>
  <si>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</si>
  <si>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</si>
  <si>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</si>
  <si>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</si>
  <si>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</si>
  <si>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</si>
  <si>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</si>
  <si>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</si>
  <si>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</si>
  <si>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</si>
  <si>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</si>
  <si>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</si>
  <si>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</si>
  <si>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</si>
  <si>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</si>
  <si>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</si>
  <si>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</si>
  <si>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</si>
  <si>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</si>
  <si>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</si>
  <si>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</si>
  <si>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</si>
  <si>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</si>
  <si>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</si>
  <si>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</si>
  <si>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</si>
  <si>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</si>
  <si>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</si>
  <si>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</si>
  <si>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</si>
  <si>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</si>
  <si>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</si>
  <si>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</si>
  <si>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</si>
  <si>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</si>
  <si>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</si>
  <si>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</si>
  <si>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</si>
  <si>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</si>
  <si>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</si>
  <si>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</si>
  <si>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</si>
  <si>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</si>
  <si>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</si>
  <si>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</si>
  <si>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</si>
  <si>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</si>
  <si>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</si>
  <si>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</si>
  <si>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</si>
  <si>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</si>
  <si>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</si>
  <si>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</si>
  <si>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</si>
  <si>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</si>
  <si>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</si>
  <si>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</si>
  <si>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</si>
  <si>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</si>
  <si>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</si>
  <si>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</si>
  <si>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</si>
  <si>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</si>
  <si>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</si>
  <si>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</si>
  <si>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</si>
  <si>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</si>
  <si>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</si>
  <si>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</si>
  <si>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</si>
  <si>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</si>
  <si>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</si>
  <si>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</si>
  <si>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</si>
  <si>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</si>
  <si>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</si>
  <si>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</si>
  <si>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</si>
  <si>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</si>
  <si>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</si>
  <si>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</si>
  <si>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</si>
  <si>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</si>
  <si>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</si>
  <si>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</si>
  <si>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</si>
  <si>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</si>
  <si>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</si>
  <si>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</si>
  <si>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</si>
  <si>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</si>
  <si>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</si>
  <si>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</si>
  <si>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</si>
  <si>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</si>
  <si>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</si>
  <si>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</si>
  <si>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</si>
  <si>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</si>
  <si>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</si>
  <si>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</si>
  <si>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</si>
  <si>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</si>
  <si>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</si>
  <si>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</si>
  <si>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</si>
  <si>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</si>
  <si>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</si>
  <si>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</si>
  <si>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</si>
  <si>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</si>
  <si>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</si>
  <si>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</si>
  <si>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</si>
  <si>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</si>
  <si>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</si>
  <si>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</si>
  <si>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</si>
  <si>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</si>
  <si>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</si>
  <si>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</si>
  <si>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</si>
  <si>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</si>
  <si>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</si>
  <si>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</si>
  <si>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</si>
  <si>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</si>
  <si>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</si>
  <si>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</si>
  <si>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</si>
  <si>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</si>
  <si>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</si>
  <si>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</si>
  <si>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</si>
  <si>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</si>
  <si>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</si>
  <si>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</si>
  <si>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</si>
  <si>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</si>
  <si>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</si>
  <si>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</si>
  <si>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</si>
  <si>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</si>
  <si>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</si>
  <si>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</si>
  <si>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</si>
  <si>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</si>
  <si>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</si>
  <si>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</si>
  <si>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</si>
  <si>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</si>
  <si>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</si>
  <si>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</si>
  <si>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</si>
  <si>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</si>
  <si>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</si>
  <si>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</si>
  <si>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</si>
  <si>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</si>
  <si>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</si>
  <si>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</si>
  <si>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</si>
  <si>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</si>
  <si>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</si>
  <si>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</si>
  <si>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</si>
  <si>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</si>
  <si>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</si>
  <si>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</si>
  <si>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</si>
  <si>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</si>
  <si>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</si>
  <si>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</si>
  <si>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</si>
  <si>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</si>
  <si>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</si>
  <si>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</si>
  <si>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</si>
  <si>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</si>
  <si>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</si>
  <si>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</si>
  <si>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</si>
  <si>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</si>
  <si>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</si>
  <si>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</si>
  <si>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</si>
  <si>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</si>
  <si>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</si>
  <si>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</si>
  <si>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</si>
  <si>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</si>
  <si>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</si>
  <si>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</si>
  <si>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</si>
  <si>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</si>
  <si>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</si>
  <si>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</si>
  <si>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</si>
  <si>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</si>
  <si>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</si>
  <si>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</si>
  <si>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</si>
  <si>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</si>
  <si>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</si>
  <si>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</si>
  <si>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</si>
  <si>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</si>
  <si>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</si>
  <si>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</si>
  <si>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</si>
  <si>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</si>
  <si>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</si>
  <si>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</si>
  <si>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</si>
  <si>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</si>
  <si>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</si>
  <si>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</si>
  <si>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</si>
  <si>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</si>
  <si>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</si>
  <si>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</si>
  <si>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</si>
  <si>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</si>
  <si>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</si>
  <si>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</si>
  <si>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</si>
  <si>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</si>
  <si>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</si>
  <si>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</si>
  <si>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</si>
  <si>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</si>
  <si>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</si>
  <si>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</si>
  <si>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</si>
  <si>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</si>
  <si>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</si>
  <si>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</si>
  <si>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</si>
  <si>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</si>
  <si>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</si>
  <si>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</si>
  <si>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</si>
  <si>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</si>
  <si>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</si>
  <si>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</si>
  <si>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</si>
  <si>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</si>
  <si>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</si>
  <si>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</si>
  <si>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</si>
  <si>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</si>
  <si>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</si>
  <si>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</si>
  <si>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</si>
  <si>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</si>
  <si>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</si>
  <si>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</si>
  <si>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</si>
  <si>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</si>
  <si>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</si>
  <si>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</si>
  <si>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</si>
  <si>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</si>
  <si>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</si>
  <si>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</si>
  <si>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</si>
  <si>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</si>
  <si>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</si>
  <si>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</si>
  <si>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</si>
  <si>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</si>
  <si>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</si>
  <si>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</si>
  <si>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</si>
  <si>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</si>
  <si>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</si>
  <si>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</si>
  <si>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</si>
  <si>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</si>
  <si>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</si>
  <si>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</si>
  <si>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</si>
  <si>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</si>
  <si>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</si>
  <si>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</si>
  <si>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</si>
  <si>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</si>
  <si>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</si>
  <si>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</si>
  <si>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</si>
  <si>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</si>
  <si>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</si>
  <si>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</si>
  <si>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</si>
  <si>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</si>
  <si>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</si>
  <si>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</si>
  <si>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</si>
  <si>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</si>
  <si>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</si>
  <si>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</si>
  <si>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</si>
  <si>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</si>
  <si>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</si>
  <si>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</si>
  <si>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</si>
  <si>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</si>
  <si>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</si>
  <si>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</si>
  <si>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</si>
  <si>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</si>
  <si>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</si>
  <si>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</si>
  <si>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</si>
  <si>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</si>
  <si>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</si>
  <si>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</si>
  <si>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</si>
  <si>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</si>
  <si>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</si>
  <si>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</si>
  <si>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</si>
  <si>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</si>
  <si>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</si>
  <si>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</si>
  <si>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</si>
  <si>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</si>
  <si>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</si>
  <si>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</si>
  <si>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</si>
  <si>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</si>
  <si>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</si>
  <si>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</si>
  <si>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</si>
  <si>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</si>
  <si>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</si>
  <si>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</si>
  <si>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</si>
  <si>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</si>
  <si>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</si>
  <si>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</si>
  <si>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</si>
  <si>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</si>
  <si>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</si>
  <si>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</si>
  <si>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</si>
  <si>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</si>
  <si>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</si>
  <si>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</si>
  <si>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</si>
  <si>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</si>
  <si>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</si>
  <si>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</si>
  <si>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</si>
  <si>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</si>
  <si>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</si>
  <si>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</si>
  <si>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</si>
  <si>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</si>
  <si>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</si>
  <si>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</si>
  <si>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</si>
  <si>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</si>
  <si>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</si>
  <si>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</si>
  <si>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</si>
  <si>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</si>
  <si>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</si>
  <si>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</si>
  <si>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</si>
  <si>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</si>
  <si>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</si>
  <si>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</si>
  <si>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</si>
  <si>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</si>
  <si>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</si>
  <si>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</si>
  <si>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</si>
  <si>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</si>
  <si>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</si>
  <si>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</si>
  <si>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</si>
  <si>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</si>
  <si>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</si>
  <si>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</si>
  <si>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</si>
  <si>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</si>
  <si>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</si>
  <si>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</si>
  <si>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</si>
  <si>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</si>
  <si>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</si>
  <si>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</si>
  <si>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</si>
  <si>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</si>
  <si>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</si>
  <si>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</si>
  <si>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</si>
  <si>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</si>
  <si>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</si>
  <si>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</si>
  <si>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</si>
  <si>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</si>
  <si>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</si>
  <si>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</si>
  <si>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</si>
  <si>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</si>
  <si>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</si>
  <si>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</si>
  <si>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</si>
  <si>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</si>
  <si>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</si>
  <si>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</si>
  <si>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</si>
  <si>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</si>
  <si>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</si>
  <si>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</si>
  <si>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</si>
  <si>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</si>
  <si>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</si>
  <si>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</si>
  <si>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</si>
  <si>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</si>
  <si>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</si>
  <si>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</si>
  <si>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</si>
  <si>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</si>
  <si>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</si>
  <si>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</si>
  <si>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</si>
  <si>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</si>
  <si>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</si>
  <si>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</si>
  <si>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</si>
  <si>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</si>
  <si>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</si>
  <si>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</si>
  <si>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</si>
  <si>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</si>
  <si>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</si>
  <si>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</si>
  <si>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</si>
  <si>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</si>
  <si>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</si>
  <si>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</si>
  <si>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</si>
  <si>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</si>
  <si>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</si>
  <si>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</si>
  <si>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</si>
  <si>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</si>
  <si>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</si>
  <si>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</si>
  <si>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</si>
  <si>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</si>
  <si>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</si>
  <si>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</si>
  <si>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</si>
  <si>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</si>
  <si>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</si>
  <si>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</si>
  <si>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</si>
  <si>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</si>
  <si>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</si>
  <si>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</si>
  <si>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</si>
  <si>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</si>
  <si>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</si>
  <si>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</si>
  <si>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</si>
  <si>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</si>
  <si>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</si>
  <si>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</si>
  <si>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</si>
  <si>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</si>
  <si>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</si>
  <si>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</si>
  <si>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</si>
  <si>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</si>
  <si>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</si>
  <si>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</si>
  <si>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</si>
  <si>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</si>
  <si>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</si>
  <si>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</si>
  <si>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</si>
  <si>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</si>
  <si>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</si>
  <si>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</si>
  <si>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</si>
  <si>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</si>
  <si>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</si>
  <si>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</si>
  <si>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</si>
  <si>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</si>
  <si>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</si>
  <si>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</si>
  <si>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</si>
  <si>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</si>
  <si>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</si>
  <si>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</si>
  <si>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</si>
  <si>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</si>
  <si>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</si>
  <si>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</si>
  <si>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</si>
  <si>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</si>
  <si>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</si>
  <si>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</si>
  <si>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</si>
  <si>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</si>
  <si>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</si>
  <si>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</si>
  <si>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</si>
  <si>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</si>
  <si>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</si>
  <si>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</si>
  <si>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</si>
  <si>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</si>
  <si>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</si>
  <si>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</si>
  <si>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</si>
  <si>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</si>
  <si>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</si>
  <si>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</si>
  <si>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</si>
  <si>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</si>
  <si>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</si>
  <si>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</si>
  <si>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</si>
  <si>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</si>
  <si>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</si>
  <si>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</si>
  <si>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</si>
  <si>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</si>
  <si>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</si>
  <si>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</si>
  <si>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</si>
  <si>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</si>
  <si>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</si>
  <si>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</si>
  <si>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</si>
  <si>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</si>
  <si>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</si>
  <si>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</si>
  <si>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</si>
  <si>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</si>
  <si>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</si>
  <si>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</si>
  <si>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</si>
  <si>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</si>
  <si>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</si>
  <si>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</si>
  <si>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</si>
  <si>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</si>
  <si>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</si>
  <si>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</si>
  <si>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</si>
  <si>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</si>
  <si>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</si>
  <si>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</si>
  <si>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</si>
  <si>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</si>
  <si>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</si>
  <si>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</si>
  <si>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</si>
  <si>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</si>
  <si>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</si>
  <si>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</si>
  <si>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</si>
  <si>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</si>
  <si>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</si>
  <si>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</si>
  <si>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</si>
  <si>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</si>
  <si>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</si>
  <si>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</si>
  <si>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</si>
  <si>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</si>
  <si>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</si>
  <si>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</si>
  <si>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</si>
  <si>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</si>
  <si>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</si>
  <si>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</si>
  <si>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</si>
  <si>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</si>
  <si>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</si>
  <si>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</si>
  <si>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</si>
  <si>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</si>
  <si>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</si>
  <si>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</si>
  <si>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</si>
  <si>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</si>
  <si>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</si>
  <si>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</si>
  <si>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</si>
  <si>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</si>
  <si>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</si>
  <si>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</si>
  <si>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</si>
  <si>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</si>
  <si>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</si>
  <si>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</si>
  <si>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</si>
  <si>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</si>
  <si>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</si>
  <si>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</si>
  <si>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</si>
  <si>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</si>
  <si>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</si>
  <si>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</si>
  <si>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</si>
  <si>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</si>
  <si>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</si>
  <si>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</si>
  <si>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</si>
  <si>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</si>
  <si>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</si>
  <si>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</si>
  <si>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</si>
  <si>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</si>
  <si>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</si>
  <si>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</si>
  <si>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</si>
  <si>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</si>
  <si>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</si>
  <si>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</si>
  <si>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</si>
  <si>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</si>
  <si>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</si>
  <si>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</si>
  <si>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</si>
  <si>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</si>
  <si>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</si>
  <si>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</si>
  <si>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</si>
  <si>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</si>
  <si>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</si>
  <si>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</si>
  <si>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</si>
  <si>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</si>
  <si>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</si>
  <si>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</si>
  <si>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</si>
  <si>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</si>
  <si>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</si>
  <si>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</si>
  <si>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</si>
  <si>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</si>
  <si>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</si>
  <si>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</si>
  <si>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</si>
  <si>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</si>
  <si>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</si>
  <si>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</si>
  <si>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</si>
  <si>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</si>
  <si>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</si>
  <si>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</si>
  <si>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</si>
  <si>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</si>
  <si>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</si>
  <si>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</si>
  <si>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</si>
  <si>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</si>
  <si>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</si>
  <si>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</si>
  <si>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</si>
  <si>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</si>
  <si>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</si>
  <si>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</si>
  <si>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</si>
  <si>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</si>
  <si>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</si>
  <si>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</si>
  <si>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</si>
  <si>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</si>
  <si>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</si>
  <si>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</si>
  <si>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</si>
  <si>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</si>
  <si>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</si>
  <si>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</si>
  <si>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</si>
  <si>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</si>
  <si>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</si>
  <si>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</si>
  <si>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</si>
  <si>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</si>
  <si>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</si>
  <si>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</si>
  <si>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</si>
  <si>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</si>
  <si>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</si>
  <si>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</si>
  <si>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</si>
  <si>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</si>
  <si>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</si>
  <si>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</si>
  <si>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</si>
  <si>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</si>
  <si>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</si>
  <si>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</si>
  <si>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</si>
  <si>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</si>
  <si>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</si>
  <si>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</si>
  <si>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</si>
  <si>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</si>
  <si>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</si>
  <si>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</si>
  <si>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</si>
  <si>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</si>
  <si>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</si>
  <si>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</si>
  <si>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</si>
  <si>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</si>
  <si>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</si>
  <si>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</si>
  <si>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</si>
  <si>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</si>
  <si>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</si>
  <si>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</si>
  <si>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</si>
  <si>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</si>
  <si>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</si>
  <si>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</si>
  <si>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</si>
  <si>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</si>
  <si>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</si>
  <si>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</si>
  <si>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</si>
  <si>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</si>
  <si>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</si>
  <si>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</si>
  <si>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</si>
  <si>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</si>
  <si>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</si>
  <si>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</si>
  <si>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</si>
  <si>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</si>
  <si>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</si>
  <si>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</si>
  <si>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</si>
  <si>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</si>
  <si>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</si>
  <si>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</si>
  <si>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</si>
  <si>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</si>
  <si>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</si>
  <si>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</si>
  <si>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</si>
  <si>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</si>
  <si>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</si>
  <si>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</si>
  <si>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</si>
  <si>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</si>
  <si>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</si>
  <si>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</si>
  <si>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</si>
  <si>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</si>
  <si>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</si>
  <si>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</si>
  <si>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</si>
  <si>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</si>
  <si>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</si>
  <si>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</si>
  <si>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</si>
  <si>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</si>
  <si>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</si>
  <si>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</si>
  <si>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</si>
  <si>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</si>
  <si>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</si>
  <si>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</si>
  <si>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</si>
  <si>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</si>
  <si>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</si>
  <si>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</si>
  <si>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</si>
  <si>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</si>
  <si>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</si>
  <si>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</si>
  <si>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</si>
  <si>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</si>
  <si>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</si>
  <si>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</si>
  <si>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</si>
  <si>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</si>
  <si>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</si>
  <si>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</si>
  <si>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</si>
  <si>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</si>
  <si>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</si>
  <si>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</si>
  <si>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</si>
  <si>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</si>
  <si>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</si>
  <si>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</si>
  <si>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</si>
  <si>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</si>
  <si>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</si>
  <si>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</si>
  <si>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</si>
  <si>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</si>
  <si>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</si>
  <si>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</si>
  <si>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</si>
  <si>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</si>
  <si>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</si>
  <si>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</si>
  <si>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</si>
  <si>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</si>
  <si>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</si>
  <si>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</si>
  <si>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</si>
  <si>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</si>
  <si>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</si>
  <si>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</si>
  <si>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</si>
  <si>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</si>
  <si>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</si>
  <si>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</si>
  <si>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</si>
  <si>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</si>
  <si>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</si>
  <si>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</si>
  <si>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</si>
  <si>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</si>
  <si>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</si>
  <si>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</si>
  <si>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</si>
  <si>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</si>
  <si>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</si>
  <si>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</si>
  <si>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</si>
  <si>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</si>
  <si>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</si>
  <si>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</si>
  <si>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</si>
  <si>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</si>
  <si>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</si>
  <si>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</si>
  <si>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</si>
  <si>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</si>
  <si>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</si>
  <si>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</si>
  <si>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</si>
  <si>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</si>
  <si>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</si>
  <si>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</si>
  <si>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</si>
  <si>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</si>
  <si>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</si>
  <si>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</si>
  <si>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</si>
  <si>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</si>
  <si>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</si>
  <si>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</si>
  <si>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</si>
  <si>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</si>
  <si>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</si>
  <si>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</si>
  <si>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</si>
  <si>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</si>
  <si>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</si>
  <si>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</si>
  <si>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</si>
  <si>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</si>
  <si>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</si>
  <si>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</si>
  <si>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</si>
  <si>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</si>
  <si>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</si>
  <si>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</si>
  <si>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</si>
  <si>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</si>
  <si>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</si>
  <si>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</si>
  <si>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</si>
  <si>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</si>
  <si>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</si>
  <si>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</si>
  <si>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</si>
  <si>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</si>
  <si>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</si>
  <si>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</si>
  <si>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</si>
  <si>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</si>
  <si>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</si>
  <si>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</si>
  <si>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</si>
  <si>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</si>
  <si>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</si>
  <si>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</si>
  <si>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</si>
  <si>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</si>
  <si>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</si>
  <si>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</si>
  <si>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</si>
  <si>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</si>
  <si>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</si>
  <si>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</si>
  <si>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</si>
  <si>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</si>
  <si>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</si>
  <si>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</si>
  <si>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</si>
  <si>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</si>
  <si>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</si>
  <si>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</si>
  <si>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</si>
  <si>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</si>
  <si>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</si>
  <si>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</si>
  <si>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</si>
  <si>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</si>
  <si>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</si>
  <si>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</si>
  <si>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</si>
  <si>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</si>
  <si>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</si>
  <si>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</si>
  <si>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</si>
  <si>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</si>
  <si>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</si>
  <si>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</si>
  <si>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</si>
  <si>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</si>
  <si>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</si>
  <si>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</si>
  <si>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</si>
  <si>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</si>
  <si>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</si>
  <si>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</si>
  <si>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</si>
  <si>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</si>
  <si>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</si>
  <si>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</si>
  <si>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</si>
  <si>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</si>
  <si>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</si>
  <si>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</si>
  <si>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</si>
  <si>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</si>
  <si>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</si>
  <si>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</si>
  <si>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</si>
  <si>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</si>
  <si>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</si>
  <si>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</si>
  <si>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</si>
  <si>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</si>
  <si>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</si>
  <si>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</si>
  <si>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</si>
  <si>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</si>
  <si>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</si>
  <si>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</si>
  <si>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</si>
  <si>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</si>
  <si>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</si>
  <si>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</si>
  <si>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</si>
  <si>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</si>
  <si>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</si>
  <si>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</si>
  <si>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</si>
  <si>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</si>
  <si>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</si>
  <si>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</si>
  <si>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</si>
  <si>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</si>
  <si>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</si>
  <si>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</si>
  <si>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</si>
  <si>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</si>
  <si>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</si>
  <si>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</si>
  <si>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</si>
  <si>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</si>
  <si>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</si>
  <si>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</si>
  <si>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</si>
  <si>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</si>
  <si>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</si>
  <si>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</si>
  <si>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</si>
  <si>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</si>
  <si>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</si>
  <si>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</si>
  <si>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</si>
  <si>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</si>
  <si>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</si>
  <si>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</si>
  <si>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</si>
  <si>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</si>
  <si>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</si>
  <si>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</si>
  <si>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</si>
  <si>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</si>
  <si>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</si>
  <si>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</si>
  <si>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</si>
  <si>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</si>
  <si>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</si>
  <si>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</si>
  <si>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</si>
  <si>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</si>
  <si>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</si>
  <si>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</si>
  <si>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</si>
  <si>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</si>
  <si>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</si>
  <si>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</si>
  <si>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</si>
  <si>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</si>
  <si>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</si>
  <si>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</si>
  <si>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</si>
  <si>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</si>
  <si>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</si>
  <si>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</si>
  <si>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</si>
  <si>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</si>
  <si>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</si>
  <si>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</si>
  <si>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</si>
  <si>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</si>
  <si>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</si>
  <si>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</si>
  <si>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</si>
  <si>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</si>
  <si>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</si>
  <si>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</si>
  <si>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</si>
  <si>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</si>
  <si>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</si>
  <si>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</si>
  <si>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</si>
  <si>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</si>
  <si>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</si>
  <si>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</si>
  <si>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</si>
  <si>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</si>
  <si>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</si>
  <si>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</si>
  <si>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</si>
  <si>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</si>
  <si>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</si>
  <si>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</si>
  <si>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</si>
  <si>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</si>
  <si>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</si>
  <si>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</si>
  <si>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</si>
  <si>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</si>
  <si>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</si>
  <si>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</si>
  <si>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</si>
  <si>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</si>
  <si>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</si>
  <si>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</si>
  <si>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</si>
  <si>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</si>
  <si>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</si>
  <si>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</si>
  <si>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</si>
  <si>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</si>
  <si>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</si>
  <si>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</si>
  <si>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</si>
  <si>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</si>
  <si>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</si>
  <si>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</si>
  <si>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</si>
  <si>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</si>
  <si>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</si>
  <si>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</si>
  <si>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</si>
  <si>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</si>
  <si>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</si>
  <si>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</si>
  <si>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</si>
  <si>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</si>
  <si>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</si>
  <si>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</si>
  <si>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</si>
  <si>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</si>
  <si>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</si>
  <si>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</si>
  <si>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</si>
  <si>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</si>
  <si>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</si>
  <si>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</si>
  <si>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</si>
  <si>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</si>
  <si>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</si>
  <si>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</si>
  <si>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</si>
  <si>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</si>
  <si>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</si>
  <si>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</si>
  <si>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</si>
  <si>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</si>
  <si>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</si>
  <si>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</si>
  <si>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</si>
  <si>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</si>
  <si>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</si>
  <si>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</si>
  <si>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</si>
  <si>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</si>
  <si>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</si>
  <si>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</si>
  <si>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</si>
  <si>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</si>
  <si>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</si>
  <si>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</si>
  <si>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</si>
  <si>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</si>
  <si>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</si>
  <si>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</si>
  <si>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</si>
  <si>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</si>
  <si>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</si>
  <si>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</si>
  <si>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</si>
  <si>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</si>
  <si>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</si>
  <si>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</si>
  <si>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</si>
  <si>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</si>
  <si>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</si>
  <si>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</si>
  <si>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</si>
  <si>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</si>
  <si>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</si>
  <si>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</si>
  <si>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</si>
  <si>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</si>
  <si>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</si>
  <si>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</si>
  <si>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</si>
  <si>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</si>
  <si>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</si>
  <si>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</si>
  <si>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</si>
  <si>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</si>
  <si>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</si>
  <si>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</si>
  <si>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</si>
  <si>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</si>
  <si>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</si>
  <si>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</si>
  <si>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</si>
  <si>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</si>
  <si>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</si>
  <si>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</si>
  <si>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</si>
  <si>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</si>
  <si>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</si>
  <si>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</si>
  <si>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</si>
  <si>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</si>
  <si>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</si>
  <si>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</si>
  <si>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</si>
  <si>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</si>
  <si>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</si>
  <si>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</si>
  <si>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</si>
  <si>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</si>
  <si>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</si>
  <si>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</si>
  <si>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</si>
  <si>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</si>
  <si>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</si>
  <si>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</si>
  <si>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</si>
  <si>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</si>
  <si>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</si>
  <si>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</si>
  <si>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</si>
  <si>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</si>
  <si>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</si>
  <si>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</si>
  <si>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</si>
  <si>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</si>
  <si>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</si>
  <si>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</si>
  <si>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</si>
  <si>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</si>
  <si>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</si>
  <si>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</si>
  <si>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</si>
  <si>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</si>
  <si>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</si>
  <si>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</si>
  <si>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</si>
  <si>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</si>
  <si>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</si>
  <si>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</si>
  <si>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</si>
  <si>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</si>
  <si>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</si>
  <si>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</si>
  <si>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</si>
  <si>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</si>
  <si>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</si>
  <si>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</si>
  <si>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</si>
  <si>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</si>
  <si>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</si>
  <si>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</si>
  <si>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</si>
  <si>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</si>
  <si>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</si>
  <si>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</si>
  <si>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</si>
  <si>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</si>
  <si>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</si>
  <si>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</si>
  <si>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</si>
  <si>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</si>
  <si>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</si>
  <si>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</si>
  <si>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</si>
  <si>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</si>
  <si>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</si>
  <si>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</si>
  <si>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</si>
  <si>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</si>
  <si>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</si>
  <si>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</si>
  <si>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</si>
  <si>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</si>
  <si>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</si>
  <si>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</si>
  <si>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</si>
  <si>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</si>
  <si>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</si>
  <si>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</si>
  <si>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</si>
  <si>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</si>
  <si>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</si>
  <si>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</si>
  <si>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</si>
  <si>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</si>
  <si>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</si>
  <si>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</si>
  <si>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</si>
  <si>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</si>
  <si>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</si>
  <si>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</si>
  <si>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</si>
  <si>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</si>
  <si>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</si>
  <si>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</si>
  <si>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</si>
  <si>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</si>
  <si>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</si>
  <si>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</si>
  <si>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</si>
  <si>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</si>
  <si>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</si>
  <si>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</si>
  <si>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</si>
  <si>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</si>
  <si>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</si>
  <si>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</si>
  <si>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</si>
  <si>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</si>
  <si>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</si>
  <si>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</si>
  <si>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</si>
  <si>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</si>
  <si>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</si>
  <si>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</si>
  <si>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</si>
  <si>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</si>
  <si>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</si>
  <si>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</si>
  <si>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</si>
  <si>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</si>
  <si>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</si>
  <si>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</si>
  <si>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</si>
  <si>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</si>
  <si>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</si>
  <si>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</si>
  <si>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</si>
  <si>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</si>
  <si>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</si>
  <si>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</si>
  <si>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</si>
  <si>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</si>
  <si>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</si>
  <si>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</si>
  <si>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</si>
  <si>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</si>
  <si>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</si>
  <si>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</si>
  <si>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</si>
  <si>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</si>
  <si>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</si>
  <si>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</si>
  <si>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</si>
  <si>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</si>
  <si>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</si>
  <si>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</si>
  <si>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</si>
  <si>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</si>
  <si>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</si>
  <si>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</si>
  <si>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</si>
  <si>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</si>
  <si>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</si>
  <si>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</si>
  <si>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</si>
  <si>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</si>
  <si>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</si>
  <si>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</si>
  <si>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</si>
  <si>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</si>
  <si>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</si>
  <si>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</si>
  <si>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</si>
  <si>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</si>
  <si>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</si>
  <si>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</si>
  <si>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</si>
  <si>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</si>
  <si>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</si>
  <si>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</si>
  <si>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</si>
  <si>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</si>
  <si>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</si>
  <si>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</si>
  <si>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</si>
  <si>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</si>
  <si>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</si>
  <si>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</si>
  <si>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</si>
  <si>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</si>
  <si>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</si>
  <si>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</si>
  <si>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</si>
  <si>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</si>
  <si>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</si>
  <si>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</si>
  <si>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</si>
  <si>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</si>
  <si>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</si>
  <si>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</si>
  <si>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</si>
  <si>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</si>
  <si>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</si>
  <si>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</si>
  <si>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</si>
  <si>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</si>
  <si>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</si>
  <si>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</si>
  <si>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</si>
  <si>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</si>
  <si>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</si>
  <si>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</si>
  <si>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</si>
  <si>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</si>
  <si>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</si>
  <si>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</si>
  <si>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</si>
  <si>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</si>
  <si>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</si>
  <si>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</si>
  <si>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</si>
  <si>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</si>
  <si>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</si>
  <si>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</si>
  <si>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</si>
  <si>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</si>
  <si>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</si>
  <si>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</si>
  <si>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</si>
  <si>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</si>
  <si>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</si>
  <si>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</si>
  <si>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</si>
  <si>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</si>
  <si>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</si>
  <si>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</si>
  <si>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</si>
  <si>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</si>
  <si>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</si>
  <si>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</si>
  <si>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</si>
  <si>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</si>
  <si>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</si>
  <si>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</si>
  <si>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</si>
  <si>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</si>
  <si>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</si>
  <si>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</si>
  <si>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</si>
  <si>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</si>
  <si>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</si>
  <si>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</si>
  <si>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</si>
  <si>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</si>
  <si>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</si>
  <si>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</si>
  <si>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</si>
  <si>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</si>
  <si>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</si>
  <si>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</si>
  <si>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</si>
  <si>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</si>
  <si>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</si>
  <si>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</si>
  <si>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</si>
  <si>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</si>
  <si>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</si>
  <si>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</si>
  <si>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</si>
  <si>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</si>
  <si>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</si>
  <si>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</si>
  <si>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</si>
  <si>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</si>
  <si>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</si>
  <si>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</si>
  <si>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</si>
  <si>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</si>
  <si>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</si>
  <si>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</si>
  <si>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</si>
  <si>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</si>
  <si>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</si>
  <si>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</si>
  <si>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</si>
  <si>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</si>
  <si>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</si>
  <si>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</si>
  <si>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</si>
  <si>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</si>
  <si>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</si>
  <si>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</si>
  <si>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</si>
  <si>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</si>
  <si>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</si>
  <si>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</si>
  <si>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</si>
  <si>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</si>
  <si>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</si>
  <si>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</si>
  <si>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</si>
  <si>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</si>
  <si>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</si>
  <si>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</si>
  <si>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</si>
  <si>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</si>
  <si>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</si>
  <si>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</si>
  <si>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</si>
  <si>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</si>
  <si>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</si>
  <si>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</si>
  <si>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</si>
  <si>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</si>
  <si>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</si>
  <si>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</si>
  <si>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</si>
  <si>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</si>
  <si>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</si>
  <si>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</si>
  <si>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</si>
  <si>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</si>
  <si>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</si>
  <si>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</si>
  <si>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</si>
  <si>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</si>
  <si>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</si>
  <si>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</si>
  <si>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</si>
  <si>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</si>
  <si>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</si>
  <si>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</si>
  <si>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</si>
  <si>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</si>
  <si>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</si>
  <si>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</si>
  <si>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</si>
  <si>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</si>
  <si>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</si>
  <si>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</si>
  <si>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</si>
  <si>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</si>
  <si>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</si>
  <si>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</si>
  <si>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</si>
  <si>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</si>
  <si>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</si>
  <si>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</si>
  <si>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</si>
  <si>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</si>
  <si>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</si>
  <si>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</si>
  <si>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</si>
  <si>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</si>
  <si>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</si>
  <si>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</si>
  <si>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</si>
  <si>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</si>
  <si>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</si>
  <si>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</si>
  <si>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</si>
  <si>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</si>
  <si>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</si>
  <si>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</si>
  <si>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</si>
  <si>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</si>
  <si>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</si>
  <si>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</si>
  <si>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</si>
  <si>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</si>
  <si>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</si>
  <si>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</si>
  <si>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</si>
  <si>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</si>
  <si>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</si>
  <si>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</si>
  <si>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</si>
  <si>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</si>
  <si>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</si>
  <si>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</si>
  <si>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</si>
  <si>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</si>
  <si>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</si>
  <si>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</si>
  <si>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</si>
  <si>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</si>
  <si>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</si>
  <si>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</si>
  <si>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</si>
  <si>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</si>
  <si>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</si>
  <si>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</si>
  <si>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</si>
  <si>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</si>
  <si>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</si>
  <si>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</si>
  <si>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</si>
  <si>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</si>
  <si>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</si>
  <si>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</si>
  <si>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</si>
  <si>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</si>
  <si>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</si>
  <si>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</si>
  <si>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</si>
  <si>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</si>
  <si>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</si>
  <si>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</si>
  <si>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</si>
  <si>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</si>
  <si>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</si>
  <si>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</si>
  <si>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</si>
  <si>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</si>
  <si>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</si>
  <si>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</si>
  <si>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</si>
  <si>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</si>
  <si>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</si>
  <si>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</si>
  <si>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</si>
  <si>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</si>
  <si>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</si>
  <si>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</si>
  <si>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</si>
  <si>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</si>
  <si>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</si>
  <si>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</si>
  <si>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</si>
  <si>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</si>
  <si>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</si>
  <si>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</si>
  <si>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</si>
  <si>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</si>
  <si>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</si>
  <si>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</si>
  <si>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</si>
  <si>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</si>
  <si>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</si>
  <si>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</si>
  <si>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</si>
  <si>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</si>
  <si>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</si>
  <si>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</si>
  <si>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</si>
  <si>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</si>
  <si>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</si>
  <si>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</si>
  <si>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</si>
  <si>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</si>
  <si>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</si>
  <si>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</si>
  <si>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</si>
  <si>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</si>
  <si>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</si>
  <si>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</si>
  <si>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</si>
  <si>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</si>
  <si>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</si>
  <si>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</si>
  <si>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</si>
  <si>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</si>
  <si>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</si>
  <si>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</si>
  <si>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</si>
  <si>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</si>
  <si>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</si>
  <si>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</si>
  <si>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</si>
  <si>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</si>
  <si>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</si>
  <si>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</si>
  <si>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</si>
  <si>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</si>
  <si>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</si>
  <si>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</si>
  <si>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</si>
  <si>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</si>
  <si>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</si>
  <si>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</si>
  <si>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</si>
  <si>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</si>
  <si>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</si>
  <si>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</si>
  <si>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</si>
  <si>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</si>
  <si>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</si>
  <si>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</si>
  <si>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</si>
  <si>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</si>
  <si>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</si>
  <si>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</si>
  <si>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</si>
  <si>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</si>
  <si>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</si>
  <si>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</si>
  <si>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</si>
  <si>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</si>
  <si>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</si>
  <si>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</si>
  <si>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</si>
  <si>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</si>
  <si>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</si>
  <si>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</si>
  <si>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</si>
  <si>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</si>
  <si>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</si>
  <si>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</si>
  <si>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</si>
  <si>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</si>
  <si>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</si>
  <si>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</si>
  <si>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</si>
  <si>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</si>
  <si>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</si>
  <si>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</si>
  <si>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</si>
  <si>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</si>
  <si>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</si>
  <si>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</si>
  <si>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</si>
  <si>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</si>
  <si>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</si>
  <si>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</si>
  <si>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</si>
  <si>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</si>
  <si>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</si>
  <si>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</si>
  <si>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</si>
  <si>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</si>
  <si>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</si>
  <si>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</si>
  <si>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</si>
  <si>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</si>
  <si>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</si>
  <si>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</si>
  <si>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</si>
  <si>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</si>
  <si>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</si>
  <si>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</si>
  <si>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</si>
  <si>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</si>
  <si>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</si>
  <si>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</si>
  <si>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</si>
  <si>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</si>
  <si>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</si>
  <si>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</si>
  <si>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</si>
  <si>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</si>
  <si>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</si>
  <si>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</si>
  <si>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</si>
  <si>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</si>
  <si>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</si>
  <si>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</si>
  <si>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</si>
  <si>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</si>
  <si>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</si>
  <si>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</si>
  <si>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</si>
  <si>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</si>
  <si>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</si>
  <si>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</si>
  <si>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</si>
  <si>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</si>
  <si>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</si>
  <si>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</si>
  <si>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</si>
  <si>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</si>
  <si>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</si>
  <si>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</si>
  <si>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</si>
  <si>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</si>
  <si>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</si>
  <si>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</si>
  <si>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</si>
  <si>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</si>
  <si>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</si>
  <si>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</si>
  <si>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</si>
  <si>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</si>
  <si>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</si>
  <si>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</si>
  <si>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</si>
  <si>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</si>
  <si>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</si>
  <si>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</si>
  <si>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</si>
  <si>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</si>
  <si>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</si>
  <si>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</si>
  <si>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</si>
  <si>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</si>
  <si>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</si>
  <si>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</si>
  <si>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</si>
  <si>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</si>
  <si>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</si>
  <si>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</si>
  <si>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</si>
  <si>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</si>
  <si>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</si>
  <si>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</si>
  <si>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</si>
  <si>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</si>
  <si>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</si>
  <si>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</si>
  <si>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</si>
  <si>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</si>
  <si>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</si>
  <si>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</si>
  <si>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</si>
  <si>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</si>
  <si>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</si>
  <si>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</si>
  <si>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</si>
  <si>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</si>
  <si>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</si>
  <si>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</si>
  <si>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</si>
  <si>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</si>
  <si>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</si>
  <si>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</si>
  <si>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</si>
  <si>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</si>
  <si>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</si>
  <si>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</si>
  <si>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</si>
  <si>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</si>
  <si>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</si>
  <si>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</si>
  <si>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</si>
  <si>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</si>
  <si>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</si>
  <si>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</si>
  <si>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</si>
  <si>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</si>
  <si>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</si>
  <si>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</si>
  <si>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</si>
  <si>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</si>
  <si>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</si>
  <si>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</si>
  <si>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</si>
  <si>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</si>
  <si>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</si>
  <si>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</si>
  <si>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</si>
  <si>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</si>
  <si>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</si>
  <si>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</si>
  <si>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</si>
  <si>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</si>
  <si>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</si>
  <si>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</si>
  <si>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</si>
  <si>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</si>
  <si>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</si>
  <si>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</si>
  <si>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</si>
  <si>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</si>
  <si>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</si>
  <si>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</si>
  <si>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</si>
  <si>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</si>
  <si>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</si>
  <si>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</si>
  <si>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</si>
  <si>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</si>
  <si>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</si>
  <si>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</si>
  <si>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</si>
  <si>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</si>
  <si>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</si>
  <si>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</si>
  <si>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</si>
  <si>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</si>
  <si>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</si>
  <si>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</si>
  <si>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</si>
  <si>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</si>
  <si>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</si>
  <si>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</si>
  <si>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</si>
  <si>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</si>
  <si>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</si>
  <si>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</si>
  <si>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</si>
  <si>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</si>
  <si>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</si>
  <si>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</si>
  <si>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</si>
  <si>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</si>
  <si>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</si>
  <si>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</si>
  <si>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</si>
  <si>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</si>
  <si>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</si>
  <si>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</si>
  <si>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</si>
  <si>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</si>
  <si>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</si>
  <si>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</si>
  <si>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</si>
  <si>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</si>
  <si>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</si>
  <si>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</si>
  <si>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</si>
  <si>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</si>
  <si>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</si>
  <si>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</si>
  <si>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</si>
  <si>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</si>
  <si>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</si>
  <si>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</si>
  <si>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</si>
  <si>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</si>
  <si>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</si>
  <si>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</si>
  <si>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</si>
  <si>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</si>
  <si>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</si>
  <si>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</si>
  <si>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</si>
  <si>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</si>
  <si>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</si>
  <si>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</si>
  <si>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</si>
  <si>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</si>
  <si>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</si>
  <si>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</si>
  <si>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</si>
  <si>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</si>
  <si>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</si>
  <si>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</si>
  <si>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</si>
  <si>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</si>
  <si>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</si>
  <si>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</si>
  <si>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</si>
  <si>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</si>
  <si>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</si>
  <si>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</si>
  <si>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</si>
  <si>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</si>
  <si>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</si>
  <si>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</si>
  <si>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</si>
  <si>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</si>
  <si>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</si>
  <si>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</si>
  <si>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</si>
  <si>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</si>
  <si>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</si>
  <si>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</si>
  <si>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</si>
  <si>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</si>
  <si>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</si>
  <si>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</si>
  <si>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</si>
  <si>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</si>
  <si>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</si>
  <si>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</si>
  <si>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</si>
  <si>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</si>
  <si>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</si>
  <si>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</si>
  <si>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</si>
  <si>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</si>
  <si>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</si>
  <si>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</si>
  <si>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</si>
  <si>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</si>
  <si>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</si>
  <si>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</si>
  <si>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</si>
  <si>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</si>
  <si>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</si>
  <si>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</si>
  <si>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</si>
  <si>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</si>
  <si>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</si>
  <si>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</si>
  <si>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</si>
  <si>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</si>
  <si>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</si>
  <si>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</si>
  <si>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</si>
  <si>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</si>
  <si>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</si>
  <si>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</si>
  <si>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</si>
  <si>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</si>
  <si>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</si>
  <si>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</si>
  <si>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</si>
  <si>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</si>
  <si>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</si>
  <si>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</si>
  <si>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</si>
  <si>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</si>
  <si>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</si>
  <si>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</si>
  <si>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</si>
  <si>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</si>
  <si>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</si>
  <si>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</si>
  <si>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</si>
  <si>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</si>
  <si>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</si>
  <si>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</si>
  <si>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</si>
  <si>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</si>
  <si>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</si>
  <si>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</si>
  <si>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</si>
  <si>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</si>
  <si>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</si>
  <si>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</si>
  <si>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</si>
  <si>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</si>
  <si>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</si>
  <si>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</si>
  <si>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</si>
  <si>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</si>
  <si>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</si>
  <si>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</si>
  <si>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</si>
  <si>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</si>
  <si>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</si>
  <si>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</si>
  <si>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</si>
  <si>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</si>
  <si>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</si>
  <si>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</si>
  <si>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</si>
  <si>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</si>
  <si>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</si>
  <si>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</si>
  <si>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</si>
  <si>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</si>
  <si>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</si>
  <si>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</si>
  <si>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</si>
  <si>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</si>
  <si>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</si>
  <si>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</si>
  <si>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</si>
  <si>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</si>
  <si>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</si>
  <si>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</si>
  <si>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</si>
  <si>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</si>
  <si>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</si>
  <si>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</si>
  <si>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</si>
  <si>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</si>
  <si>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</si>
  <si>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</si>
  <si>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</si>
  <si>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</si>
  <si>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</si>
  <si>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</si>
  <si>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</si>
  <si>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</si>
  <si>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</si>
  <si>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</si>
  <si>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</si>
  <si>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</si>
  <si>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</si>
  <si>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</si>
  <si>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</si>
  <si>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</si>
  <si>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</si>
  <si>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</si>
  <si>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</si>
  <si>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</si>
  <si>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</si>
  <si>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</si>
  <si>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</si>
  <si>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</si>
  <si>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</si>
  <si>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</si>
  <si>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</si>
  <si>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</si>
  <si>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</si>
  <si>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</si>
  <si>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</si>
  <si>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</si>
  <si>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</si>
  <si>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</si>
  <si>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</si>
  <si>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</si>
  <si>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</si>
  <si>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</si>
  <si>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</si>
  <si>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</si>
  <si>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</si>
  <si>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</si>
  <si>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</si>
  <si>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</si>
  <si>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</si>
  <si>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</si>
  <si>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</si>
  <si>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</si>
  <si>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</si>
  <si>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</si>
  <si>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</si>
  <si>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</si>
  <si>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</si>
  <si>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</si>
  <si>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</si>
  <si>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</si>
  <si>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</si>
  <si>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</si>
  <si>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</si>
  <si>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</si>
  <si>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</si>
  <si>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</si>
  <si>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</si>
  <si>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</si>
  <si>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</si>
  <si>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</si>
  <si>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</si>
  <si>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</si>
  <si>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</si>
  <si>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</si>
  <si>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</si>
  <si>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</si>
  <si>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</si>
  <si>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</si>
  <si>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</si>
  <si>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</si>
  <si>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</si>
  <si>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</si>
  <si>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</si>
  <si>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</si>
  <si>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</si>
  <si>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</si>
  <si>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</si>
  <si>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</si>
  <si>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</si>
  <si>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</si>
  <si>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</si>
  <si>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</si>
  <si>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</si>
  <si>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</si>
  <si>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</si>
  <si>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</si>
  <si>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</si>
  <si>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</si>
  <si>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</si>
  <si>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</si>
  <si>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</si>
  <si>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</si>
  <si>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</si>
  <si>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</si>
  <si>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</si>
  <si>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</si>
  <si>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</si>
  <si>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</si>
  <si>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</si>
  <si>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</si>
  <si>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</si>
  <si>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</si>
  <si>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</si>
  <si>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</si>
  <si>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</si>
  <si>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</si>
  <si>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</si>
  <si>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</si>
  <si>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</si>
  <si>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</si>
  <si>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</si>
  <si>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</si>
  <si>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</si>
  <si>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</si>
  <si>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</si>
  <si>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</si>
  <si>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</si>
  <si>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</si>
  <si>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</si>
  <si>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</si>
  <si>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</si>
  <si>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</si>
  <si>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</si>
  <si>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</si>
  <si>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</si>
  <si>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</si>
  <si>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</si>
  <si>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</si>
  <si>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</si>
  <si>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</si>
  <si>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</si>
  <si>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</si>
  <si>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</si>
  <si>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</si>
  <si>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</si>
  <si>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</si>
  <si>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</si>
  <si>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</si>
  <si>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</si>
  <si>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</si>
  <si>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</si>
  <si>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</si>
  <si>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</si>
  <si>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</si>
  <si>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</si>
  <si>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</si>
  <si>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</si>
  <si>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</si>
  <si>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</si>
  <si>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</si>
  <si>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</si>
  <si>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</si>
  <si>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</si>
  <si>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</si>
  <si>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</si>
  <si>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</si>
  <si>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</si>
  <si>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</si>
  <si>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</si>
  <si>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</si>
  <si>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</si>
  <si>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</si>
  <si>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</si>
  <si>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</si>
  <si>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</si>
  <si>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</si>
  <si>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</si>
  <si>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</si>
  <si>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</si>
  <si>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</si>
  <si>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</si>
  <si>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</si>
  <si>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</si>
  <si>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</si>
  <si>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</si>
  <si>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</si>
  <si>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</si>
  <si>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</si>
  <si>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</si>
  <si>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</si>
  <si>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</si>
  <si>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</si>
  <si>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</si>
  <si>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</si>
  <si>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</si>
  <si>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</si>
  <si>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</si>
  <si>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</si>
  <si>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</si>
  <si>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</si>
  <si>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</si>
  <si>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</si>
  <si>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</si>
  <si>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</si>
  <si>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</si>
  <si>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</si>
  <si>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</si>
  <si>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</si>
  <si>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</si>
  <si>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</si>
  <si>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</si>
  <si>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</si>
  <si>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</si>
  <si>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</si>
  <si>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</si>
  <si>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</si>
  <si>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</si>
  <si>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</si>
  <si>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</si>
  <si>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</si>
  <si>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</si>
  <si>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</si>
  <si>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</si>
  <si>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</si>
  <si>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</si>
  <si>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</si>
  <si>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</si>
  <si>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</si>
  <si>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</si>
  <si>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</si>
  <si>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</si>
  <si>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</si>
  <si>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</si>
  <si>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</si>
  <si>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</si>
  <si>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</si>
  <si>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</si>
  <si>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</si>
  <si>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</si>
  <si>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</si>
  <si>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</si>
  <si>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</si>
  <si>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</si>
  <si>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</si>
  <si>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</si>
  <si>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</si>
  <si>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</si>
  <si>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</si>
  <si>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</si>
  <si>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</si>
  <si>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</si>
  <si>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</si>
  <si>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</si>
  <si>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</si>
  <si>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</si>
  <si>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</si>
  <si>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</si>
  <si>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</si>
  <si>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</si>
  <si>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</si>
  <si>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</si>
  <si>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</si>
  <si>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</si>
  <si>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</si>
  <si>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</si>
  <si>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</si>
  <si>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</si>
  <si>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</si>
  <si>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</si>
  <si>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</si>
  <si>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</si>
  <si>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</si>
  <si>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</si>
  <si>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</si>
  <si>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</si>
  <si>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</si>
  <si>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</si>
  <si>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</si>
  <si>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</si>
  <si>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</si>
  <si>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</si>
  <si>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</si>
  <si>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</si>
  <si>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</si>
  <si>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</si>
  <si>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</si>
  <si>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</si>
  <si>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</si>
  <si>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</si>
  <si>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</si>
  <si>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</si>
  <si>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</si>
  <si>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</si>
  <si>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</si>
  <si>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</si>
  <si>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</si>
  <si>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</si>
  <si>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</si>
  <si>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</si>
  <si>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</si>
  <si>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</si>
  <si>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</si>
  <si>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</si>
  <si>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</si>
  <si>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</si>
  <si>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</si>
  <si>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</si>
  <si>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</si>
  <si>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</si>
  <si>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</si>
  <si>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</si>
  <si>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</si>
  <si>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</si>
  <si>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</si>
  <si>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</si>
  <si>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</si>
  <si>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</si>
  <si>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</si>
  <si>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</si>
  <si>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</si>
  <si>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</si>
  <si>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</si>
  <si>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</si>
  <si>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</si>
  <si>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</si>
  <si>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</si>
  <si>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</si>
  <si>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</si>
  <si>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</si>
  <si>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</si>
  <si>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</si>
  <si>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</si>
  <si>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</si>
  <si>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</si>
  <si>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</si>
  <si>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</si>
  <si>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</si>
  <si>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</si>
  <si>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</si>
  <si>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</si>
  <si>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</si>
  <si>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</si>
  <si>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</si>
  <si>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</si>
  <si>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</si>
  <si>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</si>
  <si>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</si>
  <si>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</si>
  <si>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</si>
  <si>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</si>
  <si>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</si>
  <si>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</si>
  <si>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</si>
  <si>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</si>
  <si>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</si>
  <si>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</si>
  <si>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</si>
  <si>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</si>
  <si>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</si>
  <si>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</si>
  <si>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</si>
  <si>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</si>
  <si>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</si>
  <si>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</si>
  <si>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</si>
  <si>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</si>
  <si>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</si>
  <si>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</si>
  <si>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</si>
  <si>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</si>
  <si>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</si>
  <si>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</si>
  <si>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</si>
  <si>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</si>
  <si>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</si>
  <si>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</si>
  <si>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</si>
  <si>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</si>
  <si>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</si>
  <si>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</si>
  <si>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</si>
  <si>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</si>
  <si>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</si>
  <si>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</si>
  <si>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</si>
  <si>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</si>
  <si>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</si>
  <si>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</si>
  <si>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</si>
  <si>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</si>
  <si>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</si>
  <si>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</si>
  <si>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</si>
  <si>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</si>
  <si>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</si>
  <si>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</si>
  <si>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</si>
  <si>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</si>
  <si>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</si>
  <si>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</si>
  <si>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</si>
  <si>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</si>
  <si>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</si>
  <si>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</si>
  <si>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</si>
  <si>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</si>
  <si>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</si>
  <si>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</si>
  <si>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</si>
  <si>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</si>
  <si>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</si>
  <si>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</si>
  <si>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</si>
  <si>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</si>
  <si>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</si>
  <si>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</si>
  <si>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</si>
  <si>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</si>
  <si>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</si>
  <si>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</si>
  <si>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</si>
  <si>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</si>
  <si>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</si>
  <si>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</si>
  <si>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</si>
  <si>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</si>
  <si>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</si>
  <si>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</si>
  <si>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</si>
  <si>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</si>
  <si>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</si>
  <si>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</si>
  <si>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</si>
  <si>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</si>
  <si>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</si>
  <si>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</si>
  <si>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</si>
  <si>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</si>
  <si>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</si>
  <si>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</si>
  <si>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</si>
  <si>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</si>
  <si>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</si>
  <si>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</si>
  <si>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</si>
  <si>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</si>
  <si>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</si>
  <si>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</si>
  <si>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</si>
  <si>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</si>
  <si>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</si>
  <si>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</si>
  <si>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</si>
  <si>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</si>
  <si>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</si>
  <si>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</si>
  <si>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</si>
  <si>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</si>
  <si>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</si>
  <si>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</si>
  <si>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</si>
  <si>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</si>
  <si>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</si>
  <si>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</si>
  <si>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</si>
  <si>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</si>
  <si>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</si>
  <si>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</si>
  <si>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</si>
  <si>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</si>
  <si>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</si>
  <si>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</si>
  <si>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</si>
  <si>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</si>
  <si>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</si>
  <si>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</si>
  <si>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</si>
  <si>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</si>
  <si>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</si>
  <si>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</si>
  <si>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</si>
  <si>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</si>
  <si>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</si>
  <si>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</si>
  <si>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</si>
  <si>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</si>
  <si>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</si>
  <si>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</si>
  <si>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</si>
  <si>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</si>
  <si>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</si>
  <si>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</si>
  <si>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</si>
  <si>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</si>
  <si>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</si>
  <si>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</si>
  <si>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</si>
  <si>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</si>
  <si>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</si>
  <si>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</si>
  <si>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</si>
  <si>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</si>
  <si>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</si>
  <si>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</si>
  <si>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</si>
  <si>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</si>
  <si>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</si>
  <si>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</si>
  <si>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</si>
  <si>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</si>
  <si>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</si>
  <si>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</si>
  <si>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</si>
  <si>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</si>
  <si>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</si>
  <si>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</si>
  <si>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</si>
  <si>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</si>
  <si>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</si>
  <si>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</si>
  <si>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</si>
  <si>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</si>
  <si>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</si>
  <si>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</si>
  <si>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</si>
  <si>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</si>
  <si>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</si>
  <si>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</si>
  <si>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</si>
  <si>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</si>
  <si>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</si>
  <si>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</si>
  <si>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</si>
  <si>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</si>
  <si>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</si>
  <si>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</si>
  <si>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</si>
  <si>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</si>
  <si>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</si>
  <si>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</si>
  <si>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</si>
  <si>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</si>
  <si>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</si>
  <si>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</si>
  <si>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</si>
  <si>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</si>
  <si>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</si>
  <si>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</si>
  <si>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</si>
  <si>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</si>
  <si>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</si>
  <si>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</si>
  <si>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</si>
  <si>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</si>
  <si>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</si>
  <si>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</si>
  <si>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</si>
  <si>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</si>
  <si>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</si>
  <si>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</si>
  <si>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</si>
  <si>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</si>
  <si>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</si>
  <si>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</si>
  <si>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</si>
  <si>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</si>
  <si>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</si>
  <si>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</si>
  <si>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</si>
  <si>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</si>
  <si>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</si>
  <si>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</si>
  <si>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</si>
  <si>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</si>
  <si>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</si>
  <si>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</si>
  <si>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</si>
  <si>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</si>
  <si>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</si>
  <si>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</si>
  <si>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</si>
  <si>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</si>
  <si>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</si>
  <si>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</si>
  <si>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</si>
  <si>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</si>
  <si>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</si>
  <si>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</si>
  <si>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</si>
  <si>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</si>
  <si>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</si>
  <si>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</si>
  <si>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</si>
  <si>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</si>
  <si>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</si>
  <si>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</si>
  <si>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</si>
  <si>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</si>
  <si>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</si>
  <si>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</si>
  <si>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</si>
  <si>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</si>
  <si>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</si>
  <si>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</si>
  <si>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</si>
  <si>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</si>
  <si>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</si>
  <si>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</si>
  <si>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</si>
  <si>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</si>
  <si>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</si>
  <si>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</si>
  <si>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</si>
  <si>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</si>
  <si>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</si>
  <si>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</si>
  <si>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</si>
  <si>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</si>
  <si>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</si>
  <si>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</si>
  <si>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</si>
  <si>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</si>
  <si>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</si>
  <si>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</si>
  <si>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</si>
  <si>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</si>
  <si>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</si>
  <si>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</si>
  <si>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</si>
  <si>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</si>
  <si>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</si>
  <si>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</si>
  <si>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</si>
  <si>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</si>
  <si>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</si>
  <si>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</si>
  <si>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</si>
  <si>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</si>
  <si>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</si>
  <si>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</si>
  <si>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</si>
  <si>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</si>
  <si>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</si>
  <si>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</si>
  <si>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</si>
  <si>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</si>
  <si>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</si>
  <si>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</si>
  <si>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</si>
  <si>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</si>
  <si>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</si>
  <si>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</si>
  <si>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</si>
  <si>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</si>
  <si>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</si>
  <si>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</si>
  <si>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</si>
  <si>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</si>
  <si>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</si>
  <si>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</si>
  <si>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</si>
  <si>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</si>
  <si>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</si>
  <si>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</si>
  <si>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</si>
  <si>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</si>
  <si>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</si>
  <si>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</si>
  <si>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</si>
  <si>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</si>
  <si>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</si>
  <si>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</si>
  <si>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</si>
  <si>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</si>
  <si>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</si>
  <si>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</si>
  <si>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</si>
  <si>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</si>
  <si>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</si>
  <si>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</si>
  <si>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</si>
  <si>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</si>
  <si>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</si>
  <si>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</si>
  <si>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</si>
  <si>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</si>
  <si>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</si>
  <si>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</si>
  <si>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</si>
  <si>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</si>
  <si>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</si>
  <si>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</si>
  <si>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</si>
  <si>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</si>
  <si>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</si>
  <si>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</si>
  <si>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</si>
  <si>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</si>
  <si>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</si>
  <si>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</si>
  <si>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</si>
  <si>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</si>
  <si>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</si>
  <si>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</si>
  <si>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</si>
  <si>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</si>
  <si>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</si>
  <si>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</si>
  <si>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</si>
  <si>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</si>
  <si>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</si>
  <si>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</si>
  <si>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</si>
  <si>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</si>
  <si>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</si>
  <si>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</si>
  <si>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</si>
  <si>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</si>
  <si>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</si>
  <si>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</si>
  <si>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</si>
  <si>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</si>
  <si>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</si>
  <si>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</si>
  <si>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</si>
  <si>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</si>
  <si>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</si>
  <si>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</si>
  <si>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</si>
  <si>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</si>
  <si>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</si>
  <si>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</si>
  <si>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</si>
  <si>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</si>
  <si>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</si>
  <si>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</si>
  <si>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</si>
  <si>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</si>
  <si>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</si>
  <si>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</si>
  <si>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</si>
  <si>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</si>
  <si>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</si>
  <si>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</si>
  <si>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</si>
  <si>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</si>
  <si>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</si>
  <si>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</si>
  <si>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</si>
  <si>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</si>
  <si>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</si>
  <si>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</si>
  <si>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</si>
  <si>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</si>
  <si>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</si>
  <si>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</si>
  <si>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</si>
  <si>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</si>
  <si>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</si>
  <si>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</si>
  <si>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</si>
  <si>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</si>
  <si>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</si>
  <si>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</si>
  <si>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</si>
  <si>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</si>
  <si>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</si>
  <si>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</si>
  <si>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</si>
  <si>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</si>
  <si>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</si>
  <si>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</si>
  <si>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</si>
  <si>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</si>
  <si>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</si>
  <si>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</si>
  <si>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</si>
  <si>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</si>
  <si>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</si>
  <si>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</si>
  <si>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</si>
  <si>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</si>
  <si>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</si>
  <si>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</si>
  <si>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</si>
  <si>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</si>
  <si>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</si>
  <si>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</si>
  <si>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</si>
  <si>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</si>
  <si>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</si>
  <si>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</si>
  <si>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</si>
  <si>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</si>
  <si>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</si>
  <si>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</si>
  <si>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</si>
  <si>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</si>
  <si>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</si>
  <si>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</si>
  <si>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</si>
  <si>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</si>
  <si>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</si>
  <si>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</si>
  <si>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</si>
  <si>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</si>
  <si>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</si>
  <si>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</si>
  <si>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</si>
  <si>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</si>
  <si>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</si>
  <si>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</si>
  <si>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</si>
  <si>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</si>
  <si>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</si>
  <si>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</si>
  <si>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</si>
  <si>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</si>
  <si>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</si>
  <si>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</si>
  <si>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</si>
  <si>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</si>
  <si>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</si>
  <si>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</si>
  <si>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</si>
  <si>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</si>
  <si>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</si>
  <si>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</si>
  <si>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</si>
  <si>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</si>
  <si>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</si>
  <si>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</si>
  <si>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</si>
  <si>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</si>
  <si>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</si>
  <si>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</si>
  <si>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</si>
  <si>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</si>
  <si>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</si>
  <si>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</si>
  <si>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</si>
  <si>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</si>
  <si>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</si>
  <si>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</si>
  <si>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</si>
  <si>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</si>
  <si>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</si>
  <si>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</si>
  <si>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</si>
  <si>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</si>
  <si>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</si>
  <si>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</si>
  <si>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</si>
  <si>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</si>
  <si>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</si>
  <si>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</si>
  <si>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</si>
  <si>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</si>
  <si>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</si>
  <si>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</si>
  <si>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</si>
  <si>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</si>
  <si>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</si>
  <si>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</si>
  <si>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</si>
  <si>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</si>
  <si>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</si>
  <si>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</si>
  <si>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</si>
  <si>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</si>
  <si>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</si>
  <si>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</si>
  <si>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</si>
  <si>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</si>
  <si>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</si>
  <si>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</si>
  <si>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</si>
  <si>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</si>
  <si>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</si>
  <si>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</si>
  <si>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</si>
  <si>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</si>
  <si>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</si>
  <si>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</si>
  <si>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</si>
  <si>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</si>
  <si>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</si>
  <si>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</si>
  <si>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</si>
  <si>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</si>
  <si>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</si>
  <si>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</si>
  <si>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</si>
  <si>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</si>
  <si>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</si>
  <si>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</si>
  <si>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</si>
  <si>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</si>
  <si>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</si>
  <si>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</si>
  <si>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</si>
  <si>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</si>
  <si>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</si>
  <si>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</si>
  <si>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</si>
  <si>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</si>
  <si>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</si>
  <si>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</si>
  <si>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</si>
  <si>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</si>
  <si>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</si>
  <si>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</si>
  <si>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</si>
  <si>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</si>
  <si>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</si>
  <si>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</si>
  <si>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</si>
  <si>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</si>
  <si>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</si>
  <si>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</si>
  <si>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</si>
  <si>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</si>
  <si>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</si>
  <si>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</si>
  <si>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</si>
  <si>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</si>
  <si>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</si>
  <si>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</si>
  <si>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</si>
  <si>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</si>
  <si>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</si>
  <si>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</si>
  <si>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</si>
  <si>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</si>
  <si>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</si>
  <si>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</si>
  <si>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</si>
  <si>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</si>
  <si>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</si>
  <si>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</si>
  <si>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</si>
  <si>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</si>
  <si>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</si>
  <si>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</si>
  <si>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</si>
  <si>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</si>
  <si>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</si>
  <si>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</si>
  <si>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</si>
  <si>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</si>
  <si>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</si>
  <si>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</si>
  <si>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</si>
  <si>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</si>
  <si>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</si>
  <si>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</si>
  <si>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</si>
  <si>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</si>
  <si>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</si>
  <si>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</si>
  <si>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</si>
  <si>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</si>
  <si>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</si>
  <si>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</si>
  <si>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</si>
  <si>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</si>
  <si>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</si>
  <si>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</si>
  <si>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</si>
  <si>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</si>
  <si>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</si>
  <si>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</si>
  <si>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</si>
  <si>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</si>
  <si>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</si>
  <si>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</si>
  <si>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</si>
  <si>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</si>
  <si>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</si>
  <si>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</si>
  <si>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</si>
  <si>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</si>
  <si>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</si>
  <si>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</si>
  <si>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</si>
  <si>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</si>
  <si>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</si>
  <si>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</si>
  <si>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</si>
  <si>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</si>
  <si>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</si>
  <si>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</si>
  <si>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</si>
  <si>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</si>
  <si>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</si>
  <si>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</si>
  <si>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</si>
  <si>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</si>
  <si>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</si>
  <si>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</si>
  <si>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</si>
  <si>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</si>
  <si>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</si>
  <si>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</si>
  <si>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</si>
  <si>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</si>
  <si>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</si>
  <si>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</si>
  <si>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</si>
  <si>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</si>
  <si>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</si>
  <si>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</si>
  <si>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</si>
  <si>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</si>
  <si>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</si>
  <si>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</si>
  <si>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</si>
  <si>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</si>
  <si>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</si>
  <si>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</si>
  <si>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</si>
  <si>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</si>
  <si>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</si>
  <si>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</si>
  <si>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</si>
  <si>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</si>
  <si>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</si>
  <si>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</si>
  <si>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</si>
  <si>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</si>
  <si>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</si>
  <si>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</si>
  <si>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</si>
  <si>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</si>
  <si>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</si>
  <si>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</si>
  <si>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</si>
  <si>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</si>
  <si>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</si>
  <si>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</si>
  <si>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</si>
  <si>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</si>
  <si>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</si>
  <si>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</si>
  <si>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</si>
  <si>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</si>
  <si>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</si>
  <si>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</si>
  <si>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</si>
  <si>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</si>
  <si>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</si>
  <si>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</si>
  <si>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</si>
  <si>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</si>
  <si>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</si>
  <si>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</si>
  <si>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</si>
  <si>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</si>
  <si>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</si>
  <si>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</si>
  <si>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</si>
  <si>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</si>
  <si>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</si>
  <si>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</si>
  <si>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</si>
  <si>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</si>
  <si>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</si>
  <si>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</si>
  <si>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</si>
  <si>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</si>
  <si>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</si>
  <si>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</si>
  <si>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</si>
  <si>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</si>
  <si>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</si>
  <si>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</si>
  <si>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</si>
  <si>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</si>
  <si>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</si>
  <si>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</si>
  <si>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</si>
  <si>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</si>
  <si>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</si>
  <si>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</si>
  <si>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</si>
  <si>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</si>
  <si>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</si>
  <si>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</si>
  <si>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</si>
  <si>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</si>
  <si>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</si>
  <si>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</si>
  <si>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</si>
  <si>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</si>
  <si>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</si>
  <si>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</si>
  <si>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</si>
  <si>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</si>
  <si>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</si>
  <si>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</si>
  <si>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</si>
  <si>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</si>
  <si>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</si>
  <si>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</si>
  <si>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</si>
  <si>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</si>
  <si>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</si>
  <si>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</si>
  <si>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</si>
  <si>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</si>
  <si>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</si>
  <si>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</si>
  <si>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</si>
  <si>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</si>
  <si>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</si>
  <si>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</si>
  <si>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</si>
  <si>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</si>
  <si>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</si>
  <si>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</si>
  <si>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</si>
  <si>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</si>
  <si>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</si>
  <si>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</si>
  <si>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</si>
  <si>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</si>
  <si>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</si>
  <si>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</si>
  <si>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</si>
  <si>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</si>
  <si>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</si>
  <si>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</si>
  <si>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</si>
  <si>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</si>
  <si>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</si>
  <si>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</si>
  <si>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</si>
  <si>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</si>
  <si>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</si>
  <si>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</si>
  <si>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</si>
  <si>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</si>
  <si>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</si>
  <si>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</si>
  <si>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</si>
  <si>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</si>
  <si>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</si>
  <si>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</si>
  <si>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</si>
  <si>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</si>
  <si>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</si>
  <si>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</si>
  <si>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</si>
  <si>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</si>
  <si>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</si>
  <si>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</si>
  <si>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</si>
  <si>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</si>
  <si>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</si>
  <si>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</si>
  <si>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</si>
  <si>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</si>
  <si>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</si>
  <si>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</si>
  <si>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</si>
  <si>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</si>
  <si>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</si>
  <si>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</si>
  <si>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</si>
  <si>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</si>
  <si>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</si>
  <si>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</si>
  <si>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</si>
  <si>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</si>
  <si>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</si>
  <si>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</si>
  <si>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</si>
  <si>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</si>
  <si>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</si>
  <si>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</si>
  <si>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</si>
  <si>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</si>
  <si>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</si>
  <si>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</si>
  <si>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</si>
  <si>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</si>
  <si>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</si>
  <si>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</si>
  <si>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</si>
  <si>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</si>
  <si>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</si>
  <si>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</si>
  <si>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</si>
  <si>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</si>
  <si>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</si>
  <si>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</si>
  <si>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</si>
  <si>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</si>
  <si>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</si>
  <si>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</si>
  <si>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</si>
  <si>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</si>
  <si>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</si>
  <si>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</si>
  <si>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</si>
  <si>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</si>
  <si>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</si>
  <si>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</si>
  <si>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</si>
  <si>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</si>
  <si>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</si>
  <si>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</si>
  <si>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</si>
  <si>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</si>
  <si>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</si>
  <si>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</si>
  <si>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</si>
  <si>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</si>
  <si>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</si>
  <si>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</si>
  <si>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</si>
  <si>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</si>
  <si>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</si>
  <si>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</si>
  <si>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</si>
  <si>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</si>
  <si>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</si>
  <si>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</si>
  <si>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</si>
  <si>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</si>
  <si>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</si>
  <si>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</si>
  <si>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</si>
  <si>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</si>
  <si>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</si>
  <si>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</si>
  <si>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</si>
  <si>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</si>
  <si>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</si>
  <si>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</si>
  <si>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</si>
  <si>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</si>
  <si>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</si>
  <si>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</si>
  <si>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</si>
  <si>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</si>
  <si>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</si>
  <si>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</si>
  <si>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</si>
  <si>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</si>
  <si>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</si>
  <si>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</si>
  <si>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</si>
  <si>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</si>
  <si>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</si>
  <si>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</si>
  <si>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</si>
  <si>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</si>
  <si>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</si>
  <si>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</si>
  <si>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</si>
  <si>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</si>
  <si>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</si>
  <si>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</si>
  <si>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</si>
  <si>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</si>
  <si>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</si>
  <si>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</si>
  <si>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</si>
  <si>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</si>
  <si>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</si>
  <si>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</si>
  <si>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</si>
  <si>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</si>
  <si>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</si>
  <si>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</si>
  <si>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</si>
  <si>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</si>
  <si>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</si>
  <si>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</si>
  <si>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</si>
  <si>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</si>
  <si>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</si>
  <si>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</si>
  <si>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</si>
  <si>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</si>
  <si>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</si>
  <si>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</si>
  <si>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</si>
  <si>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</si>
  <si>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</si>
  <si>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</si>
  <si>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</si>
  <si>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</si>
  <si>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</si>
  <si>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</si>
  <si>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</si>
  <si>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</si>
  <si>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</si>
  <si>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</si>
  <si>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</si>
  <si>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</si>
  <si>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</si>
  <si>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</si>
  <si>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</si>
  <si>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</si>
  <si>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</si>
  <si>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</si>
  <si>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</si>
  <si>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</si>
  <si>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</si>
  <si>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</si>
  <si>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</si>
  <si>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</si>
  <si>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</si>
  <si>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</si>
  <si>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</si>
  <si>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</si>
  <si>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</si>
  <si>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</si>
  <si>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</si>
  <si>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</si>
  <si>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</si>
  <si>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</si>
  <si>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</si>
  <si>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</si>
  <si>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</si>
  <si>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</si>
  <si>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</si>
  <si>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</si>
  <si>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</si>
  <si>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</si>
  <si>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</si>
  <si>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</si>
  <si>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</si>
  <si>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</si>
  <si>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</si>
  <si>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</si>
  <si>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</si>
  <si>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</si>
  <si>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</si>
  <si>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</si>
  <si>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</si>
  <si>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</si>
  <si>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</si>
  <si>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</si>
  <si>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</si>
  <si>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</si>
  <si>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</si>
  <si>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</si>
  <si>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</si>
  <si>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</si>
  <si>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</si>
  <si>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</si>
  <si>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</si>
  <si>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</si>
  <si>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</si>
  <si>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</si>
  <si>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</si>
  <si>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</si>
  <si>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</si>
  <si>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</si>
  <si>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</si>
  <si>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</si>
  <si>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</si>
  <si>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</si>
  <si>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</si>
  <si>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</si>
  <si>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</si>
  <si>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</si>
  <si>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</si>
  <si>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</si>
  <si>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</si>
  <si>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</si>
  <si>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</si>
  <si>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</si>
  <si>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</si>
  <si>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</si>
  <si>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</si>
  <si>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</si>
  <si>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</si>
  <si>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</si>
  <si>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</si>
  <si>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</si>
  <si>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</si>
  <si>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</si>
  <si>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</si>
  <si>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</si>
  <si>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</si>
  <si>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</si>
  <si>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</si>
  <si>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</si>
  <si>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</si>
  <si>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</si>
  <si>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</si>
  <si>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</si>
  <si>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</si>
  <si>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</si>
  <si>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</si>
  <si>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</si>
  <si>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</si>
  <si>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</si>
  <si>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</si>
  <si>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</si>
  <si>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</si>
  <si>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</si>
  <si>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</si>
  <si>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</si>
  <si>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</si>
  <si>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</si>
  <si>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</si>
  <si>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</si>
  <si>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</si>
  <si>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</si>
  <si>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</si>
  <si>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</si>
  <si>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</si>
  <si>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</si>
  <si>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</si>
  <si>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</si>
  <si>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</si>
  <si>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</si>
  <si>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</si>
  <si>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</si>
  <si>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</si>
  <si>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</si>
  <si>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</si>
  <si>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</si>
  <si>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</si>
  <si>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</si>
  <si>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</si>
  <si>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</si>
  <si>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</si>
  <si>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</si>
  <si>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</si>
  <si>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</si>
  <si>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</si>
  <si>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</si>
  <si>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</si>
  <si>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</si>
  <si>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</si>
  <si>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</si>
  <si>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</si>
  <si>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</si>
  <si>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</si>
  <si>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</si>
  <si>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</si>
  <si>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</si>
  <si>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</si>
  <si>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</si>
  <si>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</si>
  <si>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</si>
  <si>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</si>
  <si>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</si>
  <si>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</si>
  <si>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</si>
  <si>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</si>
  <si>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</si>
  <si>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</si>
  <si>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</si>
  <si>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</si>
  <si>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</si>
  <si>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</si>
  <si>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</si>
  <si>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</si>
  <si>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</si>
  <si>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</si>
  <si>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</si>
  <si>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</si>
  <si>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</si>
  <si>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</si>
  <si>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</si>
  <si>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</si>
  <si>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</si>
  <si>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</si>
  <si>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</si>
  <si>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</si>
  <si>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</si>
  <si>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</si>
  <si>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</si>
  <si>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</si>
  <si>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</si>
  <si>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</si>
  <si>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</si>
  <si>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</si>
  <si>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</si>
  <si>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</si>
  <si>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</si>
  <si>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</si>
  <si>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</si>
  <si>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</si>
  <si>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</si>
  <si>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</si>
  <si>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</si>
  <si>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</si>
  <si>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</si>
  <si>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</si>
  <si>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</si>
  <si>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</si>
  <si>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</si>
  <si>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</si>
  <si>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</si>
  <si>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</si>
  <si>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</si>
  <si>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</si>
  <si>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</si>
  <si>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</si>
  <si>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</si>
  <si>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</si>
  <si>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</si>
  <si>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</si>
  <si>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</si>
  <si>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</si>
  <si>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</si>
  <si>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</si>
  <si>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</si>
  <si>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</si>
  <si>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</si>
  <si>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</si>
  <si>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</si>
  <si>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</si>
  <si>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</si>
  <si>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</si>
  <si>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</si>
  <si>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</si>
  <si>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</si>
  <si>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</si>
  <si>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</si>
  <si>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</si>
  <si>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</si>
  <si>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</si>
  <si>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</si>
  <si>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</si>
  <si>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</si>
  <si>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</si>
  <si>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</si>
  <si>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</si>
  <si>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</si>
  <si>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</si>
  <si>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</si>
  <si>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</si>
  <si>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</si>
  <si>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</si>
  <si>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</si>
  <si>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</si>
  <si>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</si>
  <si>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</si>
  <si>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</si>
  <si>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</si>
  <si>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</si>
  <si>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</si>
  <si>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</si>
  <si>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</si>
  <si>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</si>
  <si>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</si>
  <si>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</si>
  <si>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</si>
  <si>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</si>
  <si>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</si>
  <si>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</si>
  <si>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</si>
  <si>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</si>
  <si>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</si>
  <si>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</si>
  <si>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</si>
  <si>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</si>
  <si>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</si>
  <si>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</si>
  <si>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</si>
  <si>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</si>
  <si>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</si>
  <si>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</si>
  <si>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</si>
  <si>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</si>
  <si>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</si>
  <si>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</si>
  <si>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</si>
  <si>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</si>
  <si>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</si>
  <si>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</si>
  <si>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</si>
  <si>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</si>
  <si>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</si>
  <si>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</si>
  <si>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</si>
  <si>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</si>
  <si>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</si>
  <si>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</si>
  <si>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</si>
  <si>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</si>
  <si>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</si>
  <si>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</si>
  <si>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</si>
  <si>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</si>
  <si>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</si>
  <si>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</si>
  <si>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</si>
  <si>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</si>
  <si>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</si>
  <si>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</si>
  <si>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</si>
  <si>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</si>
  <si>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</si>
  <si>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</si>
  <si>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</si>
  <si>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</si>
  <si>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</si>
  <si>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 xml:space="preserve">Percent Funded 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</si>
  <si>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</si>
  <si>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</si>
  <si>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</si>
  <si>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</si>
  <si>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</si>
  <si>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</si>
  <si>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</si>
  <si>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</si>
  <si>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</si>
  <si>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</si>
  <si>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</si>
  <si>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</si>
  <si>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</si>
  <si>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</si>
  <si>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</si>
  <si>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</si>
  <si>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</si>
  <si>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</si>
  <si>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</si>
  <si>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</si>
  <si>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</si>
  <si>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</si>
  <si>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</si>
  <si>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</si>
  <si>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</si>
  <si>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</si>
  <si>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</si>
  <si>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</si>
  <si>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</si>
  <si>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</si>
  <si>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</si>
  <si>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</si>
  <si>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</si>
  <si>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</si>
  <si>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</si>
  <si>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</si>
  <si>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</si>
  <si>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</si>
  <si>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</si>
  <si>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</si>
  <si>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</si>
  <si>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</si>
  <si>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</si>
  <si>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</si>
  <si>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</si>
  <si>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</si>
  <si>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</si>
  <si>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</si>
  <si>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</si>
  <si>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</si>
  <si>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</si>
  <si>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</si>
  <si>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</si>
  <si>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</si>
  <si>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Grand Total</t>
  </si>
  <si>
    <t>Count of id</t>
  </si>
  <si>
    <t>Row Labels</t>
  </si>
  <si>
    <t xml:space="preserve">Date Created Conversion 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</si>
  <si>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</si>
  <si>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</si>
  <si>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</si>
  <si>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</si>
  <si>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</si>
  <si>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</si>
  <si>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</si>
  <si>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</si>
  <si>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</si>
  <si>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</si>
  <si>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</si>
  <si>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</si>
  <si>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</si>
  <si>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</si>
  <si>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(All)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</si>
  <si>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</si>
  <si>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</si>
  <si>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</si>
  <si>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</si>
  <si>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</si>
  <si>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</si>
  <si>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</si>
  <si>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</si>
  <si>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</si>
  <si>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</si>
  <si>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</si>
  <si>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</si>
  <si>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</si>
  <si>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</si>
  <si>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</si>
  <si>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</si>
  <si>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</si>
  <si>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</si>
  <si>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</si>
  <si>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</si>
  <si>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Count of staff_pick</t>
  </si>
  <si>
    <t>Count of spotlight</t>
  </si>
  <si>
    <t>FALSE</t>
  </si>
  <si>
    <t>TRUE</t>
  </si>
  <si>
    <t>Successful percentage</t>
  </si>
  <si>
    <t>Percent of successful</t>
  </si>
  <si>
    <t>Successful</t>
  </si>
  <si>
    <t>Failed</t>
  </si>
  <si>
    <t>he mean number of backers.</t>
  </si>
  <si>
    <t>The median number of backers.</t>
  </si>
  <si>
    <t>The minimum number of backers.</t>
  </si>
  <si>
    <t>The maximum number of backers.</t>
  </si>
  <si>
    <t>The variance of the number of backers.</t>
  </si>
  <si>
    <t>The standard deviation of the number of backers.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</si>
</sst>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&quot;$&quot;#,##0.00"/>
  </numFmts>
  <fonts count="4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Arial Unicode MS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3" fillId="0" borderId="0" xfId="0" applyFont="1"/>
    <xf numFmtId="9" fontId="3" fillId="0" borderId="0" xfId="1" applyFont="1"/>
    <xf numFmtId="9" fontId="0" fillId="0" borderId="0" xfId="1" applyFont="1"/>
    <xf numFmtId="0" fontId="1" fillId="0" borderId="0" xfId="0" applyFont="1"/>
    <xf numFmtId="43" fontId="0" fillId="0" borderId="0" xfId="2" applyNumberFormat="1" applyFont="1"/>
    <xf numFmtId="0" fontId="0" fillId="0" borderId="1" xfId="0" applyBorder="1"/>
    <xf numFmtId="0" fontId="1" fillId="0" borderId="1" xfId="0" applyFont="1" applyBorder="1"/>
  </cellXfs>
  <cellStyles count="3">
    <cellStyle name="Comma" xfId="2" builtinId="3"/>
    <cellStyle name="Normal" xfId="0" builtinId="0"/>
    <cellStyle name="Percent" xfId="1" builtinId="5"/>
  </cellStyles>
  <dxfs count="9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[01 Homework Excel Submission.xlsx]Pivot1 - Category!PivotTable1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Number of kickstarters</a:t>
            </a:r>
            <a:r>
              <a:rPr lang="en-US" baseline="0"/>
              <a:t> by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'Pivot1 -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'Pivot1 -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'Pivot1 - Category'!$B$5:$B$14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FF3-4582-BF3A-A1F431145E8B}"/>
            </c:ext>
          </c:extLst>
        </c:ser>
        <c:ser>
          <c:idx val="1"/>
          <c:order val="1"/>
          <c:tx>
            <c:strRef>
              <c:f>'Pivot1 -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'Pivot1 -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'Pivot1 -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FF3-4582-BF3A-A1F431145E8B}"/>
            </c:ext>
          </c:extLst>
        </c:ser>
        <c:ser>
          <c:idx val="2"/>
          <c:order val="2"/>
          <c:tx>
            <c:strRef>
              <c:f>'Pivot1 -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'Pivot1 -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'Pivot1 - Category'!$D$5:$D$14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FF3-4582-BF3A-A1F431145E8B}"/>
            </c:ext>
          </c:extLst>
        </c:ser>
        <c:ser>
          <c:idx val="3"/>
          <c:order val="3"/>
          <c:tx>
            <c:strRef>
              <c:f>'Pivot1 -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'Pivot1 -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'Pivot1 - Category'!$E$5:$E$14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FF3-4582-BF3A-A1F431145E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32431728"/>
        <c:axId val="732429432"/>
      </c:barChart>
      <c:catAx>
        <c:axId val="732431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2429432"/>
        <c:crosses val="autoZero"/>
        <c:auto val="1"/>
        <c:lblAlgn val="ctr"/>
        <c:lblOffset val="100"/>
        <c:noMultiLvlLbl val="0"/>
      </c:catAx>
      <c:valAx>
        <c:axId val="732429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2431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[01 Homework Excel Submission.xlsx]Pivot2 - Month!PivotTable2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Number of kickstarter by month</a:t>
            </a:r>
          </a:p>
          <a:p>
            <a:pPr>
              <a:defRPr/>
            </a:pPr>
            <a:endParaRPr lang="en-US"/>
          </a:p>
        </c:rich>
      </c:tx>
      <c:layout>
        <c:manualLayout>
          <c:xMode val="edge"/>
          <c:yMode val="edge"/>
          <c:x val="0.31685110211425999"/>
          <c:y val="4.223305071169972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'Pivot2 - Month'!$B$4:$B$5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'Pivot2 -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'Pivot2 - Month'!$B$6:$B$18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AF2-4B68-8F1A-DC18BF44C080}"/>
            </c:ext>
          </c:extLst>
        </c:ser>
        <c:ser>
          <c:idx val="1"/>
          <c:order val="1"/>
          <c:tx>
            <c:strRef>
              <c:f>'Pivot2 - Month'!$C$4:$C$5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'Pivot2 -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'Pivot2 - Month'!$C$6:$C$18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AF2-4B68-8F1A-DC18BF44C080}"/>
            </c:ext>
          </c:extLst>
        </c:ser>
        <c:ser>
          <c:idx val="2"/>
          <c:order val="2"/>
          <c:tx>
            <c:strRef>
              <c:f>'Pivot2 - Month'!$D$4:$D$5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'Pivot2 -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'Pivot2 - Month'!$D$6:$D$18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AF2-4B68-8F1A-DC18BF44C0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83510216"/>
        <c:axId val="483509232"/>
      </c:lineChart>
      <c:catAx>
        <c:axId val="483510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3509232"/>
        <c:crosses val="autoZero"/>
        <c:auto val="1"/>
        <c:lblAlgn val="ctr"/>
        <c:lblOffset val="100"/>
        <c:noMultiLvlLbl val="0"/>
      </c:catAx>
      <c:valAx>
        <c:axId val="483509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3510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[01 Homework Excel Submission.xlsx]Pivot3-staff pick!PivotTable3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'Pivot3-staff pick'!$B$3:$B$4</c:f>
              <c:strCache>
                <c:ptCount val="1"/>
                <c:pt idx="0">
                  <c:v>FALSE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'Pivot3-staff pick'!$A$5:$A$9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'Pivot3-staff pick'!$B$5:$B$9</c:f>
              <c:numCache>
                <c:formatCode>General</c:formatCode>
                <c:ptCount val="4"/>
                <c:pt idx="0">
                  <c:v>345</c:v>
                </c:pt>
                <c:pt idx="1">
                  <c:v>1464</c:v>
                </c:pt>
                <c:pt idx="2">
                  <c:v>49</c:v>
                </c:pt>
                <c:pt idx="3">
                  <c:v>1699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540-42AF-A55A-1D8E7FFD3498}"/>
            </c:ext>
          </c:extLst>
        </c:ser>
        <c:ser>
          <c:idx val="1"/>
          <c:order val="1"/>
          <c:tx>
            <c:strRef>
              <c:f>'Pivot3-staff pick'!$C$3:$C$4</c:f>
              <c:strCache>
                <c:ptCount val="1"/>
                <c:pt idx="0">
                  <c:v>TRUE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'Pivot3-staff pick'!$A$5:$A$9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'Pivot3-staff pick'!$C$5:$C$9</c:f>
              <c:numCache>
                <c:formatCode>General</c:formatCode>
                <c:ptCount val="4"/>
                <c:pt idx="0">
                  <c:v>4</c:v>
                </c:pt>
                <c:pt idx="1">
                  <c:v>66</c:v>
                </c:pt>
                <c:pt idx="2">
                  <c:v>1</c:v>
                </c:pt>
                <c:pt idx="3">
                  <c:v>486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540-42AF-A55A-1D8E7FFD34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92624864"/>
        <c:axId val="592633064"/>
      </c:barChart>
      <c:catAx>
        <c:axId val="5926248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2633064"/>
        <c:crosses val="autoZero"/>
        <c:auto val="1"/>
        <c:lblAlgn val="ctr"/>
        <c:lblOffset val="100"/>
        <c:noMultiLvlLbl val="0"/>
      </c:catAx>
      <c:valAx>
        <c:axId val="592633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2624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[01 Homework Excel Submission.xlsx]Pivot4 - spotlight!PivotTable2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'Pivot4 - spotlight'!$B$3:$B$4</c:f>
              <c:strCache>
                <c:ptCount val="1"/>
                <c:pt idx="0">
                  <c:v>FALSE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'Pivot4 - spotlight'!$A$5:$A$9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'Pivot4 - spotlight'!$B$5:$B$9</c:f>
              <c:numCache>
                <c:formatCode>General</c:formatCode>
                <c:ptCount val="4"/>
                <c:pt idx="0">
                  <c:v>349</c:v>
                </c:pt>
                <c:pt idx="1">
                  <c:v>1530</c:v>
                </c:pt>
                <c:pt idx="2">
                  <c:v>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280-4A87-998D-16170F858322}"/>
            </c:ext>
          </c:extLst>
        </c:ser>
        <c:ser>
          <c:idx val="1"/>
          <c:order val="1"/>
          <c:tx>
            <c:strRef>
              <c:f>'Pivot4 - spotlight'!$C$3:$C$4</c:f>
              <c:strCache>
                <c:ptCount val="1"/>
                <c:pt idx="0">
                  <c:v>TRUE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'Pivot4 - spotlight'!$A$5:$A$9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'Pivot4 - spotlight'!$C$5:$C$9</c:f>
              <c:numCache>
                <c:formatCode>General</c:formatCode>
                <c:ptCount val="4"/>
                <c:pt idx="3">
                  <c:v>2185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280-4A87-998D-16170F8583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92605184"/>
        <c:axId val="592604856"/>
      </c:barChart>
      <c:catAx>
        <c:axId val="5926051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2604856"/>
        <c:crosses val="autoZero"/>
        <c:auto val="1"/>
        <c:lblAlgn val="ctr"/>
        <c:lblOffset val="100"/>
        <c:noMultiLvlLbl val="0"/>
      </c:catAx>
      <c:valAx>
        <c:axId val="592604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2605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</a:p>
        </c:rich>
      </c:tx>
      <c:layout>
        <c:manualLayout>
          <c:xMode val="edge"/>
          <c:yMode val="edge"/>
          <c:x val="0.46380814582426466"/>
          <c:y val="2.407221411507866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Sheet4!$F$1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Sheet4!$A$2:$A$13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Sheet4!$F$2:$F$13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F7A-4837-B7A5-32A5B9BB5889}"/>
            </c:ext>
          </c:extLst>
        </c:ser>
        <c:ser>
          <c:idx val="5"/>
          <c:order val="5"/>
          <c:tx>
            <c:strRef>
              <c:f>Sheet4!$G$1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Sheet4!$A$2:$A$13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Sheet4!$G$2:$G$13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F7A-4837-B7A5-32A5B9BB5889}"/>
            </c:ext>
          </c:extLst>
        </c:ser>
        <c:ser>
          <c:idx val="6"/>
          <c:order val="6"/>
          <c:tx>
            <c:strRef>
              <c:f>Sheet4!$H$1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bg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Sheet4!$A$2:$A$13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Sheet4!$H$2:$H$13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F7A-4837-B7A5-32A5B9BB58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2472848"/>
        <c:axId val="582473832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Sheet4!$B$1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Sheet4!$A$2:$A$13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Sheet4!$B$2:$B$13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6F7A-4837-B7A5-32A5B9BB5889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Sheet4!$C$1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Sheet4!$A$2:$A$13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Sheet4!$C$2:$C$13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6F7A-4837-B7A5-32A5B9BB5889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Sheet4!$D$1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Sheet4!$A$2:$A$13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Sheet4!$D$2:$D$13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6F7A-4837-B7A5-32A5B9BB5889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Sheet4!$E$1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Sheet4!$A$2:$A$13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Sheet4!$E$2:$E$13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6F7A-4837-B7A5-32A5B9BB5889}"/>
                  </c:ext>
                </c:extLst>
              </c15:ser>
            </c15:filteredLineSeries>
          </c:ext>
        </c:extLst>
      </c:lineChart>
      <c:catAx>
        <c:axId val="582472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473832"/>
        <c:crosses val="autoZero"/>
        <c:auto val="1"/>
        <c:lblAlgn val="ctr"/>
        <c:lblOffset val="100"/>
        <c:noMultiLvlLbl val="0"/>
      </c:catAx>
      <c:valAx>
        <c:axId val="582473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472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542924</xdr:colOff>
      <xdr:row>19</xdr:row>
      <xdr:rowOff>147636</xdr:rowOff>
    </xdr:from>
    <xdr:to>
      <xdr:col>10</xdr:col>
      <xdr:colOff>161924</xdr:colOff>
      <xdr:row>38</xdr:row>
      <xdr:rowOff>57149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5E1D067-B162-41F1-A5F8-6C5C2E9469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457199</xdr:colOff>
      <xdr:row>15</xdr:row>
      <xdr:rowOff>119061</xdr:rowOff>
    </xdr:from>
    <xdr:to>
      <xdr:col>19</xdr:col>
      <xdr:colOff>200024</xdr:colOff>
      <xdr:row>35</xdr:row>
      <xdr:rowOff>85724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D1F4469-E406-49E2-9DD4-3147F52F93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428625</xdr:colOff>
      <xdr:row>2</xdr:row>
      <xdr:rowOff>185737</xdr:rowOff>
    </xdr:from>
    <xdr:to>
      <xdr:col>16</xdr:col>
      <xdr:colOff>123825</xdr:colOff>
      <xdr:row>17</xdr:row>
      <xdr:rowOff>71437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D5D7AE1-43A8-4D59-A329-354E958067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552450</xdr:colOff>
      <xdr:row>3</xdr:row>
      <xdr:rowOff>157162</xdr:rowOff>
    </xdr:from>
    <xdr:to>
      <xdr:col>15</xdr:col>
      <xdr:colOff>247650</xdr:colOff>
      <xdr:row>18</xdr:row>
      <xdr:rowOff>42862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96BC0C7-DAF6-411E-8AE7-06B28BB15F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485774</xdr:colOff>
      <xdr:row>16</xdr:row>
      <xdr:rowOff>157161</xdr:rowOff>
    </xdr:from>
    <xdr:to>
      <xdr:col>14</xdr:col>
      <xdr:colOff>390525</xdr:colOff>
      <xdr:row>41</xdr:row>
      <xdr:rowOff>142874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D955C3C-38BC-458A-9F57-A819076258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oa Duong" refreshedDate="44106.623612847223" createdVersion="6" refreshedVersion="6" minRefreshableVersion="3" recordCount="4114" xr:uid="{4D523415-8D31-48FD-A569-21550EE2484A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 " numFmtId="0">
      <sharedItems containsSemiMixedTypes="0" containsString="0" containsNumber="1" containsInteger="1" minValue="0" maxValue="2260300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oa Duong" refreshedDate="44106.638610069444" createdVersion="6" refreshedVersion="6" minRefreshableVersion="3" recordCount="4114" xr:uid="{CB45DFD2-5C89-4243-A290-C57A87246A46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 " numFmtId="0">
      <sharedItems containsSemiMixedTypes="0" containsString="0" containsNumber="1" containsInteger="1" minValue="0" maxValue="2260300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 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oa Duong" refreshedDate="44107.423315046297" createdVersion="6" refreshedVersion="6" minRefreshableVersion="3" recordCount="4115" xr:uid="{66B2BACB-F36C-487D-8D83-2AD382F2863E}">
  <cacheSource type="worksheet">
    <worksheetSource ref="A1:T1048576" sheet="Sheet1"/>
  </cacheSource>
  <cacheFields count="20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 count="3">
        <b v="0"/>
        <b v="1"/>
        <m/>
      </sharedItems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 count="3">
        <b v="1"/>
        <b v="0"/>
        <m/>
      </sharedItems>
    </cacheField>
    <cacheField name="Category and Sub-Category" numFmtId="0">
      <sharedItems containsBlank="1"/>
    </cacheField>
    <cacheField name="Percent Funded " numFmtId="0">
      <sharedItems containsString="0" containsBlank="1" containsNumber="1" containsInteger="1" minValue="0" maxValue="2260300"/>
    </cacheField>
    <cacheField name="Average Donation" numFmtId="164">
      <sharedItems containsBlank="1" containsMixedTypes="1" containsNumber="1" minValue="1" maxValue="3304"/>
    </cacheField>
    <cacheField name="Category" numFmtId="0">
      <sharedItems containsBlank="1"/>
    </cacheField>
    <cacheField name="Sub-Category" numFmtId="0">
      <sharedItems containsBlank="1"/>
    </cacheField>
    <cacheField name="Date Created Conversion " numFmtId="14">
      <sharedItems containsNonDate="0" containsDate="1" containsString="0" containsBlank="1" minDate="2009-05-17T03:55:13" maxDate="2017-03-15T15:30:07"/>
    </cacheField>
    <cacheField name="Date Ended Conversion" numFmtId="14">
      <sharedItems containsNonDate="0" containsDate="1" containsString="0" containsBlank="1" minDate="2009-08-10T19:26:00" maxDate="2017-05-03T19:12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17582417582416"/>
    <x v="0"/>
    <s v="television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101265822785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66666666666666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02816901408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0425531914893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7931034482759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456140350877"/>
    <x v="0"/>
    <s v="television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333333333335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499500000000001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42105263157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3333333333329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1305925030231"/>
    <x v="0"/>
    <s v="television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431372549019"/>
    <x v="0"/>
    <s v="television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0731707317074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55102040816325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285714285716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4444444444443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4122807017543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36363636363633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009900990099"/>
    <x v="0"/>
    <s v="television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347826086956"/>
    <x v="0"/>
    <s v="television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6149825783982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2857142857146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0526315789474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666666666666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056338028169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3931623931625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264150943396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4943820224717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2352941176471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4285714285715"/>
    <x v="0"/>
    <s v="television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090909090909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383399209487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18181818181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89861751152074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875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479289940828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121673003802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444444444446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65000000000009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15789473684212"/>
    <x v="0"/>
    <s v="television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3613445378151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076923076923"/>
    <x v="0"/>
    <s v="television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11111111111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5348837209303"/>
    <x v="0"/>
    <s v="television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16091954022987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173913043478"/>
    <x v="0"/>
    <s v="television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333333333334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242424242418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0092592592593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130434782606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08333333333329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4531249999998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66666666666671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263157894737"/>
    <x v="0"/>
    <s v="shorts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0769230769226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4444444444443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27134831460668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11764705882355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1875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0731707317074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1034482758618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57446808510639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66666666666668"/>
    <x v="0"/>
    <s v="shorts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4615384615387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2978723404256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05000000000003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69230769230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14285714285708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470588235293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85714285714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75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255813953488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3333333333334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04761904761905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88235294117645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25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66666666666664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76666666666664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307692307692"/>
    <x v="0"/>
    <s v="shorts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897959183673468"/>
    <x v="0"/>
    <s v="shorts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3333333333333"/>
    <x v="0"/>
    <s v="shorts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1111111111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7681159420291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3404255319153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02127659574465"/>
    <x v="0"/>
    <s v="shorts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4615384615387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754716981132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1428571428569"/>
    <x v="0"/>
    <s v="shorts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27272727272727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8947368421052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8962962962963"/>
    <x v="0"/>
    <s v="shorts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230769230768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0540540540545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66666666666668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66666666666666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2307692307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6666666666669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06172839506178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41379310344826"/>
    <x v="0"/>
    <s v="science fiction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78571428571431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45945945945944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55555555555557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3333333333336"/>
    <x v="0"/>
    <s v="science fiction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3333333333334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283582089555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3333333333334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28571428571431"/>
    <x v="0"/>
    <s v="drama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3333333333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4615384615387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46153846153847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666666666666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0526315789474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08333333333337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85714285714285"/>
    <x v="0"/>
    <s v="drama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368136117556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0588235294116"/>
    <x v="0"/>
    <s v="drama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4615384615384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18181818181813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333333333334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3833333333336"/>
    <x v="0"/>
    <s v="drama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894736842105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8684210526316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4285714285714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4759124087591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255319148936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19801980198025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195121951219505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398809523809526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0833333333336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8789237668158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4516129032258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205479452056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1063829787232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2837528604122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77922077922075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4444444444443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57142857142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8643312101911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18404255319146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56363636363631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0405357142856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45930232558146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4609341825902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0909090909091"/>
    <x v="0"/>
    <s v="documentary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3636363636364"/>
    <x v="0"/>
    <s v="documentary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4485981308412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45054945054949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75862068965523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16666666666664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7842424242424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0180180180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1735588972423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0983606557376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160278745645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2461538461546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67711864406776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298192771084331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25806451612897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4794952681391"/>
    <x v="0"/>
    <s v="documentary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1686746987951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85606557377056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48948106591868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3417721518989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8547486033519"/>
    <x v="0"/>
    <s v="documentary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269801980198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66394736842106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01438721136763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148148148148"/>
    <x v="0"/>
    <s v="documentary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89655172413794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4812080536913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1551724137936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76190476190476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28125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2231237322514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137404580153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204511278196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8953488372092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4647887323943"/>
    <x v="0"/>
    <s v="documentary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4351395730705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1188524590166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37785234899329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496215139442228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18518518518519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2682926829265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243243243244"/>
    <x v="0"/>
    <s v="documentary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1957671957672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2499999999997"/>
    <x v="0"/>
    <s v="documentary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17361111111114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2871287128714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57983193277315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472222222222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22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01369863013697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02702702702709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09583333333333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88888888888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26582278481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699367088607602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028169014084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058823529412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139240506328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314540059347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301075268816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8620689655173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170731707317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1195652173907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7167680278018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058823529412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4578313253012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365269461078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352941176471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56164383561648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0630630630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203007518798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217391304347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875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49046653144013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04838709677421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.000169491525426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65168539325836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4782608695653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09090909090907"/>
    <x v="0"/>
    <s v="documentary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08307692307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3339694656486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298245614035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0335195530723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79148936170213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361477572559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899281437125751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1900452488688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2863070539416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55244755244753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394779771615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4827586206897"/>
    <x v="0"/>
    <s v="documentary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0606060606059"/>
    <x v="0"/>
    <s v="documentary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134020618556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4868913857678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3178807947019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2758620689654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18926553672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488372093022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4615384615387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4159292035398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3846153846152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343283582089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4882352941176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05660377359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4970059880241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1860465116281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5517890772127"/>
    <x v="0"/>
    <s v="documentary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77777777777779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8764044943820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1724137931032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3333333333336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1804511278195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397590361445786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590604026845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020408163265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274900398407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2727272727266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0833333333336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0469973890339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79535864978902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0769230769234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039145907473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4507042253521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107284768211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5906735751295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16504854368927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48433048432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19836956521746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2653061224488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0043668122275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044776119403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263157894738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306451612902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109589041093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3720930232556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85714285714283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4391143911439"/>
    <x v="0"/>
    <s v="documentary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3714285714292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18181818181813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473684210527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8571428571428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883817427385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4545454545456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0818713450297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0769230769226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80952380952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86800000000004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307692307693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6849315068493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333333333333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66666666666664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3333333333336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69230769230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25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75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4545454545453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8823529411762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75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02500000000001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1428571428569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33333333333332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55102040816325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36363636363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1025641025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6470588235294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69274193548388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5714285714285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2857142857139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4489795918366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4545454545454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0080000000007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66666666666671"/>
    <x v="0"/>
    <s v="animation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3333333333334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0909090909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61538461538467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66666666666666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42857142857144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333333333334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235294117646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66666666666668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2941176470586"/>
    <x v="0"/>
    <s v="animation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3333333333329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8571428571428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4705882352942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28571428571431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677419354838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85714285714292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58076923076924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7826086956516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29113924050631"/>
    <x v="1"/>
    <s v="plays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3333333333336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4444444444443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172413793103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42774566473983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235294117646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333333333331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45762711864408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410256410257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47457627118644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1666666666668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1000000000001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0588235294116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3571428571428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3636363636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4444444444443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8571428571428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77777777777779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3333333333332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86153846153846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75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388429752066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88888888888886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0256410256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66666666666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66666666666671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1746031746033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592456301748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2631578947367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6268364348675"/>
    <x v="2"/>
    <s v="wearables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18987341772153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4444444444445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117647058823"/>
    <x v="2"/>
    <s v="wearables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0731707317074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25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238095238094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28571428571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0623306233065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3376110562684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86861313868614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3563218390805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454545454547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3695652173913"/>
    <x v="2"/>
    <s v="wearables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666666666666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4444444444443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55555555555555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2413793103448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333333333334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2857142857142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4.99677419354839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3333333333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29767441860465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3333333333329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69230769230766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1666666666664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7647058823529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0425531914893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116279069767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3333333333329"/>
    <x v="2"/>
    <s v="wearables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25925925925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666666666663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4732142857144"/>
    <x v="2"/>
    <s v="wearables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88235294117652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4975124378109452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8513513513513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85714285714292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57142857142861"/>
    <x v="2"/>
    <s v="wearables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210526315789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8965517241384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184269662923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333333333331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1918918918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1428571428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69868421052631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48509485094849"/>
    <x v="2"/>
    <s v="wearables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3372781065095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21428571428569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875"/>
    <x v="2"/>
    <s v="wearables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7317073170728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2857142857139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2549019607843"/>
    <x v="3"/>
    <s v="nonfiction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2944055944056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5714285714286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28571428571431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0201342281877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03461538461535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66037735849054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2485207100591"/>
    <x v="3"/>
    <s v="nonfiction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298245614036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0786026200875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4629629629629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66666666666664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8780487804876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5323741007192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7894736842104"/>
    <x v="3"/>
    <s v="nonfiction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2340425531913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1304347826093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16129032258064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29729729729726"/>
    <x v="3"/>
    <s v="nonfiction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06185567010309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272727272727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6818181818182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3636363636368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1186440677965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38709677419352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0476190476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46938775510203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66029411764708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454545454545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4747474747474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66666666666664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295454545454547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46153846153847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2807017543863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66666666666671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0920000000000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85714285714288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2758620689655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272727272728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88235294117652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441176470588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5714285714286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47820512820508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59375"/>
    <x v="4"/>
    <s v="rock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1833333333339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25937499999995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226415094338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4347826086953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11111111111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36619718309856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18390804597703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0714285714286"/>
    <x v="4"/>
    <s v="rock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3921568627444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666666666666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0526315789474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7605633802818"/>
    <x v="4"/>
    <s v="rock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192982456139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2692307692308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06060606060606"/>
    <x v="4"/>
    <s v="rock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4.999375000000001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4285714285715"/>
    <x v="4"/>
    <s v="rock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19999999999987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4210526315791"/>
    <x v="4"/>
    <s v="rock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1428571428573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263157894737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1594202898547"/>
    <x v="4"/>
    <s v="rock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15151515151516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16666666666663"/>
    <x v="4"/>
    <s v="rock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080808080808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7755102040816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1818181818183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5625"/>
    <x v="4"/>
    <s v="rock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3896103896105"/>
    <x v="4"/>
    <s v="rock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048780487805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25"/>
    <x v="4"/>
    <s v="rock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0695652173914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2903225806448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2131147540981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37812499999997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7715789473684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3617021276597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1794871794876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02362204724407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28930817610062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05706214689269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3404255319148"/>
    <x v="4"/>
    <s v="metal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04347826086959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69172932330824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1428571428572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58064516129032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232464929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4893617021278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4285714285715"/>
    <x v="4"/>
    <s v="metal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37763157894737"/>
    <x v="4"/>
    <s v="metal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4489795918366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16666666666664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77215189873415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1818181818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181818181819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6666666666669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3333333333332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1904761904759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77777777777779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86206896551722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66666666666665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25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1428571428573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75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888888888888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35294117647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132075471697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57142857142858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3333333333336"/>
    <x v="4"/>
    <s v="jazz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66666666666664"/>
    <x v="4"/>
    <s v="jazz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3333333333329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66666666666664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333333333334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4285714285715"/>
    <x v="4"/>
    <s v="jazz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3333333333331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66666666666664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85714285714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1612903225808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3333333333332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0625"/>
    <x v="2"/>
    <s v="wearables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16666666666664"/>
    <x v="2"/>
    <s v="wearables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636363636363"/>
    <x v="2"/>
    <s v="wearables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57142857142861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1780821917803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36559139785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47058823529413"/>
    <x v="2"/>
    <s v="wearables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85714285714285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3529411764703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2573099415205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276595744681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454545454547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43243243243242"/>
    <x v="2"/>
    <s v="wearables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88888888888886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0344827586206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66666666666664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7530864197531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272727272727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88888888888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75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3333333333329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25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3739837398377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3916666666667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3548387096774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329608938548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3333333333336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86956521739125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695652173913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1951219512195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0625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85714285714285"/>
    <x v="2"/>
    <s v="wearables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59693877551021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454545454544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66666666666671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25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2794759825327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7499999999999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4545454545453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6666666666666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368421052631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055900621118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4736842105263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561935483872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111111111111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8947368421052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1830985915492"/>
    <x v="2"/>
    <s v="wearables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4285714285708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79728033472804"/>
    <x v="4"/>
    <s v="electronic music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4054054054053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06106870229007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762295081967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8571428571432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1803278688523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66666666666671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88235294117644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2411347517727"/>
    <x v="4"/>
    <s v="electronic music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1446540880502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484848484848"/>
    <x v="4"/>
    <s v="electronic music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29583333333335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2592592592595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7168674698795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5789473684211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3127962085309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19047619047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3770491803279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6666666666666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3630136986301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66666666666671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28378378378379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6190476190474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6666666666666"/>
    <x v="6"/>
    <s v="video games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1025641025643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76047904191617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66666666666664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81632653061224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66666666666668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1727891156463"/>
    <x v="6"/>
    <s v="video games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5918367346938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25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.00037037037038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0851063829789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6896551724142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42857142857144"/>
    <x v="6"/>
    <s v="video games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4545454545453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333333333333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08333333333332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297297297297291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1428571428573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95238095238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1818181818183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371794871794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33333333333335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2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75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3333333333336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666666666666665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4285714285715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4782608695652"/>
    <x v="6"/>
    <s v="mobile games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666666666666665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1538461538461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051282051282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66666666666664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3333333333332"/>
    <x v="7"/>
    <s v="food trucks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3333333333334"/>
    <x v="7"/>
    <s v="food trucks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3333333333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3333333333336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66666666666666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89473684210527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75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875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666666666666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1578947368418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17647058823536"/>
    <x v="7"/>
    <s v="food trucks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333333333333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2666666666665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3873873873873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1300813008127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5714285714284"/>
    <x v="8"/>
    <s v="photobooks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76470588235291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069767441861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2424242424249"/>
    <x v="8"/>
    <s v="photobooks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67032967032964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456582633053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39453125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16766467065865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22222222222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3980582524272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1801801801809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0442804428046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4653465346534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8947368421052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387096774192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375"/>
    <x v="8"/>
    <s v="photobooks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7588652482269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6666666666666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1553398058253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7469879518069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27777777777779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2003642987251"/>
    <x v="8"/>
    <s v="photobooks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2882882882882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377049180329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34831460674"/>
    <x v="8"/>
    <s v="photobooks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166007905139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7857142857143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796213592233013"/>
    <x v="8"/>
    <s v="photobooks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68115942028984"/>
    <x v="8"/>
    <s v="photobooks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465968586388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88888888888886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24999999999997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166666666666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33333333333332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3333333333336"/>
    <x v="4"/>
    <s v="world music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25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17647058823536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333333333333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058823529412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4237288135599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6913580246914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007874015748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0540540540547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0212765957444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322081575246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89361702127653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697247706422019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0831024930734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02272727272734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75462686567165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45833333333332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89189189189186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2307692307693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38095238095232"/>
    <x v="4"/>
    <s v="rock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3529411764707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4393939393942"/>
    <x v="4"/>
    <s v="rock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5534591194968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3076923076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5533980582525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1656804733723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032258064515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66666666666671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3254817987149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2107969151669"/>
    <x v="4"/>
    <s v="rock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6808823529412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3946731234868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05263157894738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55396825396824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7523076923076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29729729729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1532846715323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1818181818187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69841269841272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68852459016395"/>
    <x v="1"/>
    <s v="plays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7692307692308"/>
    <x v="1"/>
    <s v="plays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86046511627907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14285714285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15384615384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166666666667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28125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3913043478258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37815126050418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424242424242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2068965517238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416666666667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346153846155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16279069767444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0393258426967"/>
    <x v="2"/>
    <s v="wearables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333333333334"/>
    <x v="2"/>
    <s v="wearables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4736842105264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142857142859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666666666666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1639344262296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363636363637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35483870967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2631578947364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07407407407405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3333333333329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6666666666666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5714285714289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2727272727273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66666666666664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27272727272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85365853658537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33333333333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3333333333336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2463768115945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2767857142856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428571428573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6666666666663"/>
    <x v="2"/>
    <s v="wearables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48648648648646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130434782606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5603715170279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2589928057551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49664429530202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1935483870968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230769230768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0465116279073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698717948717942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7500000000001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356828193832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09523809523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1875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47107438016529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3218390804603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53846153846152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67346938775512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0526315789473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4074074074076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2575757575758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166666666669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130434782609"/>
    <x v="4"/>
    <s v="rock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3530612244898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77777777777774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0689655172413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67068965517228"/>
    <x v="4"/>
    <s v="rock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142857142857"/>
    <x v="4"/>
    <s v="rock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230769230768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0606060606062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1559633027523"/>
    <x v="4"/>
    <s v="rock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07142857142854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0967741935484"/>
    <x v="4"/>
    <s v="rock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78947368421051"/>
    <x v="4"/>
    <s v="rock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07284768211923"/>
    <x v="4"/>
    <s v="rock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56164383561648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216216216216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47311827956992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36507936507937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4104477611943"/>
    <x v="4"/>
    <s v="rock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4102564102569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1874999999998"/>
    <x v="4"/>
    <s v="rock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2352941176471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8947368421052"/>
    <x v="4"/>
    <s v="rock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4615384615387"/>
    <x v="4"/>
    <s v="rock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17307692307693"/>
    <x v="4"/>
    <s v="rock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2692307692307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2352941176471"/>
    <x v="4"/>
    <s v="rock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56097560975611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1780821917803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56962025316452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4615384615384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01086956521742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529411764705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0833333333331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044247787610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66666666666664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764705882352944"/>
    <x v="3"/>
    <s v="translations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33333333333335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15384615384617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88888888888886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14285714285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319148936171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45454545454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18181818181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333333333337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3333333333336"/>
    <x v="3"/>
    <s v="translations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6673529411765"/>
    <x v="3"/>
    <s v="radio &amp; podcasts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37999999999999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71794871794869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2732513451197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8266129032254"/>
    <x v="3"/>
    <s v="radio &amp; podcasts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1126279863482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417445482865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2839506172838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77551020408163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0238095238095"/>
    <x v="3"/>
    <s v="radio &amp; podcasts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2553191489363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1578947368421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3356009070289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3275109170302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495934959349597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87190495010373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5774647887324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57795275590544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0526315789474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4545454545453"/>
    <x v="3"/>
    <s v="fiction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3333333333334"/>
    <x v="3"/>
    <s v="fiction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1073446327684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35866261398181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492957746479"/>
    <x v="8"/>
    <s v="photobooks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59851301115239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37681159420288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0465116279073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3744075829388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397959183674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1506172839506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75728155339809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79104477611939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093023255814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431818181819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027027027029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137931034483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07317073170732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2966101694915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56896551724131"/>
    <x v="8"/>
    <s v="photobooks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269461077844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4680851063831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39159292035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4024896265561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8571428571428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15357142857138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39285714285708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2142857142863"/>
    <x v="8"/>
    <s v="photobooks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3750000000003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666666666666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1990846681922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3835616438359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16326530612244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081081081081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0514905149051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4545454545456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15406593406595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75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7391304347825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4859154929582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081632653061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2727272727273"/>
    <x v="8"/>
    <s v="nature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28571428571429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875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16666666666664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66666666666666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084745762711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3076923076923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69230769230766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3333333333329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3333333333329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7142857142856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78260869565219"/>
    <x v="8"/>
    <s v="places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77777777777779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25535714285714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3125"/>
    <x v="4"/>
    <s v="rock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88666666666663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2857142857142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090909090909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29673913043479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85365853658533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26086956521742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4642857142854"/>
    <x v="4"/>
    <s v="rock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4074074074076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384615384615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88311688311686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2352941176464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69426751592357"/>
    <x v="4"/>
    <s v="rock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0253164556956"/>
    <x v="4"/>
    <s v="rock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0370370370374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56521739130437"/>
    <x v="4"/>
    <s v="rock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0588235294116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3783783783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46153846153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1111111111114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1923076923077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3703703703709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75"/>
    <x v="4"/>
    <s v="rock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53658536585371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06349206349202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2556390977444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89361702127653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25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29729729729726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3218390804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67058823529413"/>
    <x v="4"/>
    <s v="rock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351351351352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4687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4216867469879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260869565217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1111111111113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8925925925925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6875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14285714285708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4285714285716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4117647058826"/>
    <x v="4"/>
    <s v="pop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45833333333336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333333333334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033936651583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49532710280369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333333333333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1111111111111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78217821782184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3548387096774"/>
    <x v="4"/>
    <s v="pop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4494382022467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56989247311824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081632653061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597560975609753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4482758620683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08695652173914"/>
    <x v="4"/>
    <s v="pop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48961038961041"/>
    <x v="4"/>
    <s v="pop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3673469387756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3220338983052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47787610619469"/>
    <x v="4"/>
    <s v="pop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16470588235299"/>
    <x v="4"/>
    <s v="pop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0952380952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380952380952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4897959183675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75090497737563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35643564356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28205128205124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285714285714"/>
    <x v="4"/>
    <s v="faith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27272727272727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315789473682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333333333334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86956521739133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1818181818181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4683544303801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3636363636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1111111111114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0588235294117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4390243902438"/>
    <x v="4"/>
    <s v="faith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66666666666666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25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6666666666666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2222222222221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2857142857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66666666666664"/>
    <x v="4"/>
    <s v="faith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76923076923077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0588235294116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2537313432835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1428571428569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4157303370791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1682242990653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08805031446541"/>
    <x v="8"/>
    <s v="photobooks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237569060775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36641221374043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47999999999996"/>
    <x v="8"/>
    <s v="photobooks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8852459016392"/>
    <x v="8"/>
    <s v="photobooks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888888888888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888888888888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8571428571428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1481481481481"/>
    <x v="8"/>
    <s v="photobooks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7551020408163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8039215686271"/>
    <x v="8"/>
    <s v="photobooks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3559322033899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2051282051285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6970873786407"/>
    <x v="8"/>
    <s v="photobooks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15384615384613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6666666666666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36363636363633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57894736842103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8947368421052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07692307692307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2903225806451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3333333333329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473684210526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0789473684205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166666666666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210526315789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27027027027027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2424242424242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35185185185183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06896551724139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75"/>
    <x v="8"/>
    <s v="photobooks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6666666666666"/>
    <x v="8"/>
    <s v="photobooks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3525179856115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88888888888886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0123456790124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0930232558139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2972972972975"/>
    <x v="8"/>
    <s v="photobooks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3833333333333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1681415929204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48648648648646"/>
    <x v="8"/>
    <s v="photobooks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77777777777771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6666666666666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4615384615384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39344262295083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75"/>
    <x v="8"/>
    <s v="photobooks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25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083333333333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2222222222221"/>
    <x v="8"/>
    <s v="photobooks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384615384615385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08695652173914"/>
    <x v="8"/>
    <s v="photobooks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57142857142858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3333333333329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75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2280701754383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75757575757574"/>
    <x v="4"/>
    <s v="rock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85416666666671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333333333331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65151515151516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89380530973455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666666666666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272727272727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6666666666666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67499999999998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22222222222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4615384615387"/>
    <x v="4"/>
    <s v="rock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75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85714285714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1865671641801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043062200956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26315789473685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0833333333334"/>
    <x v="4"/>
    <s v="rock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25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4692737430168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384615384615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129770992365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4285714285715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37643678160919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76753926701571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89473684210527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7315436241611"/>
    <x v="4"/>
    <s v="rock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25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421052631578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375"/>
    <x v="6"/>
    <s v="mobile games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3333333333336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88235294117652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18181818181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1578947368421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7692307692307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3333333333336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38428571428572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28395061728392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1875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15384615384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85714285714283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1379310344826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75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168539325842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4545454545453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289837398374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58333333333329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692307692307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042553191489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51912568306008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09523809523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1428571428573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1666666666668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097560975609753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5959595959596"/>
    <x v="2"/>
    <s v="gadgets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368421052633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473684210527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5238095238102"/>
    <x v="2"/>
    <s v="gadgets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285714285716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888888888888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25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0952380952381"/>
    <x v="2"/>
    <s v="gadgets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09375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3846153846153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26923076923077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896261682243"/>
    <x v="4"/>
    <s v="indie rock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3636363636367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529411764705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0400000000001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12500000000006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4545454545448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2727272727266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6903448275862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0344827586206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385964912279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25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38709677419352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70118779438872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36000000000007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5577078288939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00223588597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117647058825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285714285715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.003043478260871"/>
    <x v="2"/>
    <s v="hardware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0671378091872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04984093319197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054157782516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450839328538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553225806451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5782312925169"/>
    <x v="2"/>
    <s v="hardware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0602409638557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7593103448271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246575342468"/>
    <x v="2"/>
    <s v="hardware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38500000000008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07684365781708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65660377358489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696969697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021432945498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4738562091503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185011709601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038834951456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444745538665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024691358024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7843137254902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7572866984631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27532097004286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5590732591254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8739495798313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003412969283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393034825871"/>
    <x v="2"/>
    <s v="hardware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8948616600788"/>
    <x v="2"/>
    <s v="hardware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0782241014799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436053593178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40463917526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5966789667897"/>
    <x v="2"/>
    <s v="hardware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4401028277635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875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285714285717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28571428571431"/>
    <x v="8"/>
    <s v="people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66666666666664"/>
    <x v="8"/>
    <s v="people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333333333334"/>
    <x v="8"/>
    <s v="people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4285714285715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790470372632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4261818181815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0237288135596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193717277485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76897689768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59270072992695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3658536585364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43216080402"/>
    <x v="2"/>
    <s v="hardware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76856649395505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059732234807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327868852459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7781674704077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01680840609291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228395061728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8876826722338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16901408450698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495555555555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6848314606741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47540983606557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736842105263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3692307692307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093484419266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04761904761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074074074073"/>
    <x v="2"/>
    <s v="hardware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03898678414089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09647495361781"/>
    <x v="2"/>
    <s v="hardware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1392405063289"/>
    <x v="2"/>
    <s v="hardware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3829787234042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44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472440944881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468926553672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151898734177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3620078740162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5704968944101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0778301886795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1118881118877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0686274509804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385224274406"/>
    <x v="2"/>
    <s v="hardware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2841328413285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4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3571428571428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26424870466319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77777777777777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361216730039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06451612903224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327313769753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2989803350327"/>
    <x v="2"/>
    <s v="hardware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91037735849048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411764705881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095041322314053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205175600737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380165289256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093397745571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55445544554451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458483754512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47792792792798"/>
    <x v="2"/>
    <s v="hardware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07317073170732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6533333333333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5.997067448680355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7142857142858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8916256157631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57142857142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3845492085343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2114395886893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1538461538464"/>
    <x v="2"/>
    <s v="hardware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11842105263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1912547528519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424836601309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402877697841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0857142857142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65926829268295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303146309367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0212765957444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87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4464579901152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09090909090907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0526315789473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2173913043484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0120481927710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857142857142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04266666666669"/>
    <x v="4"/>
    <s v="indie rock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4854838709678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0187499999999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47154471544724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090909090908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26086956521735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597222222222221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1428571428569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25"/>
    <x v="4"/>
    <s v="indie rock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1746031746032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0370370370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77272727272727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1739130434782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2727272727273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49310344827583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895287958115176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2500000000001"/>
    <x v="4"/>
    <s v="indie rock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1578947368421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15384615384613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8130841121488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2244897959187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27777777777771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5652173913038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57142857142858"/>
    <x v="4"/>
    <s v="indie rock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2941176470578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0909090909093"/>
    <x v="4"/>
    <s v="indie rock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275362318841"/>
    <x v="4"/>
    <s v="indie rock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3333333333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55555555555557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0338983050844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66666666666668"/>
    <x v="6"/>
    <s v="video games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333333333333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33333333333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66666666666664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27272727272727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2499999999999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59737827715356"/>
    <x v="6"/>
    <s v="video games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66666666666666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35714285714285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09090909090907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3333333333336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1666666666668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2134831460672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1818181818183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66666666666668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7951807228917"/>
    <x v="6"/>
    <s v="video games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4736842105266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69485530546629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25"/>
    <x v="6"/>
    <s v="video games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5384615384613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03448275862064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363636363636"/>
    <x v="4"/>
    <s v="rock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204819277109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3931623931625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25"/>
    <x v="4"/>
    <s v="rock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66735294117646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1578947368421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76595744680847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3333333333334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0952380952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4647887323944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68421052631575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49243306169967"/>
    <x v="4"/>
    <s v="rock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57142857142861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7820512820518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3584905660378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1348314606739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6630824372759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4511278195488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45104333868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56632653061227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0381807973048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56420233463037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25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8435754189949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0667078443485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47714604236342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03872437357631"/>
    <x v="6"/>
    <s v="tabletop games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0434782608695"/>
    <x v="6"/>
    <s v="tabletop games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0683760683760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1300230946882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4377880184327"/>
    <x v="6"/>
    <s v="tabletop games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01195219123505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28136882129277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35357142857142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66920943134534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01369863013697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35294117647058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3333333333336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66666666666666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0277777777777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796747967479675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25416666666666"/>
    <x v="4"/>
    <s v="electronic music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0606060606062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2857142857142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2222222222221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4473684210524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1052631578945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0434782608695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197247706422019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45270270270274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79651993355483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0280373831778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0099667774093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1805555555551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2547309833024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49799196787148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2663072776280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1093117408906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0179028132991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8503401360545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16176470588236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25635808748726"/>
    <x v="6"/>
    <s v="tabletop games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620253164558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3028169014082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16666666666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2392638036808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65251485148519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.00344827586207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75252525252522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2280701754383"/>
    <x v="6"/>
    <s v="tabletop games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2631578947367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28125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1666666666667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169877408059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08729166666669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3654618473899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142857142857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005076142132"/>
    <x v="6"/>
    <s v="tabletop games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2287822878232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03550295857985"/>
    <x v="6"/>
    <s v="tabletop games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1951219512196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35922330097088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297619047619051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04761904762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04972375690608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333333333334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4157303370785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7647058823529"/>
    <x v="6"/>
    <s v="tabletop games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2886597938145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7871287128712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247422680412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4589800443462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155688622754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403614457831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076271186440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6190476190474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02020202020201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50632911392405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4666666666667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2367149758456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78431372549019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25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39687499999999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33333333333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458333333333"/>
    <x v="4"/>
    <s v="rock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15254237288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88607594936711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42857142857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3867924528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27586206896555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6511627906976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0652173913049"/>
    <x v="4"/>
    <s v="rock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4074074074076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14642857142863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05882352941174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65517241379317"/>
    <x v="4"/>
    <s v="rock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4736842105263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138888888889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35714285714292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428571428571"/>
    <x v="4"/>
    <s v="rock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5981042654028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76470588235297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1650485436887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69203539823013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0778443113773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85616438356163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36800000000002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496921824104234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17476635514019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6470588235291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09615384615384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2025316455694"/>
    <x v="4"/>
    <s v="indie rock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.000127388535034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2800000000002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78125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1999999999996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4969325153371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1038961038959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4943820224717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125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1803278688526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3162444113267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3612662942269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2638036809817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5406360424032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02840909090907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2553191489361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65671641791046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2307692307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04623556581984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4357541899445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455284552845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3188405797094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007444168734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28571428571429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07407407407405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57142857142854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2499999999996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33333333333332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2857142857142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1428571428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75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3333333333332"/>
    <x v="7"/>
    <s v="food trucks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33333333333332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25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393939393941"/>
    <x v="7"/>
    <s v="food trucks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66666666666671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3333333333336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33333333333339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4615384615387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3333333333336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2222222222229"/>
    <x v="7"/>
    <s v="food trucks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4444444444443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2935779816514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2688172043008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3469453376205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0983606557377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0434782608702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66666666666671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1394658753708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77777777777779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401960784314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6989247311828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68656716417908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076923076923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2537313432834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5806451612902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2499999999997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7659574468085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8529411764706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3255813953483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0434782608695"/>
    <x v="4"/>
    <s v="indie rock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4418604651166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0833333333332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58139534883722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137931034483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1276595744681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5666666666667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04038461538462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36842105263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0987654320987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03999999999999"/>
    <x v="4"/>
    <s v="indie rock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1463414634145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39240506329"/>
    <x v="4"/>
    <s v="indie rock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0624999999999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1473684210523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210526315789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01222222222216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6585365853658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66666666666666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3684210526318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4615384615384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375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2239382239376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48205128205123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48809523809524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1071428571419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76470588235297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48275862068964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2857142857146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4285714285715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45454545454547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174242424243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3846153846153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093023255814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25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09090909090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35211267605632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2839506172834"/>
    <x v="4"/>
    <s v="classical music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28947368421055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557377049181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3333333333329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29411764705884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74358974359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308108108107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1525423728814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0740740740748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0317460317462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69230769230766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76923076923077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38596491228068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2786885245898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3846153846153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402985074626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2162162162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1621621621621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19642857142861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333333333333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85074626865675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2857142857142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17647058823529"/>
    <x v="4"/>
    <s v="classical music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111111111111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1111111111114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3333333333332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181818181818"/>
    <x v="7"/>
    <s v="food trucks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333333333334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25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263157894737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77777777777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2857142857142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33333333333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00662251655628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2494887525568"/>
    <x v="2"/>
    <s v="space exploration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3333333333323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65703745743475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41558441558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49748743718587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2763157894737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347633136095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58509532062391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02893802893806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2210884353746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142857142856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0555555555557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0882352941177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59748427672956"/>
    <x v="2"/>
    <s v="space exploration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298701298701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716981132075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39488409272587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58064516129029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1351351351353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4193548387096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0544982698959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55555555555557"/>
    <x v="2"/>
    <s v="space exploration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095238095238095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87654320987652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85489510489504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04761904761905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00502512562812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15384615384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4285714285715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202898550725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248500999335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80769230769234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0434782608695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6620560747662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66666666666668"/>
    <x v="2"/>
    <s v="space exploration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3333333333336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35294117647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4545454545453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2857142857136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2093023255815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18421052631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77627118644077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5803571428572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3846153846155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69565217391304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27718446601949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2222222222229"/>
    <x v="2"/>
    <s v="makerspaces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4285714285715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3333333333336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1904761904759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1702127659575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151515151516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1988304093566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379310344827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55555555555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1481481481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857142857142856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2711864406782"/>
    <x v="7"/>
    <s v="food trucks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3333333333334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66666666666668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052631578948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5769230769231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050000000000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434782608695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4615384615384"/>
    <x v="1"/>
    <s v="spaces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222222222217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142857142858"/>
    <x v="1"/>
    <s v="spaces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75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486692015209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7487309644663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4318398474738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480519480518"/>
    <x v="1"/>
    <s v="spaces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1516544117654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45205479452056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146853146853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.00140845070422"/>
    <x v="1"/>
    <s v="spaces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3770491803285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1016333938291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048128342245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87692307692305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7972972972973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37681159420296"/>
    <x v="1"/>
    <s v="spaces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69942196531792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4054054054052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8863636363636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02649656526005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486725663715"/>
    <x v="2"/>
    <s v="hardware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4504950495049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961810466767"/>
    <x v="2"/>
    <s v="hardware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29591836734699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652173913043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17903225806455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0270270270271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1780821917803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033613445376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0147492625371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1724137931035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210526315791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33333333333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0418848167539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5294117647058"/>
    <x v="2"/>
    <s v="hardware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1111111111114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454545454545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34693877551024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57894736842103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85714285714285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57575757575758"/>
    <x v="3"/>
    <s v="children's books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3333333333334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0588235294116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09848484848485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46153846153847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2222222222221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66666666666671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0491803278688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59154929577464"/>
    <x v="1"/>
    <s v="plays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0810810810814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5833333333333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78787878787875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14285714285708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66666666666671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23287671233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57553191489373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4820143884891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59538461538463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0769230769234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4444444444443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4680851063833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4444444444443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76811594202906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04761904761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56140350877192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2592592592595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3012048192772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09583333333335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0177514792898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098039215686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4615384615387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66666666666664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4313725490193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105263157895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6521739130434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0927835051547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39473684210527"/>
    <x v="1"/>
    <s v="plays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46153846153847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89368421052631"/>
    <x v="1"/>
    <s v="plays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428571428572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1817204301075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0909090909093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37037037037038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0645161290323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66666666666664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3333333333332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3076923076923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3333333333334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85714285714285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3333333333332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55555555555557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33333333333332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3333333333334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2933333333334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307692307692"/>
    <x v="1"/>
    <s v="plays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25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3333333333329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33333333333335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3333333333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1724137931032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71428571428569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1764705882351"/>
    <x v="1"/>
    <s v="plays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3333333333336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333333333334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3333333333332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2857142857144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88235294117645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14285714285708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28571428571431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76923076923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6666666666666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4285714285715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55555555555557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15384615384613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020408163265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175879396985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2857142857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343750000001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4193548387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36842105263165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4074074074076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38461538461533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3636363636367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1875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42424242424249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2772277227722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1538461538467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666666666666665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6551724137932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25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6666666666666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3333333333329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061224489795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2295918367346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3076923076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34375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25352112676063"/>
    <x v="1"/>
    <s v="plays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88235294117652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4883720930239"/>
    <x v="1"/>
    <s v="plays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117647058823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4848484848487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4955752212392"/>
    <x v="1"/>
    <s v="plays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14285714285712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6666666666666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875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1739130434783"/>
    <x v="1"/>
    <s v="plays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5833333333334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4948453608247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1525423728817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382739726027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256880733946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45945945946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4285714285715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169811320754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6.997252747252745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08602150537632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4375"/>
    <x v="1"/>
    <s v="spaces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0909090909093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75254237288134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289156626506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4081632653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11316397228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7719999999999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2980769230775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2941176470588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0974729241879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237288135593"/>
    <x v="1"/>
    <s v="spaces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65979381443296"/>
    <x v="1"/>
    <s v="spaces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07692307692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8984375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1818181818187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158878504672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4811490125673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7777777777777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654088050314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07317073170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64601769911511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6666666666666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89320388349515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0967741935485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697802197802204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0344827586207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58585858585855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4885057471264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36585365853661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043478260869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4285714285717"/>
    <x v="1"/>
    <s v="spaces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88631921824103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00911854103347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25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2222222222221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0423728813554"/>
    <x v="1"/>
    <s v="spaces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85714285714292"/>
    <x v="1"/>
    <s v="spaces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26315789473685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40625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08974358974365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1562500000003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48275862068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127659574469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74074074074076"/>
    <x v="1"/>
    <s v="spaces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285714285714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3333333333334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3333333333336"/>
    <x v="1"/>
    <s v="spaces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1194029850742"/>
    <x v="1"/>
    <s v="spaces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1739130434781"/>
    <x v="1"/>
    <s v="spaces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277777777777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666666666665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2857142857142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75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07692307692307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2857142857139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33333333333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66666666666668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7777777777777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4285714285715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66666666666668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3333333333329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77777777777771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66666666666668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88888888888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222222222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4444444444443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2380952380957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29411764705884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85714285714285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3333333333336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1111111111114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3846153846155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3333333333331"/>
    <x v="1"/>
    <s v="spaces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0967741935488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620689655174"/>
    <x v="1"/>
    <s v="spaces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421052631578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0526315789474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88888888888886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0270270270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0459770114942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76470588235297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3931623931625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2857142857142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45454545454547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333333333334"/>
    <x v="1"/>
    <s v="plays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211267605634"/>
    <x v="1"/>
    <s v="plays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1052631578945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294117647059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1044776119406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3858921161825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682926829268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09370860927152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1348314606739"/>
    <x v="1"/>
    <s v="plays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08695652173907"/>
    <x v="1"/>
    <s v="plays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04230769230773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5789473684211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05405405405407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0158730158735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444444444446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1549295774648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095238095238095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00892473118282"/>
    <x v="1"/>
    <s v="plays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3636363636367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01639344262293"/>
    <x v="1"/>
    <s v="plays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19718309859156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102564102564102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0344827586206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304347826087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2727272727272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4901960784313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25641025641029"/>
    <x v="1"/>
    <s v="plays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35806451612896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3333333333334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3333333333336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68211920529801"/>
    <x v="1"/>
    <s v="plays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3529411764703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1739130434783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4285714285715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91803278688522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210526315792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58333333333332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76923076923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66666666666664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0754716981132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3333333333329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09756097560975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57964601769912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3333333333333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1055900621112"/>
    <x v="1"/>
    <s v="plays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3404255319146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0851063829788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391304347826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194029850748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1428571428571"/>
    <x v="1"/>
    <s v="plays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0192307692308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86956521739125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210084033614"/>
    <x v="1"/>
    <s v="plays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288135593218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0619469026545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2857142857146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78378378378379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296296296296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8717948717948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3809523809526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162162162161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79702970297029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1621621621621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1538461538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77049180327873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1921739130435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0386740331494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09090909090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620817843866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0126582278478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01730769230764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35294117647058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88622754491021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513661202186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323943661971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69565217391305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25925925925927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26943005181346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29824561403507"/>
    <x v="1"/>
    <s v="plays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75000000000001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79545454545453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24882629108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8695652173913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1505376344081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136363636364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3414634146333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381443298969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2191780821918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306122448979"/>
    <x v="1"/>
    <s v="plays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343283582089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37647058823526"/>
    <x v="1"/>
    <s v="plays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25153374233132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77083333333336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0344827586207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142857142858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2587412587413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666666666666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29411764705884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063492063492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170212765958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371308016877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787234042552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85185185185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295081967213"/>
    <x v="1"/>
    <s v="plays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37149758454105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08400000000003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66666666666664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4285714285715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66666666666666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85714285714292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3333333333332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6703703703703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78723404255319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0909090909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166666666666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3333333333336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0454545454547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8571428571428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03703703703702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39999999999996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87719298245617"/>
    <x v="1"/>
    <s v="plays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3870967741936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2222222222226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448275862068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68965517241381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38202247191015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77440000000001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4444444444443"/>
    <x v="1"/>
    <s v="plays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217391304347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3877551020407"/>
    <x v="1"/>
    <s v="plays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070175438597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45454545454547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777777777777"/>
    <x v="1"/>
    <s v="plays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3076923076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0144927536232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2972972972975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217391304348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19047619047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29411764705884"/>
    <x v="1"/>
    <s v="plays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4821428571428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1702127659575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7894736842105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512820512820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3913043478258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25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66666666666671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09090909090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22784810126578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1428571428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66666666666671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1111111111114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333333333334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3333333333336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4074074074076"/>
    <x v="1"/>
    <s v="plays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260869565219"/>
    <x v="1"/>
    <s v="plays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222222222223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2647058823529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0769230769232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38888888888886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66666666666668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78260869565219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03703703703709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3076923076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77777777777779"/>
    <x v="1"/>
    <s v="plays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3333333333336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3333333333329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0769230769226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0526315789474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87012987012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0476190476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263157894737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285714285714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08333333333329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2173913043484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66666666666671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0312499999998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142857142858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7741935483872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818181818181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6818181818182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2857142857146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66666666666666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53846153846149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65217391304348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2941176470588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57575757575758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87878787878782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3529411764707"/>
    <x v="1"/>
    <s v="plays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0769230769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0149253731343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28571428571427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75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6666666666666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8181818181813"/>
    <x v="1"/>
    <s v="plays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666666666666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77999999999999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3571428571431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69565217391304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42857142857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2173913043484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76315789473685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80769230766"/>
    <x v="1"/>
    <s v="plays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09195402298852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4117647058826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2638888888887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4285714285715"/>
    <x v="1"/>
    <s v="plays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49295774648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27380952380949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4736842105263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08108108108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142857142858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85555555555561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57560975609755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1162790697676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2222222222221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2222222222221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25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05405405405403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1428571428569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6956521739131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875"/>
    <x v="1"/>
    <s v="plays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1818181818184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37037037037038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27777777777779"/>
    <x v="1"/>
    <s v="plays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4210526315795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2688172043013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0819672131146"/>
    <x v="1"/>
    <s v="plays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294117647061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396825396825399"/>
    <x v="1"/>
    <s v="plays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66666666666666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39130434782609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0769230769234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596491228070178"/>
    <x v="1"/>
    <s v="plays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1538461538461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263157894737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75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85714285714285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09090909090907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3333333333336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2857142857139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212121212121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7931034482759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3888888888886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2222222222221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19999999999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8333333333329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46153846153847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8163265306122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38095238095241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85714285714285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095238095238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2380952380949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315789473683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2820512820511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66666666666671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3333333333336"/>
    <x v="1"/>
    <s v="plays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473684210526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0909090909093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6521739130437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0909090909093"/>
    <x v="1"/>
    <s v="plays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2857142857139"/>
    <x v="1"/>
    <s v="plays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2380952380949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15384615384613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2500000000000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324324324326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76744186046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08108108108105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296296296296298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75"/>
    <x v="1"/>
    <s v="plays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4313725490193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47826086956523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29411764705882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1807228915662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0769230769234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2941176470591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37931034482762"/>
    <x v="1"/>
    <s v="plays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75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0526315789473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7633928571429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1538461538461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375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0192307692308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.00207547169811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7598566308242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25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1891891891895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07407407407405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29032258064516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098000000000003"/>
    <x v="1"/>
    <s v="plays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17647058823529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16666666666671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1578947368418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36585365853657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1052631578945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3658536585365"/>
    <x v="1"/>
    <s v="plays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1538461538467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38461538461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7777777777777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3137254901961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5945945945945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2962962962962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25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375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8695652173913"/>
    <x v="1"/>
    <s v="plays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814814814815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07142857142858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2727272727273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58064516129039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4246575342465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14285714285708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86046511627907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2222222222221"/>
    <x v="1"/>
    <s v="plays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3548387096776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27272727272734"/>
    <x v="1"/>
    <s v="plays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77777777777779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77358490566039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3469387755105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2280701754383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5797101449275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25"/>
    <x v="1"/>
    <s v="plays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095238095238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4838709677416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6666666666667"/>
    <x v="1"/>
    <s v="plays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2957746478872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3333333333336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3333333333329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4901960784313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0588235294116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65989847715734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28571428571432"/>
    <x v="1"/>
    <s v="plays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66190476190479"/>
    <x v="1"/>
    <s v="plays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17948717948715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8717948717948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4166666666671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13559322033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38709677419352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444444444446"/>
    <x v="1"/>
    <s v="musical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2857142857139"/>
    <x v="1"/>
    <s v="musical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33333333333332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16666666666671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25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109589041093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35294117647058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09090909090907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210526315789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2278481012665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173913043478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153846153845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263157894737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3965517241382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4285714285715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411764705882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83333333333332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38596491228068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8421052631582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75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2763819095475"/>
    <x v="1"/>
    <s v="plays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29032258064512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66666666666664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2835820895522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8787878787878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47826086956523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4444444444443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66666666666664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4358974358978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58064516129032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0291970802921"/>
    <x v="1"/>
    <s v="plays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4285714285715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66666666666664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3636363636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2352941176471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66666666666664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89743589743591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5238095238096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48518518518518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1428571428569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28571428571427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62962962962962"/>
    <x v="1"/>
    <s v="plays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2857142857142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6538461538461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210526315789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1546391752578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2962962962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16666666666664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1739130434781"/>
    <x v="1"/>
    <s v="plays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24999999999994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45454545454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57142857142858"/>
    <x v="1"/>
    <s v="plays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88888888888886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45505617977533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86956521739133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0606060606062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451612903225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66666666666664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25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1428571428573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38461538461533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45454545454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66666666666664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333333333332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4285714285715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705882352939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3846153846154"/>
    <x v="1"/>
    <s v="musical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1022727272733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0296703296703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28571428571431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4299065420567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271875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696428571428569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4327586206895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6969696969697"/>
    <x v="1"/>
    <s v="musical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2280701754383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428571428572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19148936170208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2372881355931"/>
    <x v="1"/>
    <s v="musical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27777777777771"/>
    <x v="1"/>
    <s v="musical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260869565217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0384615384616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037037037036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8333333333329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464788732393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0540540540542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25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3333333333336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55555555555557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89473684210527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0769230769226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181818181819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18148148148143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3529411764703"/>
    <x v="1"/>
    <s v="plays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.000500000000002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39729729729726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3076923076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3478260869563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1578947368425"/>
    <x v="1"/>
    <s v="plays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1428571428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61538461538467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25"/>
    <x v="1"/>
    <s v="plays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01111111111113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5555555555554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8596491228069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85714285714292"/>
    <x v="1"/>
    <s v="plays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1764705882354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125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47058823529413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69565217391304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263157894737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66666666666671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25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5555555555554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1627906976742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64285714285708"/>
    <x v="1"/>
    <s v="plays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38461538461533"/>
    <x v="1"/>
    <s v="plays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28571428571431"/>
    <x v="1"/>
    <s v="plays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333333333333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3333333333334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0869565217391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2857142857139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47058823529413"/>
    <x v="1"/>
    <s v="musical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4285714285715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11111111111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2857142857146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380952380952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2727272727273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75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58064516129032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4285714285715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25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66666666666664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38888888888886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66666666666664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66666666666666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1764705882348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57142857142854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3333333333329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3913043478258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7692307692307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125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25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25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3333333333332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09090909090907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66666666666664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66666666666668"/>
    <x v="1"/>
    <s v="plays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75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054054054055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33333333333332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2608695652172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36842105263158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3846153846154"/>
    <x v="1"/>
    <s v="plays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15384615384615"/>
    <x v="1"/>
    <s v="plays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1111111111114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35294117647058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3333333333336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1428571428569"/>
    <x v="1"/>
    <s v="plays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57142857142854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2105263157897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3333333333336"/>
    <x v="1"/>
    <s v="plays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5837563451776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4285714285715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0319148936175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5882352941177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3333333333336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8021978021978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15384615384613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2380952380949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666666666666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4285714285715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333333333334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66666666666671"/>
    <x v="1"/>
    <s v="plays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1764705882354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76923076923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07692307692307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66666666666668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66666666666666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3333333333332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85714285714285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333333333331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69696969696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3333333333334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66666666666666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x v="0"/>
    <n v="182"/>
    <x v="0"/>
    <s v="film &amp; video/television"/>
    <n v="137"/>
    <n v="63.917582417582416"/>
    <s v="film &amp; video"/>
    <s v="television"/>
    <d v="2015-06-22T00:10:11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x v="0"/>
    <n v="79"/>
    <x v="0"/>
    <s v="film &amp; video/television"/>
    <n v="143"/>
    <n v="185.48101265822785"/>
    <s v="film &amp; video"/>
    <s v="television"/>
    <d v="2017-01-31T14:24:43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x v="0"/>
    <n v="35"/>
    <x v="0"/>
    <s v="film &amp; video/television"/>
    <n v="105"/>
    <n v="15"/>
    <s v="film &amp; video"/>
    <s v="television"/>
    <d v="2016-02-05T16:51:23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x v="0"/>
    <n v="150"/>
    <x v="0"/>
    <s v="film &amp; video/television"/>
    <n v="104"/>
    <n v="69.266666666666666"/>
    <s v="film &amp; video"/>
    <s v="television"/>
    <d v="2014-07-08T12:21:47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x v="0"/>
    <n v="284"/>
    <x v="0"/>
    <s v="film &amp; video/television"/>
    <n v="123"/>
    <n v="190.55028169014085"/>
    <s v="film &amp; video"/>
    <s v="television"/>
    <d v="2015-11-19T20:01:19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x v="0"/>
    <n v="47"/>
    <x v="0"/>
    <s v="film &amp; video/television"/>
    <n v="110"/>
    <n v="93.40425531914893"/>
    <s v="film &amp; video"/>
    <s v="television"/>
    <d v="2016-07-12T22:23:27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x v="0"/>
    <n v="58"/>
    <x v="0"/>
    <s v="film &amp; video/television"/>
    <n v="106"/>
    <n v="146.87931034482759"/>
    <s v="film &amp; video"/>
    <s v="television"/>
    <d v="2014-06-04T01:44:10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x v="0"/>
    <n v="57"/>
    <x v="0"/>
    <s v="film &amp; video/television"/>
    <n v="101"/>
    <n v="159.82456140350877"/>
    <s v="film &amp; video"/>
    <s v="television"/>
    <d v="2016-05-26T01:07:4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x v="0"/>
    <n v="12"/>
    <x v="0"/>
    <s v="film &amp; video/television"/>
    <n v="100"/>
    <n v="291.79333333333335"/>
    <s v="film &amp; video"/>
    <s v="television"/>
    <d v="2016-04-08T22:40:12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x v="0"/>
    <n v="20"/>
    <x v="0"/>
    <s v="film &amp; video/television"/>
    <n v="126"/>
    <n v="31.499500000000001"/>
    <s v="film &amp; video"/>
    <s v="television"/>
    <d v="2016-03-18T02:29:04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x v="0"/>
    <n v="19"/>
    <x v="0"/>
    <s v="film &amp; video/television"/>
    <n v="101"/>
    <n v="158.68421052631578"/>
    <s v="film &amp; video"/>
    <s v="television"/>
    <d v="2014-05-21T01:37:59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x v="0"/>
    <n v="75"/>
    <x v="0"/>
    <s v="film &amp; video/television"/>
    <n v="121"/>
    <n v="80.333333333333329"/>
    <s v="film &amp; video"/>
    <s v="television"/>
    <d v="2016-07-21T18:41:02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x v="0"/>
    <n v="827"/>
    <x v="0"/>
    <s v="film &amp; video/television"/>
    <n v="165"/>
    <n v="59.961305925030231"/>
    <s v="film &amp; video"/>
    <s v="television"/>
    <d v="2014-06-01T17:07:05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x v="0"/>
    <n v="51"/>
    <x v="0"/>
    <s v="film &amp; video/television"/>
    <n v="160"/>
    <n v="109.78431372549019"/>
    <s v="film &amp; video"/>
    <s v="television"/>
    <d v="2016-05-18T16:15:09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x v="0"/>
    <n v="41"/>
    <x v="0"/>
    <s v="film &amp; video/television"/>
    <n v="101"/>
    <n v="147.70731707317074"/>
    <s v="film &amp; video"/>
    <s v="television"/>
    <d v="2014-06-18T00:38:08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x v="0"/>
    <n v="98"/>
    <x v="0"/>
    <s v="film &amp; video/television"/>
    <n v="107"/>
    <n v="21.755102040816325"/>
    <s v="film &amp; video"/>
    <s v="television"/>
    <d v="2015-09-09T09:24:18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x v="0"/>
    <n v="70"/>
    <x v="0"/>
    <s v="film &amp; video/television"/>
    <n v="100"/>
    <n v="171.84285714285716"/>
    <s v="film &amp; video"/>
    <s v="television"/>
    <d v="2014-05-01T19:06:51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x v="0"/>
    <n v="36"/>
    <x v="0"/>
    <s v="film &amp; video/television"/>
    <n v="101"/>
    <n v="41.944444444444443"/>
    <s v="film &amp; video"/>
    <s v="television"/>
    <d v="2014-10-05T17:33:42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x v="0"/>
    <n v="342"/>
    <x v="0"/>
    <s v="film &amp; video/television"/>
    <n v="106"/>
    <n v="93.264122807017543"/>
    <s v="film &amp; video"/>
    <s v="television"/>
    <d v="2014-08-18T13:00:56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x v="0"/>
    <n v="22"/>
    <x v="0"/>
    <s v="film &amp; video/television"/>
    <n v="145"/>
    <n v="56.136363636363633"/>
    <s v="film &amp; video"/>
    <s v="television"/>
    <d v="2015-06-20T19:35:34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x v="0"/>
    <n v="25"/>
    <x v="0"/>
    <s v="film &amp; video/television"/>
    <n v="100"/>
    <n v="80.16"/>
    <s v="film &amp; video"/>
    <s v="television"/>
    <d v="2015-07-15T18:11:52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x v="0"/>
    <n v="101"/>
    <x v="0"/>
    <s v="film &amp; video/television"/>
    <n v="109"/>
    <n v="199.9009900990099"/>
    <s v="film &amp; video"/>
    <s v="television"/>
    <d v="2014-08-27T15:03:09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x v="0"/>
    <n v="8"/>
    <x v="0"/>
    <s v="film &amp; video/television"/>
    <n v="117"/>
    <n v="51.25"/>
    <s v="film &amp; video"/>
    <s v="television"/>
    <d v="2014-12-16T21:52:20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x v="0"/>
    <n v="23"/>
    <x v="0"/>
    <s v="film &amp; video/television"/>
    <n v="119"/>
    <n v="103.04347826086956"/>
    <s v="film &amp; video"/>
    <s v="television"/>
    <d v="2015-04-03T18:41:41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x v="0"/>
    <n v="574"/>
    <x v="0"/>
    <s v="film &amp; video/television"/>
    <n v="109"/>
    <n v="66.346149825783982"/>
    <s v="film &amp; video"/>
    <s v="television"/>
    <d v="2015-08-13T19:41:03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x v="0"/>
    <n v="14"/>
    <x v="0"/>
    <s v="film &amp; video/television"/>
    <n v="133"/>
    <n v="57.142857142857146"/>
    <s v="film &amp; video"/>
    <s v="television"/>
    <d v="2015-11-10T00:36:01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x v="0"/>
    <n v="19"/>
    <x v="0"/>
    <s v="film &amp; video/television"/>
    <n v="155"/>
    <n v="102.10526315789474"/>
    <s v="film &amp; video"/>
    <s v="television"/>
    <d v="2014-07-08T12:22:24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x v="0"/>
    <n v="150"/>
    <x v="0"/>
    <s v="film &amp; video/television"/>
    <n v="112"/>
    <n v="148.96666666666667"/>
    <s v="film &amp; video"/>
    <s v="television"/>
    <d v="2014-10-17T03:57:13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x v="0"/>
    <n v="71"/>
    <x v="0"/>
    <s v="film &amp; video/television"/>
    <n v="100"/>
    <n v="169.6056338028169"/>
    <s v="film &amp; video"/>
    <s v="television"/>
    <d v="2015-11-16T23:08:04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x v="0"/>
    <n v="117"/>
    <x v="0"/>
    <s v="film &amp; video/television"/>
    <n v="123"/>
    <n v="31.623931623931625"/>
    <s v="film &amp; video"/>
    <s v="television"/>
    <d v="2014-06-22T16:09:28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x v="0"/>
    <n v="53"/>
    <x v="0"/>
    <s v="film &amp; video/television"/>
    <n v="101"/>
    <n v="76.45264150943396"/>
    <s v="film &amp; video"/>
    <s v="television"/>
    <d v="2014-07-22T07:01:55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x v="0"/>
    <n v="1"/>
    <x v="0"/>
    <s v="film &amp; video/television"/>
    <n v="100"/>
    <n v="13"/>
    <s v="film &amp; video"/>
    <s v="television"/>
    <d v="2016-01-07T19:00:34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x v="0"/>
    <n v="89"/>
    <x v="0"/>
    <s v="film &amp; video/television"/>
    <n v="100"/>
    <n v="320.44943820224717"/>
    <s v="film &amp; video"/>
    <s v="television"/>
    <d v="2016-04-01T15:03:37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x v="0"/>
    <n v="64"/>
    <x v="0"/>
    <s v="film &amp; video/television"/>
    <n v="102"/>
    <n v="83.75"/>
    <s v="film &amp; video"/>
    <s v="television"/>
    <d v="2015-10-09T15:51:41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x v="0"/>
    <n v="68"/>
    <x v="0"/>
    <s v="film &amp; video/television"/>
    <n v="130"/>
    <n v="49.882352941176471"/>
    <s v="film &amp; video"/>
    <s v="television"/>
    <d v="2014-07-21T07:43:21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x v="0"/>
    <n v="28"/>
    <x v="0"/>
    <s v="film &amp; video/television"/>
    <n v="167"/>
    <n v="59.464285714285715"/>
    <s v="film &amp; video"/>
    <s v="television"/>
    <d v="2015-04-04T07:00:14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x v="0"/>
    <n v="44"/>
    <x v="0"/>
    <s v="film &amp; video/television"/>
    <n v="142"/>
    <n v="193.84090909090909"/>
    <s v="film &amp; video"/>
    <s v="television"/>
    <d v="2015-03-05T07:22:05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x v="0"/>
    <n v="253"/>
    <x v="0"/>
    <s v="film &amp; video/television"/>
    <n v="183"/>
    <n v="159.51383399209487"/>
    <s v="film &amp; video"/>
    <s v="television"/>
    <d v="2015-01-28T16:37:59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x v="0"/>
    <n v="66"/>
    <x v="0"/>
    <s v="film &amp; video/television"/>
    <n v="110"/>
    <n v="41.68181818181818"/>
    <s v="film &amp; video"/>
    <s v="television"/>
    <d v="2013-04-11T01:22:24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x v="0"/>
    <n v="217"/>
    <x v="0"/>
    <s v="film &amp; video/television"/>
    <n v="131"/>
    <n v="150.89861751152074"/>
    <s v="film &amp; video"/>
    <s v="television"/>
    <d v="2014-04-25T01:07:48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x v="0"/>
    <n v="16"/>
    <x v="0"/>
    <s v="film &amp; video/television"/>
    <n v="101"/>
    <n v="126.6875"/>
    <s v="film &amp; video"/>
    <s v="television"/>
    <d v="2014-05-30T05:08:08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x v="0"/>
    <n v="19"/>
    <x v="0"/>
    <s v="film &amp; video/television"/>
    <n v="100"/>
    <n v="105.26315789473684"/>
    <s v="film &amp; video"/>
    <s v="television"/>
    <d v="2014-09-05T13:39:14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x v="0"/>
    <n v="169"/>
    <x v="0"/>
    <s v="film &amp; video/television"/>
    <n v="142"/>
    <n v="117.51479289940828"/>
    <s v="film &amp; video"/>
    <s v="television"/>
    <d v="2014-11-28T15:20:26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x v="0"/>
    <n v="263"/>
    <x v="0"/>
    <s v="film &amp; video/television"/>
    <n v="309"/>
    <n v="117.36121673003802"/>
    <s v="film &amp; video"/>
    <s v="television"/>
    <d v="2014-06-12T18:58:06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x v="0"/>
    <n v="15"/>
    <x v="0"/>
    <s v="film &amp; video/television"/>
    <n v="100"/>
    <n v="133.33333333333334"/>
    <s v="film &amp; video"/>
    <s v="television"/>
    <d v="2014-08-23T02:22:17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x v="0"/>
    <n v="61"/>
    <x v="0"/>
    <s v="film &amp; video/television"/>
    <n v="120"/>
    <n v="98.360655737704917"/>
    <s v="film &amp; video"/>
    <s v="television"/>
    <d v="2016-03-28T14:58:27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x v="0"/>
    <n v="45"/>
    <x v="0"/>
    <s v="film &amp; video/television"/>
    <n v="104"/>
    <n v="194.44444444444446"/>
    <s v="film &amp; video"/>
    <s v="television"/>
    <d v="2015-11-15T23:09:34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x v="0"/>
    <n v="70"/>
    <x v="0"/>
    <s v="film &amp; video/television"/>
    <n v="108"/>
    <n v="76.865000000000009"/>
    <s v="film &amp; video"/>
    <s v="television"/>
    <d v="2014-10-20T19:40:0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x v="0"/>
    <n v="38"/>
    <x v="0"/>
    <s v="film &amp; video/television"/>
    <n v="108"/>
    <n v="56.815789473684212"/>
    <s v="film &amp; video"/>
    <s v="television"/>
    <d v="2015-01-29T12:24:20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x v="0"/>
    <n v="87"/>
    <x v="0"/>
    <s v="film &amp; video/television"/>
    <n v="100"/>
    <n v="137.93103448275863"/>
    <s v="film &amp; video"/>
    <s v="television"/>
    <d v="2015-09-24T04:14:05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x v="0"/>
    <n v="22"/>
    <x v="0"/>
    <s v="film &amp; video/television"/>
    <n v="100"/>
    <n v="27.272727272727273"/>
    <s v="film &amp; video"/>
    <s v="television"/>
    <d v="2014-12-22T18:04:18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x v="0"/>
    <n v="119"/>
    <x v="0"/>
    <s v="film &amp; video/television"/>
    <n v="128"/>
    <n v="118.33613445378151"/>
    <s v="film &amp; video"/>
    <s v="television"/>
    <d v="2015-07-11T22:17:17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x v="0"/>
    <n v="52"/>
    <x v="0"/>
    <s v="film &amp; video/television"/>
    <n v="116"/>
    <n v="223.48076923076923"/>
    <s v="film &amp; video"/>
    <s v="television"/>
    <d v="2014-06-17T16:50:46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x v="0"/>
    <n v="117"/>
    <x v="0"/>
    <s v="film &amp; video/television"/>
    <n v="110"/>
    <n v="28.111111111111111"/>
    <s v="film &amp; video"/>
    <s v="television"/>
    <d v="2014-03-21T13:10:45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x v="0"/>
    <n v="52"/>
    <x v="0"/>
    <s v="film &amp; video/television"/>
    <n v="101"/>
    <n v="194.23076923076923"/>
    <s v="film &amp; video"/>
    <s v="television"/>
    <d v="2015-11-25T17:07:01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x v="0"/>
    <n v="86"/>
    <x v="0"/>
    <s v="film &amp; video/television"/>
    <n v="129"/>
    <n v="128.95348837209303"/>
    <s v="film &amp; video"/>
    <s v="television"/>
    <d v="2016-05-06T23:15:16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x v="0"/>
    <n v="174"/>
    <x v="0"/>
    <s v="film &amp; video/television"/>
    <n v="107"/>
    <n v="49.316091954022987"/>
    <s v="film &amp; video"/>
    <s v="television"/>
    <d v="2015-05-25T13:10:24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x v="0"/>
    <n v="69"/>
    <x v="0"/>
    <s v="film &amp; video/television"/>
    <n v="102"/>
    <n v="221.52173913043478"/>
    <s v="film &amp; video"/>
    <s v="television"/>
    <d v="2015-03-26T19:59:22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x v="0"/>
    <n v="75"/>
    <x v="0"/>
    <s v="film &amp; video/television"/>
    <n v="103"/>
    <n v="137.21333333333334"/>
    <s v="film &amp; video"/>
    <s v="television"/>
    <d v="2014-10-20T17:52:52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x v="0"/>
    <n v="33"/>
    <x v="0"/>
    <s v="film &amp; video/television"/>
    <n v="100"/>
    <n v="606.82242424242418"/>
    <s v="film &amp; video"/>
    <s v="television"/>
    <d v="2015-08-14T05:39:36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x v="0"/>
    <n v="108"/>
    <x v="0"/>
    <s v="film &amp; video/shorts"/>
    <n v="103"/>
    <n v="43.040092592592593"/>
    <s v="film &amp; video"/>
    <s v="shorts"/>
    <d v="2014-03-03T21:38:37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x v="0"/>
    <n v="23"/>
    <x v="0"/>
    <s v="film &amp; video/shorts"/>
    <n v="148"/>
    <n v="322.39130434782606"/>
    <s v="film &amp; video"/>
    <s v="shorts"/>
    <d v="2013-05-15T19:32:37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x v="0"/>
    <n v="48"/>
    <x v="0"/>
    <s v="film &amp; video/shorts"/>
    <n v="155"/>
    <n v="96.708333333333329"/>
    <s v="film &amp; video"/>
    <s v="shorts"/>
    <d v="2013-02-06T19:11:18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x v="0"/>
    <n v="64"/>
    <x v="0"/>
    <s v="film &amp; video/shorts"/>
    <n v="114"/>
    <n v="35.474531249999998"/>
    <s v="film &amp; video"/>
    <s v="shorts"/>
    <d v="2013-12-04T21:53:3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x v="0"/>
    <n v="24"/>
    <x v="0"/>
    <s v="film &amp; video/shorts"/>
    <n v="173"/>
    <n v="86.666666666666671"/>
    <s v="film &amp; video"/>
    <s v="shorts"/>
    <d v="2013-06-08T00:26:21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x v="0"/>
    <n v="57"/>
    <x v="0"/>
    <s v="film &amp; video/shorts"/>
    <n v="108"/>
    <n v="132.05263157894737"/>
    <s v="film &amp; video"/>
    <s v="shorts"/>
    <d v="2014-07-15T19:42:34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x v="0"/>
    <n v="26"/>
    <x v="0"/>
    <s v="film &amp; video/shorts"/>
    <n v="119"/>
    <n v="91.230769230769226"/>
    <s v="film &amp; video"/>
    <s v="shorts"/>
    <d v="2016-06-18T20:23:40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x v="0"/>
    <n v="20"/>
    <x v="0"/>
    <s v="film &amp; video/shorts"/>
    <n v="116"/>
    <n v="116.25"/>
    <s v="film &amp; video"/>
    <s v="shorts"/>
    <d v="2012-06-15T14:00:04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x v="0"/>
    <n v="36"/>
    <x v="0"/>
    <s v="film &amp; video/shorts"/>
    <n v="127"/>
    <n v="21.194444444444443"/>
    <s v="film &amp; video"/>
    <s v="shorts"/>
    <d v="2014-01-24T13:39:51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x v="0"/>
    <n v="178"/>
    <x v="0"/>
    <s v="film &amp; video/shorts"/>
    <n v="111"/>
    <n v="62.327134831460668"/>
    <s v="film &amp; video"/>
    <s v="shorts"/>
    <d v="2011-08-31T04:30:25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x v="0"/>
    <n v="17"/>
    <x v="0"/>
    <s v="film &amp; video/shorts"/>
    <n v="127"/>
    <n v="37.411764705882355"/>
    <s v="film &amp; video"/>
    <s v="shorts"/>
    <d v="2011-07-06T21:30:45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x v="0"/>
    <n v="32"/>
    <x v="0"/>
    <s v="film &amp; video/shorts"/>
    <n v="124"/>
    <n v="69.71875"/>
    <s v="film &amp; video"/>
    <s v="shorts"/>
    <d v="2012-03-29T06:30:57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x v="0"/>
    <n v="41"/>
    <x v="0"/>
    <s v="film &amp; video/shorts"/>
    <n v="108"/>
    <n v="58.170731707317074"/>
    <s v="film &amp; video"/>
    <s v="shorts"/>
    <d v="2012-10-26T00:14:41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x v="0"/>
    <n v="18"/>
    <x v="0"/>
    <s v="film &amp; video/shorts"/>
    <n v="100"/>
    <n v="50"/>
    <s v="film &amp; video"/>
    <s v="shorts"/>
    <d v="2011-02-13T18:09:44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x v="0"/>
    <n v="29"/>
    <x v="0"/>
    <s v="film &amp; video/shorts"/>
    <n v="113"/>
    <n v="19.471034482758618"/>
    <s v="film &amp; video"/>
    <s v="shorts"/>
    <d v="2015-12-22T11:41:35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x v="0"/>
    <n v="47"/>
    <x v="0"/>
    <s v="film &amp; video/shorts"/>
    <n v="115"/>
    <n v="85.957446808510639"/>
    <s v="film &amp; video"/>
    <s v="shorts"/>
    <d v="2013-03-24T05:01:12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x v="0"/>
    <n v="15"/>
    <x v="0"/>
    <s v="film &amp; video/shorts"/>
    <n v="153"/>
    <n v="30.666666666666668"/>
    <s v="film &amp; video"/>
    <s v="shorts"/>
    <d v="2011-10-28T16:35:58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x v="0"/>
    <n v="26"/>
    <x v="0"/>
    <s v="film &amp; video/shorts"/>
    <n v="393"/>
    <n v="60.384615384615387"/>
    <s v="film &amp; video"/>
    <s v="shorts"/>
    <d v="2012-03-29T03:28:3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x v="0"/>
    <n v="35"/>
    <x v="0"/>
    <s v="film &amp; video/shorts"/>
    <n v="2702"/>
    <n v="38.6"/>
    <s v="film &amp; video"/>
    <s v="shorts"/>
    <d v="2016-08-22T17:32:01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x v="0"/>
    <n v="41"/>
    <x v="0"/>
    <s v="film &amp; video/shorts"/>
    <n v="127"/>
    <n v="40.268292682926827"/>
    <s v="film &amp; video"/>
    <s v="shorts"/>
    <d v="2014-03-26T18:38:13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x v="0"/>
    <n v="47"/>
    <x v="0"/>
    <s v="film &amp; video/shorts"/>
    <n v="107"/>
    <n v="273.82978723404256"/>
    <s v="film &amp; video"/>
    <s v="shorts"/>
    <d v="2013-11-05T02:00:56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x v="0"/>
    <n v="28"/>
    <x v="0"/>
    <s v="film &amp; video/shorts"/>
    <n v="198"/>
    <n v="53.035714285714285"/>
    <s v="film &amp; video"/>
    <s v="shorts"/>
    <d v="2012-07-10T03:48:47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x v="0"/>
    <n v="100"/>
    <x v="0"/>
    <s v="film &amp; video/shorts"/>
    <n v="100"/>
    <n v="40.005000000000003"/>
    <s v="film &amp; video"/>
    <s v="shorts"/>
    <d v="2011-09-09T19:41:01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x v="0"/>
    <n v="13"/>
    <x v="0"/>
    <s v="film &amp; video/shorts"/>
    <n v="103"/>
    <n v="15.76923076923077"/>
    <s v="film &amp; video"/>
    <s v="shorts"/>
    <d v="2015-02-07T14:46:29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x v="0"/>
    <n v="7"/>
    <x v="0"/>
    <s v="film &amp; video/shorts"/>
    <n v="100"/>
    <n v="71.428571428571431"/>
    <s v="film &amp; video"/>
    <s v="shorts"/>
    <d v="2011-04-15T18:11:26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x v="0"/>
    <n v="21"/>
    <x v="0"/>
    <s v="film &amp; video/shorts"/>
    <n v="126"/>
    <n v="71.714285714285708"/>
    <s v="film &amp; video"/>
    <s v="shorts"/>
    <d v="2011-08-24T03:00:37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x v="0"/>
    <n v="17"/>
    <x v="0"/>
    <s v="film &amp; video/shorts"/>
    <n v="106"/>
    <n v="375.76470588235293"/>
    <s v="film &amp; video"/>
    <s v="shorts"/>
    <d v="2015-10-14T13:20:45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x v="0"/>
    <n v="25"/>
    <x v="0"/>
    <s v="film &amp; video/shorts"/>
    <n v="105"/>
    <n v="104.6"/>
    <s v="film &amp; video"/>
    <s v="shorts"/>
    <d v="2010-05-24T12:56:43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x v="0"/>
    <n v="60"/>
    <x v="0"/>
    <s v="film &amp; video/shorts"/>
    <n v="103"/>
    <n v="60"/>
    <s v="film &amp; video"/>
    <s v="shorts"/>
    <d v="2014-05-27T15:48:51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x v="0"/>
    <n v="56"/>
    <x v="0"/>
    <s v="film &amp; video/shorts"/>
    <n v="115"/>
    <n v="123.28571428571429"/>
    <s v="film &amp; video"/>
    <s v="shorts"/>
    <d v="2013-05-08T18:03:12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x v="0"/>
    <n v="16"/>
    <x v="0"/>
    <s v="film &amp; video/shorts"/>
    <n v="100"/>
    <n v="31.375"/>
    <s v="film &amp; video"/>
    <s v="shorts"/>
    <d v="2011-06-12T07:08:19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x v="0"/>
    <n v="46"/>
    <x v="0"/>
    <s v="film &amp; video/shorts"/>
    <n v="120"/>
    <n v="78.260869565217391"/>
    <s v="film &amp; video"/>
    <s v="shorts"/>
    <d v="2011-03-17T09:39:24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x v="0"/>
    <n v="43"/>
    <x v="0"/>
    <s v="film &amp; video/shorts"/>
    <n v="105"/>
    <n v="122.32558139534883"/>
    <s v="film &amp; video"/>
    <s v="shorts"/>
    <d v="2016-12-17T04:46:23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x v="0"/>
    <n v="15"/>
    <x v="0"/>
    <s v="film &amp; video/shorts"/>
    <n v="111"/>
    <n v="73.733333333333334"/>
    <s v="film &amp; video"/>
    <s v="shorts"/>
    <d v="2012-06-05T20:35:37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x v="0"/>
    <n v="12"/>
    <x v="0"/>
    <s v="film &amp; video/shorts"/>
    <n v="104"/>
    <n v="21.666666666666668"/>
    <s v="film &amp; video"/>
    <s v="shorts"/>
    <d v="2014-03-18T17:13:42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x v="0"/>
    <n v="21"/>
    <x v="0"/>
    <s v="film &amp; video/shorts"/>
    <n v="131"/>
    <n v="21.904761904761905"/>
    <s v="film &amp; video"/>
    <s v="shorts"/>
    <d v="2012-01-27T00:07:21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x v="0"/>
    <n v="34"/>
    <x v="0"/>
    <s v="film &amp; video/shorts"/>
    <n v="115"/>
    <n v="50.588235294117645"/>
    <s v="film &amp; video"/>
    <s v="shorts"/>
    <d v="2010-05-26T15:54:01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x v="0"/>
    <n v="8"/>
    <x v="0"/>
    <s v="film &amp; video/shorts"/>
    <n v="106"/>
    <n v="53.125"/>
    <s v="film &amp; video"/>
    <s v="shorts"/>
    <d v="2011-06-12T03:14:42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x v="0"/>
    <n v="60"/>
    <x v="0"/>
    <s v="film &amp; video/shorts"/>
    <n v="106"/>
    <n v="56.666666666666664"/>
    <s v="film &amp; video"/>
    <s v="shorts"/>
    <d v="2012-11-01T19:04:34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x v="0"/>
    <n v="39"/>
    <x v="0"/>
    <s v="film &amp; video/shorts"/>
    <n v="106"/>
    <n v="40.776666666666664"/>
    <s v="film &amp; video"/>
    <s v="shorts"/>
    <d v="2013-12-23T21:39:5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x v="0"/>
    <n v="26"/>
    <x v="0"/>
    <s v="film &amp; video/shorts"/>
    <n v="100"/>
    <n v="192.30769230769232"/>
    <s v="film &amp; video"/>
    <s v="shorts"/>
    <d v="2012-10-15T18:04:46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x v="0"/>
    <n v="35"/>
    <x v="0"/>
    <s v="film &amp; video/shorts"/>
    <n v="100"/>
    <n v="100"/>
    <s v="film &amp; video"/>
    <s v="shorts"/>
    <d v="2012-12-31T18:38:30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x v="0"/>
    <n v="65"/>
    <x v="0"/>
    <s v="film &amp; video/shorts"/>
    <n v="128"/>
    <n v="117.92307692307692"/>
    <s v="film &amp; video"/>
    <s v="shorts"/>
    <d v="2010-11-23T03:08:53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x v="0"/>
    <n v="49"/>
    <x v="0"/>
    <s v="film &amp; video/shorts"/>
    <n v="105"/>
    <n v="27.897959183673468"/>
    <s v="film &amp; video"/>
    <s v="shorts"/>
    <d v="2014-02-12T19:20:30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x v="0"/>
    <n v="10"/>
    <x v="0"/>
    <s v="film &amp; video/shorts"/>
    <n v="120"/>
    <n v="60"/>
    <s v="film &amp; video"/>
    <s v="shorts"/>
    <d v="2011-03-10T16:41:06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x v="0"/>
    <n v="60"/>
    <x v="0"/>
    <s v="film &amp; video/shorts"/>
    <n v="107"/>
    <n v="39.383333333333333"/>
    <s v="film &amp; video"/>
    <s v="shorts"/>
    <d v="2016-04-25T17:23:40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x v="0"/>
    <n v="27"/>
    <x v="0"/>
    <s v="film &amp; video/shorts"/>
    <n v="101"/>
    <n v="186.11111111111111"/>
    <s v="film &amp; video"/>
    <s v="shorts"/>
    <d v="2012-03-19T18:38:21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x v="0"/>
    <n v="69"/>
    <x v="0"/>
    <s v="film &amp; video/shorts"/>
    <n v="102"/>
    <n v="111.37681159420291"/>
    <s v="film &amp; video"/>
    <s v="shorts"/>
    <d v="2011-04-02T23:34:4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x v="0"/>
    <n v="47"/>
    <x v="0"/>
    <s v="film &amp; video/shorts"/>
    <n v="247"/>
    <n v="78.723404255319153"/>
    <s v="film &amp; video"/>
    <s v="shorts"/>
    <d v="2013-04-01T14:42:50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x v="0"/>
    <n v="47"/>
    <x v="0"/>
    <s v="film &amp; video/shorts"/>
    <n v="220"/>
    <n v="46.702127659574465"/>
    <s v="film &amp; video"/>
    <s v="shorts"/>
    <d v="2011-01-27T00:37:10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x v="0"/>
    <n v="26"/>
    <x v="0"/>
    <s v="film &amp; video/shorts"/>
    <n v="131"/>
    <n v="65.384615384615387"/>
    <s v="film &amp; video"/>
    <s v="shorts"/>
    <d v="2013-10-10T22:47:33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x v="0"/>
    <n v="53"/>
    <x v="0"/>
    <s v="film &amp; video/shorts"/>
    <n v="155"/>
    <n v="102.0754716981132"/>
    <s v="film &amp; video"/>
    <s v="shorts"/>
    <d v="2015-05-01T07:59:47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x v="0"/>
    <n v="81"/>
    <x v="0"/>
    <s v="film &amp; video/shorts"/>
    <n v="104"/>
    <n v="64.197530864197532"/>
    <s v="film &amp; video"/>
    <s v="shorts"/>
    <d v="2014-03-20T01:01:58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x v="0"/>
    <n v="78"/>
    <x v="0"/>
    <s v="film &amp; video/shorts"/>
    <n v="141"/>
    <n v="90.384615384615387"/>
    <s v="film &amp; video"/>
    <s v="shorts"/>
    <d v="2011-07-29T18:12:08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x v="0"/>
    <n v="35"/>
    <x v="0"/>
    <s v="film &amp; video/shorts"/>
    <n v="103"/>
    <n v="88.571428571428569"/>
    <s v="film &amp; video"/>
    <s v="shorts"/>
    <d v="2011-11-14T06:34:48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x v="0"/>
    <n v="22"/>
    <x v="0"/>
    <s v="film &amp; video/shorts"/>
    <n v="140"/>
    <n v="28.727272727272727"/>
    <s v="film &amp; video"/>
    <s v="shorts"/>
    <d v="2012-01-10T17:44:04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x v="0"/>
    <n v="57"/>
    <x v="0"/>
    <s v="film &amp; video/shorts"/>
    <n v="114"/>
    <n v="69.78947368421052"/>
    <s v="film &amp; video"/>
    <s v="shorts"/>
    <d v="2011-02-21T11:55:55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x v="0"/>
    <n v="27"/>
    <x v="0"/>
    <s v="film &amp; video/shorts"/>
    <n v="100"/>
    <n v="167.48962962962963"/>
    <s v="film &amp; video"/>
    <s v="shorts"/>
    <d v="2010-03-11T20:02:24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x v="0"/>
    <n v="39"/>
    <x v="0"/>
    <s v="film &amp; video/shorts"/>
    <n v="113"/>
    <n v="144.91230769230768"/>
    <s v="film &amp; video"/>
    <s v="shorts"/>
    <d v="2011-06-29T01:17:16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x v="0"/>
    <n v="37"/>
    <x v="0"/>
    <s v="film &amp; video/shorts"/>
    <n v="105"/>
    <n v="91.840540540540545"/>
    <s v="film &amp; video"/>
    <s v="shorts"/>
    <d v="2011-07-15T01:39:46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x v="0"/>
    <n v="1"/>
    <x v="1"/>
    <s v="film &amp; video/science fiction"/>
    <n v="0"/>
    <n v="10"/>
    <s v="film &amp; video"/>
    <s v="science fiction"/>
    <d v="2016-09-03T01:11:47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x v="0"/>
    <n v="1"/>
    <x v="1"/>
    <s v="film &amp; video/science fiction"/>
    <n v="0"/>
    <n v="1"/>
    <s v="film &amp; video"/>
    <s v="science fiction"/>
    <d v="2015-04-02T16:55:10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x v="0"/>
    <n v="0"/>
    <x v="1"/>
    <s v="film &amp; video/science fiction"/>
    <n v="0"/>
    <e v="#DIV/0!"/>
    <s v="film &amp; video"/>
    <s v="science fiction"/>
    <d v="2016-08-11T10:21:47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x v="0"/>
    <n v="6"/>
    <x v="1"/>
    <s v="film &amp; video/science fiction"/>
    <n v="0"/>
    <n v="25.166666666666668"/>
    <s v="film &amp; video"/>
    <s v="science fiction"/>
    <d v="2014-09-22T18:46:04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x v="0"/>
    <n v="0"/>
    <x v="1"/>
    <s v="film &amp; video/science fiction"/>
    <n v="0"/>
    <e v="#DIV/0!"/>
    <s v="film &amp; video"/>
    <s v="science fiction"/>
    <d v="2015-04-20T22:17:22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x v="0"/>
    <n v="6"/>
    <x v="1"/>
    <s v="film &amp; video/science fiction"/>
    <n v="14"/>
    <n v="11.666666666666666"/>
    <s v="film &amp; video"/>
    <s v="science fiction"/>
    <d v="2016-12-05T23:51:20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x v="0"/>
    <n v="13"/>
    <x v="1"/>
    <s v="film &amp; video/science fiction"/>
    <n v="6"/>
    <n v="106.69230769230769"/>
    <s v="film &amp; video"/>
    <s v="science fiction"/>
    <d v="2015-05-11T14:08:57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x v="0"/>
    <n v="4"/>
    <x v="1"/>
    <s v="film &amp; video/science fiction"/>
    <n v="2"/>
    <n v="47.5"/>
    <s v="film &amp; video"/>
    <s v="science fiction"/>
    <d v="2015-03-04T14:59:01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x v="0"/>
    <n v="6"/>
    <x v="1"/>
    <s v="film &amp; video/science fiction"/>
    <n v="2"/>
    <n v="311.16666666666669"/>
    <s v="film &amp; video"/>
    <s v="science fiction"/>
    <d v="2016-09-15T05:28:13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x v="0"/>
    <n v="0"/>
    <x v="1"/>
    <s v="film &amp; video/science fiction"/>
    <n v="0"/>
    <e v="#DIV/0!"/>
    <s v="film &amp; video"/>
    <s v="science fiction"/>
    <d v="2014-08-31T22:29:43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x v="0"/>
    <n v="0"/>
    <x v="1"/>
    <s v="film &amp; video/science fiction"/>
    <n v="0"/>
    <e v="#DIV/0!"/>
    <s v="film &amp; video"/>
    <s v="science fiction"/>
    <d v="2014-05-19T21:58:12"/>
    <d v="2014-06-16T20:16:00"/>
  </r>
  <r>
    <n v="131"/>
    <s v="I (Canceled)"/>
    <s v="I"/>
    <n v="1200"/>
    <n v="0"/>
    <x v="1"/>
    <s v="US"/>
    <s v="USD"/>
    <n v="1467763200"/>
    <n v="1466453161"/>
    <x v="0"/>
    <n v="0"/>
    <x v="1"/>
    <s v="film &amp; video/science fiction"/>
    <n v="0"/>
    <e v="#DIV/0!"/>
    <s v="film &amp; video"/>
    <s v="science fiction"/>
    <d v="2016-06-20T20:06:0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x v="0"/>
    <n v="81"/>
    <x v="1"/>
    <s v="film &amp; video/science fiction"/>
    <n v="10"/>
    <n v="94.506172839506178"/>
    <s v="film &amp; video"/>
    <s v="science fiction"/>
    <d v="2014-09-23T19:30:07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x v="0"/>
    <n v="0"/>
    <x v="1"/>
    <s v="film &amp; video/science fiction"/>
    <n v="0"/>
    <e v="#DIV/0!"/>
    <s v="film &amp; video"/>
    <s v="science fiction"/>
    <d v="2016-05-01T19:23:04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x v="0"/>
    <n v="0"/>
    <x v="1"/>
    <s v="film &amp; video/science fiction"/>
    <n v="0"/>
    <e v="#DIV/0!"/>
    <s v="film &amp; video"/>
    <s v="science fiction"/>
    <d v="2015-08-05T21:50:18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x v="0"/>
    <n v="5"/>
    <x v="1"/>
    <s v="film &amp; video/science fiction"/>
    <n v="13"/>
    <n v="80.599999999999994"/>
    <s v="film &amp; video"/>
    <s v="science fiction"/>
    <d v="2014-05-29T09:09:57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x v="0"/>
    <n v="0"/>
    <x v="1"/>
    <s v="film &amp; video/science fiction"/>
    <n v="0"/>
    <e v="#DIV/0!"/>
    <s v="film &amp; video"/>
    <s v="science fiction"/>
    <d v="2015-04-02T09:50:34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x v="0"/>
    <n v="0"/>
    <x v="1"/>
    <s v="film &amp; video/science fiction"/>
    <n v="0"/>
    <e v="#DIV/0!"/>
    <s v="film &amp; video"/>
    <s v="science fiction"/>
    <d v="2015-08-23T13:46:33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x v="0"/>
    <n v="58"/>
    <x v="1"/>
    <s v="film &amp; video/science fiction"/>
    <n v="3"/>
    <n v="81.241379310344826"/>
    <s v="film &amp; video"/>
    <s v="science fiction"/>
    <d v="2015-07-01T06:10:41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x v="0"/>
    <n v="1"/>
    <x v="1"/>
    <s v="film &amp; video/science fiction"/>
    <n v="100"/>
    <n v="500"/>
    <s v="film &amp; video"/>
    <s v="science fiction"/>
    <d v="2015-07-02T22:06:12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x v="0"/>
    <n v="0"/>
    <x v="1"/>
    <s v="film &amp; video/science fiction"/>
    <n v="0"/>
    <e v="#DIV/0!"/>
    <s v="film &amp; video"/>
    <s v="science fiction"/>
    <d v="2015-02-18T04:45:32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x v="0"/>
    <n v="28"/>
    <x v="1"/>
    <s v="film &amp; video/science fiction"/>
    <n v="11"/>
    <n v="46.178571428571431"/>
    <s v="film &amp; video"/>
    <s v="science fiction"/>
    <d v="2015-04-16T03:40:23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x v="0"/>
    <n v="1"/>
    <x v="1"/>
    <s v="film &amp; video/science fiction"/>
    <n v="0"/>
    <n v="10"/>
    <s v="film &amp; video"/>
    <s v="science fiction"/>
    <d v="2014-10-26T21:26:18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x v="0"/>
    <n v="0"/>
    <x v="1"/>
    <s v="film &amp; video/science fiction"/>
    <n v="0"/>
    <e v="#DIV/0!"/>
    <s v="film &amp; video"/>
    <s v="science fiction"/>
    <d v="2016-07-08T01:32:22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x v="0"/>
    <n v="37"/>
    <x v="1"/>
    <s v="film &amp; video/science fiction"/>
    <n v="28"/>
    <n v="55.945945945945944"/>
    <s v="film &amp; video"/>
    <s v="science fiction"/>
    <d v="2015-02-12T18:17:52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x v="0"/>
    <n v="9"/>
    <x v="1"/>
    <s v="film &amp; video/science fiction"/>
    <n v="8"/>
    <n v="37.555555555555557"/>
    <s v="film &amp; video"/>
    <s v="science fiction"/>
    <d v="2015-07-15T13:00:52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x v="0"/>
    <n v="3"/>
    <x v="1"/>
    <s v="film &amp; video/science fiction"/>
    <n v="1"/>
    <n v="38.333333333333336"/>
    <s v="film &amp; video"/>
    <s v="science fiction"/>
    <d v="2016-11-19T00:23:18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x v="0"/>
    <n v="0"/>
    <x v="1"/>
    <s v="film &amp; video/science fiction"/>
    <n v="0"/>
    <e v="#DIV/0!"/>
    <s v="film &amp; video"/>
    <s v="science fiction"/>
    <d v="2014-11-26T18:25:40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x v="0"/>
    <n v="2"/>
    <x v="1"/>
    <s v="film &amp; video/science fiction"/>
    <n v="0"/>
    <n v="20"/>
    <s v="film &amp; video"/>
    <s v="science fiction"/>
    <d v="2016-01-28T06:45:36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x v="0"/>
    <n v="6"/>
    <x v="1"/>
    <s v="film &amp; video/science fiction"/>
    <n v="1"/>
    <n v="15.333333333333334"/>
    <s v="film &amp; video"/>
    <s v="science fiction"/>
    <d v="2014-11-25T04:07:50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x v="0"/>
    <n v="67"/>
    <x v="1"/>
    <s v="film &amp; video/science fiction"/>
    <n v="23"/>
    <n v="449.43283582089555"/>
    <s v="film &amp; video"/>
    <s v="science fiction"/>
    <d v="2015-03-27T03:53:02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x v="0"/>
    <n v="5"/>
    <x v="1"/>
    <s v="film &amp; video/science fiction"/>
    <n v="0"/>
    <n v="28"/>
    <s v="film &amp; video"/>
    <s v="science fiction"/>
    <d v="2015-04-19T13:13:1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x v="0"/>
    <n v="2"/>
    <x v="1"/>
    <s v="film &amp; video/science fiction"/>
    <n v="0"/>
    <n v="15"/>
    <s v="film &amp; video"/>
    <s v="science fiction"/>
    <d v="2014-08-24T01:51:40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x v="0"/>
    <n v="10"/>
    <x v="1"/>
    <s v="film &amp; video/science fiction"/>
    <n v="1"/>
    <n v="35.9"/>
    <s v="film &amp; video"/>
    <s v="science fiction"/>
    <d v="2014-10-21T14:04:04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x v="0"/>
    <n v="3"/>
    <x v="1"/>
    <s v="film &amp; video/science fiction"/>
    <n v="3"/>
    <n v="13.333333333333334"/>
    <s v="film &amp; video"/>
    <s v="science fiction"/>
    <d v="2015-04-21T13:08:15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x v="0"/>
    <n v="4"/>
    <x v="1"/>
    <s v="film &amp; video/science fiction"/>
    <n v="0"/>
    <n v="20.25"/>
    <s v="film &amp; video"/>
    <s v="science fiction"/>
    <d v="2015-06-13T13:25:3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x v="0"/>
    <n v="15"/>
    <x v="1"/>
    <s v="film &amp; video/science fiction"/>
    <n v="5"/>
    <n v="119"/>
    <s v="film &amp; video"/>
    <s v="science fiction"/>
    <d v="2014-06-04T02:59: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x v="0"/>
    <n v="2"/>
    <x v="1"/>
    <s v="film &amp; video/science fiction"/>
    <n v="0"/>
    <n v="4"/>
    <s v="film &amp; video"/>
    <s v="science fiction"/>
    <d v="2016-01-27T21:52:52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x v="0"/>
    <n v="0"/>
    <x v="1"/>
    <s v="film &amp; video/science fiction"/>
    <n v="0"/>
    <e v="#DIV/0!"/>
    <s v="film &amp; video"/>
    <s v="science fiction"/>
    <d v="2014-09-22T01:50:2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x v="0"/>
    <n v="1"/>
    <x v="1"/>
    <s v="film &amp; video/science fiction"/>
    <n v="0"/>
    <n v="10"/>
    <s v="film &amp; video"/>
    <s v="science fiction"/>
    <d v="2016-05-24T10:25:45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x v="0"/>
    <n v="0"/>
    <x v="1"/>
    <s v="film &amp; video/drama"/>
    <n v="0"/>
    <e v="#DIV/0!"/>
    <s v="film &amp; video"/>
    <s v="drama"/>
    <d v="2015-06-16T21:54:51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x v="0"/>
    <n v="1"/>
    <x v="1"/>
    <s v="film &amp; video/drama"/>
    <n v="0"/>
    <n v="5"/>
    <s v="film &amp; video"/>
    <s v="drama"/>
    <d v="2014-06-02T16:29:55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x v="0"/>
    <n v="10"/>
    <x v="1"/>
    <s v="film &amp; video/drama"/>
    <n v="16"/>
    <n v="43.5"/>
    <s v="film &amp; video"/>
    <s v="drama"/>
    <d v="2014-07-15T03:02:36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x v="0"/>
    <n v="0"/>
    <x v="1"/>
    <s v="film &amp; video/drama"/>
    <n v="0"/>
    <e v="#DIV/0!"/>
    <s v="film &amp; video"/>
    <s v="drama"/>
    <d v="2015-08-27T23:04:14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x v="0"/>
    <n v="7"/>
    <x v="1"/>
    <s v="film &amp; video/drama"/>
    <n v="1"/>
    <n v="91.428571428571431"/>
    <s v="film &amp; video"/>
    <s v="drama"/>
    <d v="2014-07-21T18:18:21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x v="0"/>
    <n v="0"/>
    <x v="1"/>
    <s v="film &amp; video/drama"/>
    <n v="0"/>
    <e v="#DIV/0!"/>
    <s v="film &amp; video"/>
    <s v="drama"/>
    <d v="2015-12-13T15:48:44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x v="0"/>
    <n v="1"/>
    <x v="1"/>
    <s v="film &amp; video/drama"/>
    <n v="60"/>
    <n v="3000"/>
    <s v="film &amp; video"/>
    <s v="drama"/>
    <d v="2016-12-17T01:49:22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x v="0"/>
    <n v="2"/>
    <x v="1"/>
    <s v="film &amp; video/drama"/>
    <n v="0"/>
    <n v="5.5"/>
    <s v="film &amp; video"/>
    <s v="drama"/>
    <d v="2015-06-05T22:15:35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x v="0"/>
    <n v="3"/>
    <x v="1"/>
    <s v="film &amp; video/drama"/>
    <n v="4"/>
    <n v="108.33333333333333"/>
    <s v="film &amp; video"/>
    <s v="drama"/>
    <d v="2015-02-17T20:02:50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x v="0"/>
    <n v="10"/>
    <x v="1"/>
    <s v="film &amp; video/drama"/>
    <n v="22"/>
    <n v="56"/>
    <s v="film &amp; video"/>
    <s v="drama"/>
    <d v="2014-09-18T12:07:3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x v="0"/>
    <n v="10"/>
    <x v="1"/>
    <s v="film &amp; video/drama"/>
    <n v="3"/>
    <n v="32.5"/>
    <s v="film &amp; video"/>
    <s v="drama"/>
    <d v="2015-07-31T23:28:03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x v="0"/>
    <n v="1"/>
    <x v="1"/>
    <s v="film &amp; video/drama"/>
    <n v="0"/>
    <n v="1"/>
    <s v="film &amp; video"/>
    <s v="drama"/>
    <d v="2016-06-13T04:20:14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x v="0"/>
    <n v="0"/>
    <x v="1"/>
    <s v="film &amp; video/drama"/>
    <n v="0"/>
    <e v="#DIV/0!"/>
    <s v="film &amp; video"/>
    <s v="drama"/>
    <d v="2015-02-12T09:28:43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x v="0"/>
    <n v="0"/>
    <x v="1"/>
    <s v="film &amp; video/drama"/>
    <n v="0"/>
    <e v="#DIV/0!"/>
    <s v="film &amp; video"/>
    <s v="drama"/>
    <d v="2015-01-29T13:45:08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x v="0"/>
    <n v="0"/>
    <x v="1"/>
    <s v="film &amp; video/drama"/>
    <n v="0"/>
    <e v="#DIV/0!"/>
    <s v="film &amp; video"/>
    <s v="drama"/>
    <d v="2015-03-09T18:12:56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x v="0"/>
    <n v="26"/>
    <x v="1"/>
    <s v="film &amp; video/drama"/>
    <n v="6"/>
    <n v="49.884615384615387"/>
    <s v="film &amp; video"/>
    <s v="drama"/>
    <d v="2014-08-04T18:40:11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x v="0"/>
    <n v="0"/>
    <x v="1"/>
    <s v="film &amp; video/drama"/>
    <n v="0"/>
    <e v="#DIV/0!"/>
    <s v="film &amp; video"/>
    <s v="drama"/>
    <d v="2015-07-06T19:46:39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x v="0"/>
    <n v="7"/>
    <x v="1"/>
    <s v="film &amp; video/drama"/>
    <n v="40"/>
    <n v="25.714285714285715"/>
    <s v="film &amp; video"/>
    <s v="drama"/>
    <d v="2015-03-07T01:08:46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x v="0"/>
    <n v="0"/>
    <x v="1"/>
    <s v="film &amp; video/drama"/>
    <n v="0"/>
    <e v="#DIV/0!"/>
    <s v="film &amp; video"/>
    <s v="drama"/>
    <d v="2015-10-27T22:55:45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x v="0"/>
    <n v="2"/>
    <x v="1"/>
    <s v="film &amp; video/drama"/>
    <n v="20"/>
    <n v="100"/>
    <s v="film &amp; video"/>
    <s v="drama"/>
    <d v="2016-02-03T01:55:55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x v="0"/>
    <n v="13"/>
    <x v="1"/>
    <s v="film &amp; video/drama"/>
    <n v="33"/>
    <n v="30.846153846153847"/>
    <s v="film &amp; video"/>
    <s v="drama"/>
    <d v="2015-03-04T23:47:23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x v="0"/>
    <n v="4"/>
    <x v="1"/>
    <s v="film &amp; video/drama"/>
    <n v="21"/>
    <n v="180.5"/>
    <s v="film &amp; video"/>
    <s v="drama"/>
    <d v="2015-05-23T17:48:15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x v="0"/>
    <n v="0"/>
    <x v="1"/>
    <s v="film &amp; video/drama"/>
    <n v="0"/>
    <e v="#DIV/0!"/>
    <s v="film &amp; video"/>
    <s v="drama"/>
    <d v="2016-12-08T00:17:1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x v="0"/>
    <n v="12"/>
    <x v="1"/>
    <s v="film &amp; video/drama"/>
    <n v="36"/>
    <n v="373.5"/>
    <s v="film &amp; video"/>
    <s v="drama"/>
    <d v="2014-10-27T19:26:50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x v="0"/>
    <n v="2"/>
    <x v="1"/>
    <s v="film &amp; video/drama"/>
    <n v="3"/>
    <n v="25.5"/>
    <s v="film &amp; video"/>
    <s v="drama"/>
    <d v="2014-07-05T18:59:22"/>
    <d v="2014-09-01T03:59:00"/>
  </r>
  <r>
    <n v="185"/>
    <s v="BLANK Short Movie"/>
    <s v="Love has no boundaries!"/>
    <n v="40000"/>
    <n v="2200"/>
    <x v="2"/>
    <s v="NO"/>
    <s v="NOK"/>
    <n v="1471557139"/>
    <n v="1468965139"/>
    <x v="0"/>
    <n v="10"/>
    <x v="1"/>
    <s v="film &amp; video/drama"/>
    <n v="6"/>
    <n v="220"/>
    <s v="film &amp; video"/>
    <s v="drama"/>
    <d v="2016-07-19T21:52:19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x v="0"/>
    <n v="0"/>
    <x v="1"/>
    <s v="film &amp; video/drama"/>
    <n v="0"/>
    <e v="#DIV/0!"/>
    <s v="film &amp; video"/>
    <s v="drama"/>
    <d v="2017-02-01T19:30:34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x v="0"/>
    <n v="5"/>
    <x v="1"/>
    <s v="film &amp; video/drama"/>
    <n v="16"/>
    <n v="160"/>
    <s v="film &amp; video"/>
    <s v="drama"/>
    <d v="2015-06-27T05:37:3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x v="0"/>
    <n v="0"/>
    <x v="1"/>
    <s v="film &amp; video/drama"/>
    <n v="0"/>
    <e v="#DIV/0!"/>
    <s v="film &amp; video"/>
    <s v="drama"/>
    <d v="2014-08-06T04:23:35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x v="0"/>
    <n v="5"/>
    <x v="1"/>
    <s v="film &amp; video/drama"/>
    <n v="0"/>
    <n v="69"/>
    <s v="film &amp; video"/>
    <s v="drama"/>
    <d v="2016-07-05T16:34:37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x v="0"/>
    <n v="1"/>
    <x v="1"/>
    <s v="film &amp; video/drama"/>
    <n v="0"/>
    <n v="50"/>
    <s v="film &amp; video"/>
    <s v="drama"/>
    <d v="2016-06-06T15:37:26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x v="0"/>
    <n v="3"/>
    <x v="1"/>
    <s v="film &amp; video/drama"/>
    <n v="5"/>
    <n v="83.333333333333329"/>
    <s v="film &amp; video"/>
    <s v="drama"/>
    <d v="2015-08-23T10:35:38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x v="0"/>
    <n v="3"/>
    <x v="1"/>
    <s v="film &amp; video/drama"/>
    <n v="0"/>
    <n v="5.666666666666667"/>
    <s v="film &amp; video"/>
    <s v="drama"/>
    <d v="2014-09-17T19:00:3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x v="0"/>
    <n v="0"/>
    <x v="1"/>
    <s v="film &amp; video/drama"/>
    <n v="0"/>
    <e v="#DIV/0!"/>
    <s v="film &amp; video"/>
    <s v="drama"/>
    <d v="2014-09-29T22:26:06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x v="0"/>
    <n v="3"/>
    <x v="1"/>
    <s v="film &amp; video/drama"/>
    <n v="0"/>
    <n v="1"/>
    <s v="film &amp; video"/>
    <s v="drama"/>
    <d v="2016-01-06T23:55:31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x v="0"/>
    <n v="0"/>
    <x v="1"/>
    <s v="film &amp; video/drama"/>
    <n v="0"/>
    <e v="#DIV/0!"/>
    <s v="film &amp; video"/>
    <s v="drama"/>
    <d v="2015-05-11T16:05:32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x v="0"/>
    <n v="19"/>
    <x v="1"/>
    <s v="film &amp; video/drama"/>
    <n v="42"/>
    <n v="77.10526315789474"/>
    <s v="film &amp; video"/>
    <s v="drama"/>
    <d v="2015-09-12T13:01:38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x v="0"/>
    <n v="8"/>
    <x v="1"/>
    <s v="film &amp; video/drama"/>
    <n v="10"/>
    <n v="32.75"/>
    <s v="film &amp; video"/>
    <s v="drama"/>
    <d v="2017-01-06T20:21:40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x v="0"/>
    <n v="6"/>
    <x v="1"/>
    <s v="film &amp; video/drama"/>
    <n v="1"/>
    <n v="46.5"/>
    <s v="film &amp; video"/>
    <s v="drama"/>
    <d v="2014-09-05T09:12:02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x v="0"/>
    <n v="0"/>
    <x v="1"/>
    <s v="film &amp; video/drama"/>
    <n v="0"/>
    <e v="#DIV/0!"/>
    <s v="film &amp; video"/>
    <s v="drama"/>
    <d v="2016-08-02T02:58:22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x v="0"/>
    <n v="18"/>
    <x v="1"/>
    <s v="film &amp; video/drama"/>
    <n v="26"/>
    <n v="87.308333333333337"/>
    <s v="film &amp; video"/>
    <s v="drama"/>
    <d v="2014-08-16T02:00:03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x v="0"/>
    <n v="7"/>
    <x v="1"/>
    <s v="film &amp; video/drama"/>
    <n v="58"/>
    <n v="54.285714285714285"/>
    <s v="film &amp; video"/>
    <s v="drama"/>
    <d v="2015-01-19T19:38:49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x v="0"/>
    <n v="0"/>
    <x v="1"/>
    <s v="film &amp; video/drama"/>
    <n v="0"/>
    <e v="#DIV/0!"/>
    <s v="film &amp; video"/>
    <s v="drama"/>
    <d v="2015-09-08T22:16:04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x v="0"/>
    <n v="8"/>
    <x v="1"/>
    <s v="film &amp; video/drama"/>
    <n v="30"/>
    <n v="93.25"/>
    <s v="film &amp; video"/>
    <s v="drama"/>
    <d v="2014-11-30T20:21:04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x v="0"/>
    <n v="1293"/>
    <x v="1"/>
    <s v="film &amp; video/drama"/>
    <n v="51"/>
    <n v="117.68368136117556"/>
    <s v="film &amp; video"/>
    <s v="drama"/>
    <d v="2016-07-05T14:00:03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x v="0"/>
    <n v="17"/>
    <x v="1"/>
    <s v="film &amp; video/drama"/>
    <n v="16"/>
    <n v="76.470588235294116"/>
    <s v="film &amp; video"/>
    <s v="drama"/>
    <d v="2015-09-01T15:10:22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x v="0"/>
    <n v="0"/>
    <x v="1"/>
    <s v="film &amp; video/drama"/>
    <n v="0"/>
    <e v="#DIV/0!"/>
    <s v="film &amp; video"/>
    <s v="drama"/>
    <d v="2016-07-16T00:06:23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x v="0"/>
    <n v="13"/>
    <x v="1"/>
    <s v="film &amp; video/drama"/>
    <n v="15"/>
    <n v="163.84615384615384"/>
    <s v="film &amp; video"/>
    <s v="drama"/>
    <d v="2014-12-05T04:43:58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x v="0"/>
    <n v="0"/>
    <x v="1"/>
    <s v="film &amp; video/drama"/>
    <n v="0"/>
    <e v="#DIV/0!"/>
    <s v="film &amp; video"/>
    <s v="drama"/>
    <d v="2014-11-16T08:52:47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x v="0"/>
    <n v="0"/>
    <x v="1"/>
    <s v="film &amp; video/drama"/>
    <n v="0"/>
    <e v="#DIV/0!"/>
    <s v="film &amp; video"/>
    <s v="drama"/>
    <d v="2015-06-10T22:08:55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x v="0"/>
    <n v="33"/>
    <x v="1"/>
    <s v="film &amp; video/drama"/>
    <n v="25"/>
    <n v="91.818181818181813"/>
    <s v="film &amp; video"/>
    <s v="drama"/>
    <d v="2015-09-02T01:33:12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x v="0"/>
    <n v="12"/>
    <x v="1"/>
    <s v="film &amp; video/drama"/>
    <n v="45"/>
    <n v="185.83333333333334"/>
    <s v="film &amp; video"/>
    <s v="drama"/>
    <d v="2015-08-20T03:50:17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x v="0"/>
    <n v="1"/>
    <x v="1"/>
    <s v="film &amp; video/drama"/>
    <n v="0"/>
    <n v="1"/>
    <s v="film &amp; video"/>
    <s v="drama"/>
    <d v="2016-02-16T21:08:40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x v="0"/>
    <n v="1"/>
    <x v="1"/>
    <s v="film &amp; video/drama"/>
    <n v="0"/>
    <n v="20"/>
    <s v="film &amp; video"/>
    <s v="drama"/>
    <d v="2015-07-17T14:15:47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x v="0"/>
    <n v="1"/>
    <x v="1"/>
    <s v="film &amp; video/drama"/>
    <n v="0"/>
    <n v="1"/>
    <s v="film &amp; video"/>
    <s v="drama"/>
    <d v="2015-01-05T15:22:29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x v="0"/>
    <n v="1"/>
    <x v="1"/>
    <s v="film &amp; video/drama"/>
    <n v="0"/>
    <n v="10"/>
    <s v="film &amp; video"/>
    <s v="drama"/>
    <d v="2016-01-06T05:31:22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x v="0"/>
    <n v="84"/>
    <x v="1"/>
    <s v="film &amp; video/drama"/>
    <n v="56"/>
    <n v="331.53833333333336"/>
    <s v="film &amp; video"/>
    <s v="drama"/>
    <d v="2015-03-03T23:00:37"/>
    <d v="2015-04-22T22:00:37"/>
  </r>
  <r>
    <n v="217"/>
    <s v="Bitch"/>
    <s v="A roadmovie by paw"/>
    <n v="100000"/>
    <n v="11943"/>
    <x v="2"/>
    <s v="SE"/>
    <s v="SEK"/>
    <n v="1419780149"/>
    <n v="1417101749"/>
    <x v="0"/>
    <n v="38"/>
    <x v="1"/>
    <s v="film &amp; video/drama"/>
    <n v="12"/>
    <n v="314.28947368421052"/>
    <s v="film &amp; video"/>
    <s v="drama"/>
    <d v="2014-11-27T15:22:29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x v="0"/>
    <n v="1"/>
    <x v="1"/>
    <s v="film &amp; video/drama"/>
    <n v="2"/>
    <n v="100"/>
    <s v="film &amp; video"/>
    <s v="drama"/>
    <d v="2015-03-16T15:04:49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x v="0"/>
    <n v="76"/>
    <x v="1"/>
    <s v="film &amp; video/drama"/>
    <n v="18"/>
    <n v="115.98684210526316"/>
    <s v="film &amp; video"/>
    <s v="drama"/>
    <d v="2016-02-29T07:50:25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x v="0"/>
    <n v="3"/>
    <x v="1"/>
    <s v="film &amp; video/drama"/>
    <n v="1"/>
    <n v="120"/>
    <s v="film &amp; video"/>
    <s v="drama"/>
    <d v="2015-07-10T15:27:1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x v="0"/>
    <n v="0"/>
    <x v="1"/>
    <s v="film &amp; video/drama"/>
    <n v="0"/>
    <e v="#DIV/0!"/>
    <s v="film &amp; video"/>
    <s v="drama"/>
    <d v="2015-01-27T20:06:04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x v="0"/>
    <n v="2"/>
    <x v="1"/>
    <s v="film &amp; video/drama"/>
    <n v="13"/>
    <n v="65"/>
    <s v="film &amp; video"/>
    <s v="drama"/>
    <d v="2015-01-27T18:28:38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x v="0"/>
    <n v="0"/>
    <x v="1"/>
    <s v="film &amp; video/drama"/>
    <n v="0"/>
    <e v="#DIV/0!"/>
    <s v="film &amp; video"/>
    <s v="drama"/>
    <d v="2016-04-22T01:09:10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x v="0"/>
    <n v="0"/>
    <x v="1"/>
    <s v="film &amp; video/drama"/>
    <n v="0"/>
    <e v="#DIV/0!"/>
    <s v="film &amp; video"/>
    <s v="drama"/>
    <d v="2015-05-11T05:38:46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x v="0"/>
    <n v="0"/>
    <x v="1"/>
    <s v="film &amp; video/drama"/>
    <n v="0"/>
    <e v="#DIV/0!"/>
    <s v="film &amp; video"/>
    <s v="drama"/>
    <d v="2016-03-09T23:04:14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x v="0"/>
    <n v="2"/>
    <x v="1"/>
    <s v="film &amp; video/drama"/>
    <n v="1"/>
    <n v="125"/>
    <s v="film &amp; video"/>
    <s v="drama"/>
    <d v="2015-04-12T15:59:04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x v="0"/>
    <n v="0"/>
    <x v="1"/>
    <s v="film &amp; video/drama"/>
    <n v="0"/>
    <e v="#DIV/0!"/>
    <s v="film &amp; video"/>
    <s v="drama"/>
    <d v="2015-06-09T21:27:21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x v="0"/>
    <n v="0"/>
    <x v="1"/>
    <s v="film &amp; video/drama"/>
    <n v="0"/>
    <e v="#DIV/0!"/>
    <s v="film &amp; video"/>
    <s v="drama"/>
    <d v="2015-04-02T16:28:25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x v="0"/>
    <n v="0"/>
    <x v="1"/>
    <s v="film &amp; video/drama"/>
    <n v="0"/>
    <e v="#DIV/0!"/>
    <s v="film &amp; video"/>
    <s v="drama"/>
    <d v="2016-01-14T22:24:57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x v="0"/>
    <n v="2"/>
    <x v="1"/>
    <s v="film &amp; video/drama"/>
    <n v="0"/>
    <n v="30"/>
    <s v="film &amp; video"/>
    <s v="drama"/>
    <d v="2015-05-05T18:39:11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x v="0"/>
    <n v="0"/>
    <x v="1"/>
    <s v="film &amp; video/drama"/>
    <n v="0"/>
    <e v="#DIV/0!"/>
    <s v="film &amp; video"/>
    <s v="drama"/>
    <d v="2015-12-03T23:00:5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x v="0"/>
    <n v="7"/>
    <x v="1"/>
    <s v="film &amp; video/drama"/>
    <n v="3"/>
    <n v="15.714285714285714"/>
    <s v="film &amp; video"/>
    <s v="drama"/>
    <d v="2015-01-28T19:49:06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x v="0"/>
    <n v="0"/>
    <x v="1"/>
    <s v="film &amp; video/drama"/>
    <n v="0"/>
    <e v="#DIV/0!"/>
    <s v="film &amp; video"/>
    <s v="drama"/>
    <d v="2016-08-30T21:52:52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x v="0"/>
    <n v="5"/>
    <x v="1"/>
    <s v="film &amp; video/drama"/>
    <n v="40"/>
    <n v="80.2"/>
    <s v="film &amp; video"/>
    <s v="drama"/>
    <d v="2015-05-12T00:50:59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x v="0"/>
    <n v="0"/>
    <x v="1"/>
    <s v="film &amp; video/drama"/>
    <n v="0"/>
    <e v="#DIV/0!"/>
    <s v="film &amp; video"/>
    <s v="drama"/>
    <d v="2015-06-09T21:48:17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x v="0"/>
    <n v="0"/>
    <x v="1"/>
    <s v="film &amp; video/drama"/>
    <n v="0"/>
    <e v="#DIV/0!"/>
    <s v="film &amp; video"/>
    <s v="drama"/>
    <d v="2015-11-13T02:01:39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x v="0"/>
    <n v="1"/>
    <x v="1"/>
    <s v="film &amp; video/drama"/>
    <n v="0"/>
    <n v="50"/>
    <s v="film &amp; video"/>
    <s v="drama"/>
    <d v="2016-01-08T13:51:09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x v="0"/>
    <n v="0"/>
    <x v="1"/>
    <s v="film &amp; video/drama"/>
    <n v="0"/>
    <e v="#DIV/0!"/>
    <s v="film &amp; video"/>
    <s v="drama"/>
    <d v="2016-12-09T23:06:00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x v="0"/>
    <n v="5"/>
    <x v="1"/>
    <s v="film &amp; video/drama"/>
    <n v="25"/>
    <n v="50"/>
    <s v="film &amp; video"/>
    <s v="drama"/>
    <d v="2015-10-20T02:38:50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x v="1"/>
    <n v="137"/>
    <x v="0"/>
    <s v="film &amp; video/documentary"/>
    <n v="108"/>
    <n v="117.84759124087591"/>
    <s v="film &amp; video"/>
    <s v="documentary"/>
    <d v="2013-03-21T17:00:11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x v="1"/>
    <n v="376"/>
    <x v="0"/>
    <s v="film &amp; video/documentary"/>
    <n v="113"/>
    <n v="109.04255319148936"/>
    <s v="film &amp; video"/>
    <s v="documentary"/>
    <d v="2014-11-06T16:45:04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x v="1"/>
    <n v="202"/>
    <x v="0"/>
    <s v="film &amp; video/documentary"/>
    <n v="113"/>
    <n v="73.019801980198025"/>
    <s v="film &amp; video"/>
    <s v="documentary"/>
    <d v="2011-11-15T11:49:50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x v="1"/>
    <n v="328"/>
    <x v="0"/>
    <s v="film &amp; video/documentary"/>
    <n v="103"/>
    <n v="78.195121951219505"/>
    <s v="film &amp; video"/>
    <s v="documentary"/>
    <d v="2014-01-23T01:08:24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x v="1"/>
    <n v="84"/>
    <x v="0"/>
    <s v="film &amp; video/documentary"/>
    <n v="114"/>
    <n v="47.398809523809526"/>
    <s v="film &amp; video"/>
    <s v="documentary"/>
    <d v="2010-02-04T07:45:59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x v="1"/>
    <n v="96"/>
    <x v="0"/>
    <s v="film &amp; video/documentary"/>
    <n v="104"/>
    <n v="54.020833333333336"/>
    <s v="film &amp; video"/>
    <s v="documentary"/>
    <d v="2012-07-17T01:16:2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x v="1"/>
    <n v="223"/>
    <x v="0"/>
    <s v="film &amp; video/documentary"/>
    <n v="305"/>
    <n v="68.488789237668158"/>
    <s v="film &amp; video"/>
    <s v="documentary"/>
    <d v="2010-10-29T08:43:25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x v="1"/>
    <n v="62"/>
    <x v="0"/>
    <s v="film &amp; video/documentary"/>
    <n v="134"/>
    <n v="108.14516129032258"/>
    <s v="film &amp; video"/>
    <s v="documentary"/>
    <d v="2010-09-09T14:30:14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x v="1"/>
    <n v="146"/>
    <x v="0"/>
    <s v="film &amp; video/documentary"/>
    <n v="101"/>
    <n v="589.95205479452056"/>
    <s v="film &amp; video"/>
    <s v="documentary"/>
    <d v="2011-11-23T18:35:09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x v="1"/>
    <n v="235"/>
    <x v="0"/>
    <s v="film &amp; video/documentary"/>
    <n v="113"/>
    <n v="48.051063829787232"/>
    <s v="film &amp; video"/>
    <s v="documentary"/>
    <d v="2010-06-03T22:10:20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x v="1"/>
    <n v="437"/>
    <x v="0"/>
    <s v="film &amp; video/documentary"/>
    <n v="106"/>
    <n v="72.482837528604122"/>
    <s v="film &amp; video"/>
    <s v="documentary"/>
    <d v="2013-05-07T13:34:51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x v="1"/>
    <n v="77"/>
    <x v="0"/>
    <s v="film &amp; video/documentary"/>
    <n v="126"/>
    <n v="57.077922077922075"/>
    <s v="film &amp; video"/>
    <s v="documentary"/>
    <d v="2012-04-14T18:54:06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x v="1"/>
    <n v="108"/>
    <x v="0"/>
    <s v="film &amp; video/documentary"/>
    <n v="185"/>
    <n v="85.444444444444443"/>
    <s v="film &amp; video"/>
    <s v="documentary"/>
    <d v="2010-03-29T15:54:18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x v="1"/>
    <n v="7"/>
    <x v="0"/>
    <s v="film &amp; video/documentary"/>
    <n v="101"/>
    <n v="215.85714285714286"/>
    <s v="film &amp; video"/>
    <s v="documentary"/>
    <d v="2012-01-16T15:37:15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x v="1"/>
    <n v="314"/>
    <x v="0"/>
    <s v="film &amp; video/documentary"/>
    <n v="117"/>
    <n v="89.38643312101911"/>
    <s v="film &amp; video"/>
    <s v="documentary"/>
    <d v="2015-09-16T22:51:50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x v="1"/>
    <n v="188"/>
    <x v="0"/>
    <s v="film &amp; video/documentary"/>
    <n v="107"/>
    <n v="45.418404255319146"/>
    <s v="film &amp; video"/>
    <s v="documentary"/>
    <d v="2011-02-14T12:38:02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x v="1"/>
    <n v="275"/>
    <x v="0"/>
    <s v="film &amp; video/documentary"/>
    <n v="139"/>
    <n v="65.756363636363631"/>
    <s v="film &amp; video"/>
    <s v="documentary"/>
    <d v="2013-02-14T18:27:47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x v="1"/>
    <n v="560"/>
    <x v="0"/>
    <s v="film &amp; video/documentary"/>
    <n v="107"/>
    <n v="66.70405357142856"/>
    <s v="film &amp; video"/>
    <s v="documentary"/>
    <d v="2016-04-19T15:02:42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x v="1"/>
    <n v="688"/>
    <x v="0"/>
    <s v="film &amp; video/documentary"/>
    <n v="191"/>
    <n v="83.345930232558146"/>
    <s v="film &amp; video"/>
    <s v="documentary"/>
    <d v="2011-05-19T01:14:26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x v="1"/>
    <n v="942"/>
    <x v="0"/>
    <s v="film &amp; video/documentary"/>
    <n v="132"/>
    <n v="105.04609341825902"/>
    <s v="film &amp; video"/>
    <s v="documentary"/>
    <d v="2015-03-09T17:42:4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x v="1"/>
    <n v="88"/>
    <x v="0"/>
    <s v="film &amp; video/documentary"/>
    <n v="106"/>
    <n v="120.90909090909091"/>
    <s v="film &amp; video"/>
    <s v="documentary"/>
    <d v="2010-06-01T18:07:59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x v="1"/>
    <n v="220"/>
    <x v="0"/>
    <s v="film &amp; video/documentary"/>
    <n v="107"/>
    <n v="97.63636363636364"/>
    <s v="film &amp; video"/>
    <s v="documentary"/>
    <d v="2012-04-18T21:15:04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x v="1"/>
    <n v="145"/>
    <x v="0"/>
    <s v="film &amp; video/documentary"/>
    <n v="240"/>
    <n v="41.379310344827587"/>
    <s v="film &amp; video"/>
    <s v="documentary"/>
    <d v="2011-01-12T05:57:08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x v="1"/>
    <n v="963"/>
    <x v="0"/>
    <s v="film &amp; video/documentary"/>
    <n v="118"/>
    <n v="30.654485981308412"/>
    <s v="film &amp; video"/>
    <s v="documentary"/>
    <d v="2012-08-28T22:54:54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x v="1"/>
    <n v="91"/>
    <x v="0"/>
    <s v="film &amp; video/documentary"/>
    <n v="118"/>
    <n v="64.945054945054949"/>
    <s v="film &amp; video"/>
    <s v="documentary"/>
    <d v="2012-04-11T14:53:15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x v="1"/>
    <n v="58"/>
    <x v="0"/>
    <s v="film &amp; video/documentary"/>
    <n v="111"/>
    <n v="95.775862068965523"/>
    <s v="film &amp; video"/>
    <s v="documentary"/>
    <d v="2010-03-30T05:53:50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x v="1"/>
    <n v="36"/>
    <x v="0"/>
    <s v="film &amp; video/documentary"/>
    <n v="146"/>
    <n v="40.416666666666664"/>
    <s v="film &amp; video"/>
    <s v="documentary"/>
    <d v="2010-01-27T04:11:47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x v="1"/>
    <n v="165"/>
    <x v="0"/>
    <s v="film &amp; video/documentary"/>
    <n v="132"/>
    <n v="78.578424242424248"/>
    <s v="film &amp; video"/>
    <s v="documentary"/>
    <d v="2014-05-26T10:51:39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x v="1"/>
    <n v="111"/>
    <x v="0"/>
    <s v="film &amp; video/documentary"/>
    <n v="111"/>
    <n v="50.18018018018018"/>
    <s v="film &amp; video"/>
    <s v="documentary"/>
    <d v="2011-09-23T03:39:3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x v="1"/>
    <n v="1596"/>
    <x v="0"/>
    <s v="film &amp; video/documentary"/>
    <n v="147"/>
    <n v="92.251735588972423"/>
    <s v="film &amp; video"/>
    <s v="documentary"/>
    <d v="2017-01-23T04:43:42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x v="1"/>
    <n v="61"/>
    <x v="0"/>
    <s v="film &amp; video/documentary"/>
    <n v="153"/>
    <n v="57.540983606557376"/>
    <s v="film &amp; video"/>
    <s v="documentary"/>
    <d v="2011-04-04T20:47:5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x v="1"/>
    <n v="287"/>
    <x v="0"/>
    <s v="film &amp; video/documentary"/>
    <n v="105"/>
    <n v="109.42160278745645"/>
    <s v="film &amp; video"/>
    <s v="documentary"/>
    <d v="2013-12-04T02:24:2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x v="1"/>
    <n v="65"/>
    <x v="0"/>
    <s v="film &amp; video/documentary"/>
    <n v="177"/>
    <n v="81.892461538461546"/>
    <s v="film &amp; video"/>
    <s v="documentary"/>
    <d v="2010-02-26T21:36:31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x v="1"/>
    <n v="118"/>
    <x v="0"/>
    <s v="film &amp; video/documentary"/>
    <n v="108"/>
    <n v="45.667711864406776"/>
    <s v="film &amp; video"/>
    <s v="documentary"/>
    <d v="2011-06-03T11:57:46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x v="1"/>
    <n v="113"/>
    <x v="0"/>
    <s v="film &amp; video/documentary"/>
    <n v="156"/>
    <n v="55.221238938053098"/>
    <s v="film &amp; video"/>
    <s v="documentary"/>
    <d v="2012-03-01T21:53:49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x v="1"/>
    <n v="332"/>
    <x v="0"/>
    <s v="film &amp; video/documentary"/>
    <n v="108"/>
    <n v="65.298192771084331"/>
    <s v="film &amp; video"/>
    <s v="documentary"/>
    <d v="2012-10-11T00:46:06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x v="1"/>
    <n v="62"/>
    <x v="0"/>
    <s v="film &amp; video/documentary"/>
    <n v="148"/>
    <n v="95.225806451612897"/>
    <s v="film &amp; video"/>
    <s v="documentary"/>
    <d v="2012-02-28T01:57:54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x v="1"/>
    <n v="951"/>
    <x v="0"/>
    <s v="film &amp; video/documentary"/>
    <n v="110"/>
    <n v="75.444794952681391"/>
    <s v="film &amp; video"/>
    <s v="documentary"/>
    <d v="2015-04-23T21:23:39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x v="1"/>
    <n v="415"/>
    <x v="0"/>
    <s v="film &amp; video/documentary"/>
    <n v="150"/>
    <n v="97.816867469879512"/>
    <s v="film &amp; video"/>
    <s v="documentary"/>
    <d v="2012-09-12T00:58:59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x v="1"/>
    <n v="305"/>
    <x v="0"/>
    <s v="film &amp; video/documentary"/>
    <n v="157"/>
    <n v="87.685606557377056"/>
    <s v="film &amp; video"/>
    <s v="documentary"/>
    <d v="2017-01-24T05:51:36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x v="1"/>
    <n v="2139"/>
    <x v="0"/>
    <s v="film &amp; video/documentary"/>
    <n v="156"/>
    <n v="54.748948106591868"/>
    <s v="film &amp; video"/>
    <s v="documentary"/>
    <d v="2014-04-15T14:10:35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x v="1"/>
    <n v="79"/>
    <x v="0"/>
    <s v="film &amp; video/documentary"/>
    <n v="121"/>
    <n v="83.953417721518989"/>
    <s v="film &amp; video"/>
    <s v="documentary"/>
    <d v="2009-05-17T03:55:13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x v="1"/>
    <n v="179"/>
    <x v="0"/>
    <s v="film &amp; video/documentary"/>
    <n v="101"/>
    <n v="254.38547486033519"/>
    <s v="film &amp; video"/>
    <s v="documentary"/>
    <d v="2010-01-16T22:04:5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x v="1"/>
    <n v="202"/>
    <x v="0"/>
    <s v="film &amp; video/documentary"/>
    <n v="114"/>
    <n v="101.8269801980198"/>
    <s v="film &amp; video"/>
    <s v="documentary"/>
    <d v="2011-05-12T17:02:24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x v="1"/>
    <n v="760"/>
    <x v="0"/>
    <s v="film &amp; video/documentary"/>
    <n v="105"/>
    <n v="55.066394736842106"/>
    <s v="film &amp; video"/>
    <s v="documentary"/>
    <d v="2011-12-27T17:43:00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x v="1"/>
    <n v="563"/>
    <x v="0"/>
    <s v="film &amp; video/documentary"/>
    <n v="229"/>
    <n v="56.901438721136763"/>
    <s v="film &amp; video"/>
    <s v="documentary"/>
    <d v="2013-08-20T18:08:48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x v="1"/>
    <n v="135"/>
    <x v="0"/>
    <s v="film &amp; video/documentary"/>
    <n v="109"/>
    <n v="121.28148148148148"/>
    <s v="film &amp; video"/>
    <s v="documentary"/>
    <d v="2013-02-08T19:35:24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x v="1"/>
    <n v="290"/>
    <x v="0"/>
    <s v="film &amp; video/documentary"/>
    <n v="176"/>
    <n v="91.189655172413794"/>
    <s v="film &amp; video"/>
    <s v="documentary"/>
    <d v="2012-10-02T06:40:18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x v="1"/>
    <n v="447"/>
    <x v="0"/>
    <s v="film &amp; video/documentary"/>
    <n v="103"/>
    <n v="115.44812080536913"/>
    <s v="film &amp; video"/>
    <s v="documentary"/>
    <d v="2012-05-22T04:03:13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x v="1"/>
    <n v="232"/>
    <x v="0"/>
    <s v="film &amp; video/documentary"/>
    <n v="105"/>
    <n v="67.771551724137936"/>
    <s v="film &amp; video"/>
    <s v="documentary"/>
    <d v="2013-10-03T10:57:14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x v="1"/>
    <n v="168"/>
    <x v="0"/>
    <s v="film &amp; video/documentary"/>
    <n v="107"/>
    <n v="28.576190476190476"/>
    <s v="film &amp; video"/>
    <s v="documentary"/>
    <d v="2010-12-14T08:51:37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x v="1"/>
    <n v="128"/>
    <x v="0"/>
    <s v="film &amp; video/documentary"/>
    <n v="120"/>
    <n v="46.8828125"/>
    <s v="film &amp; video"/>
    <s v="documentary"/>
    <d v="2013-04-12T18:27:26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x v="1"/>
    <n v="493"/>
    <x v="0"/>
    <s v="film &amp; video/documentary"/>
    <n v="102"/>
    <n v="154.42231237322514"/>
    <s v="film &amp; video"/>
    <s v="documentary"/>
    <d v="2011-09-26T19:16:39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x v="1"/>
    <n v="131"/>
    <x v="0"/>
    <s v="film &amp; video/documentary"/>
    <n v="101"/>
    <n v="201.22137404580153"/>
    <s v="film &amp; video"/>
    <s v="documentary"/>
    <d v="2014-03-21T16:01:54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x v="1"/>
    <n v="50"/>
    <x v="0"/>
    <s v="film &amp; video/documentary"/>
    <n v="100"/>
    <n v="100"/>
    <s v="film &amp; video"/>
    <s v="documentary"/>
    <d v="2010-06-14T02:01:3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x v="1"/>
    <n v="665"/>
    <x v="0"/>
    <s v="film &amp; video/documentary"/>
    <n v="133"/>
    <n v="100.08204511278196"/>
    <s v="film &amp; video"/>
    <s v="documentary"/>
    <d v="2013-09-02T00:06:49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x v="1"/>
    <n v="129"/>
    <x v="0"/>
    <s v="film &amp; video/documentary"/>
    <n v="119"/>
    <n v="230.08953488372092"/>
    <s v="film &amp; video"/>
    <s v="documentary"/>
    <d v="2012-08-13T11:24:43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x v="1"/>
    <n v="142"/>
    <x v="0"/>
    <s v="film &amp; video/documentary"/>
    <n v="101"/>
    <n v="141.74647887323943"/>
    <s v="film &amp; video"/>
    <s v="documentary"/>
    <d v="2015-03-26T17:28:21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x v="1"/>
    <n v="2436"/>
    <x v="0"/>
    <s v="film &amp; video/documentary"/>
    <n v="109"/>
    <n v="56.344351395730705"/>
    <s v="film &amp; video"/>
    <s v="documentary"/>
    <d v="2014-03-11T11:07:2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x v="1"/>
    <n v="244"/>
    <x v="0"/>
    <s v="film &amp; video/documentary"/>
    <n v="179"/>
    <n v="73.341188524590166"/>
    <s v="film &amp; video"/>
    <s v="documentary"/>
    <d v="2010-10-18T05:24:20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x v="1"/>
    <n v="298"/>
    <x v="0"/>
    <s v="film &amp; video/documentary"/>
    <n v="102"/>
    <n v="85.337785234899329"/>
    <s v="film &amp; video"/>
    <s v="documentary"/>
    <d v="2011-03-24T23:02:18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x v="1"/>
    <n v="251"/>
    <x v="0"/>
    <s v="film &amp; video/documentary"/>
    <n v="119"/>
    <n v="61.496215139442228"/>
    <s v="film &amp; video"/>
    <s v="documentary"/>
    <d v="2013-02-07T17:42:15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x v="1"/>
    <n v="108"/>
    <x v="0"/>
    <s v="film &amp; video/documentary"/>
    <n v="100"/>
    <n v="93.018518518518519"/>
    <s v="film &amp; video"/>
    <s v="documentary"/>
    <d v="2012-01-25T20:33:58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x v="1"/>
    <n v="82"/>
    <x v="0"/>
    <s v="film &amp; video/documentary"/>
    <n v="137"/>
    <n v="50.292682926829265"/>
    <s v="film &amp; video"/>
    <s v="documentary"/>
    <d v="2012-05-03T01:42:26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x v="1"/>
    <n v="74"/>
    <x v="0"/>
    <s v="film &amp; video/documentary"/>
    <n v="232"/>
    <n v="106.43243243243244"/>
    <s v="film &amp; video"/>
    <s v="documentary"/>
    <d v="2012-07-24T02:16:37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x v="1"/>
    <n v="189"/>
    <x v="0"/>
    <s v="film &amp; video/documentary"/>
    <n v="130"/>
    <n v="51.719576719576722"/>
    <s v="film &amp; video"/>
    <s v="documentary"/>
    <d v="2012-02-09T15:07:29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x v="1"/>
    <n v="80"/>
    <x v="0"/>
    <s v="film &amp; video/documentary"/>
    <n v="293"/>
    <n v="36.612499999999997"/>
    <s v="film &amp; video"/>
    <s v="documentary"/>
    <d v="2013-02-28T20:05:33"/>
    <d v="2013-03-20T19:05:33"/>
  </r>
  <r>
    <n v="307"/>
    <s v="Grammar Revolution"/>
    <s v="Why is grammar important?"/>
    <n v="22000"/>
    <n v="24490"/>
    <x v="0"/>
    <s v="US"/>
    <s v="USD"/>
    <n v="1360276801"/>
    <n v="1357684801"/>
    <x v="1"/>
    <n v="576"/>
    <x v="0"/>
    <s v="film &amp; video/documentary"/>
    <n v="111"/>
    <n v="42.517361111111114"/>
    <s v="film &amp; video"/>
    <s v="documentary"/>
    <d v="2013-01-08T22:40:01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x v="1"/>
    <n v="202"/>
    <x v="0"/>
    <s v="film &amp; video/documentary"/>
    <n v="106"/>
    <n v="62.712871287128714"/>
    <s v="film &amp; video"/>
    <s v="documentary"/>
    <d v="2011-01-24T16:40:10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x v="1"/>
    <n v="238"/>
    <x v="0"/>
    <s v="film &amp; video/documentary"/>
    <n v="119"/>
    <n v="89.957983193277315"/>
    <s v="film &amp; video"/>
    <s v="documentary"/>
    <d v="2012-08-13T18:02:14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x v="1"/>
    <n v="36"/>
    <x v="0"/>
    <s v="film &amp; video/documentary"/>
    <n v="104"/>
    <n v="28.924722222222222"/>
    <s v="film &amp; video"/>
    <s v="documentary"/>
    <d v="2011-10-05T04:23:43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x v="1"/>
    <n v="150"/>
    <x v="0"/>
    <s v="film &amp; video/documentary"/>
    <n v="104"/>
    <n v="138.8022"/>
    <s v="film &amp; video"/>
    <s v="documentary"/>
    <d v="2011-11-21T05:16:32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x v="1"/>
    <n v="146"/>
    <x v="0"/>
    <s v="film &amp; video/documentary"/>
    <n v="112"/>
    <n v="61.301369863013697"/>
    <s v="film &amp; video"/>
    <s v="documentary"/>
    <d v="2013-03-15T21:03:5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x v="1"/>
    <n v="222"/>
    <x v="0"/>
    <s v="film &amp; video/documentary"/>
    <n v="105"/>
    <n v="80.202702702702709"/>
    <s v="film &amp; video"/>
    <s v="documentary"/>
    <d v="2010-06-28T05:28:14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x v="1"/>
    <n v="120"/>
    <x v="0"/>
    <s v="film &amp; video/documentary"/>
    <n v="385"/>
    <n v="32.095833333333331"/>
    <s v="film &amp; video"/>
    <s v="documentary"/>
    <d v="2013-01-30T19:59:48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x v="1"/>
    <n v="126"/>
    <x v="0"/>
    <s v="film &amp; video/documentary"/>
    <n v="101"/>
    <n v="200.88888888888889"/>
    <s v="film &amp; video"/>
    <s v="documentary"/>
    <d v="2012-07-23T18:32:14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x v="1"/>
    <n v="158"/>
    <x v="0"/>
    <s v="film &amp; video/documentary"/>
    <n v="114"/>
    <n v="108.01265822784811"/>
    <s v="film &amp; video"/>
    <s v="documentary"/>
    <d v="2014-11-07T22:09:57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x v="1"/>
    <n v="316"/>
    <x v="0"/>
    <s v="film &amp; video/documentary"/>
    <n v="101"/>
    <n v="95.699367088607602"/>
    <s v="film &amp; video"/>
    <s v="documentary"/>
    <d v="2013-11-11T16:14:43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x v="1"/>
    <n v="284"/>
    <x v="0"/>
    <s v="film &amp; video/documentary"/>
    <n v="283"/>
    <n v="49.880281690140848"/>
    <s v="film &amp; video"/>
    <s v="documentary"/>
    <d v="2013-02-25T00:55:51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x v="1"/>
    <n v="51"/>
    <x v="0"/>
    <s v="film &amp; video/documentary"/>
    <n v="113"/>
    <n v="110.47058823529412"/>
    <s v="film &amp; video"/>
    <s v="documentary"/>
    <d v="2009-11-06T20:07:0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x v="1"/>
    <n v="158"/>
    <x v="0"/>
    <s v="film &amp; video/documentary"/>
    <n v="107"/>
    <n v="134.91139240506328"/>
    <s v="film &amp; video"/>
    <s v="documentary"/>
    <d v="2015-11-23T13:13:53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x v="1"/>
    <n v="337"/>
    <x v="0"/>
    <s v="film &amp; video/documentary"/>
    <n v="103"/>
    <n v="106.62314540059347"/>
    <s v="film &amp; video"/>
    <s v="documentary"/>
    <d v="2016-10-04T10:43:06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x v="1"/>
    <n v="186"/>
    <x v="0"/>
    <s v="film &amp; video/documentary"/>
    <n v="108"/>
    <n v="145.04301075268816"/>
    <s v="film &amp; video"/>
    <s v="documentary"/>
    <d v="2016-04-13T13:40:48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x v="1"/>
    <n v="58"/>
    <x v="0"/>
    <s v="film &amp; video/documentary"/>
    <n v="123"/>
    <n v="114.58620689655173"/>
    <s v="film &amp; video"/>
    <s v="documentary"/>
    <d v="2016-11-23T07:42:46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x v="1"/>
    <n v="82"/>
    <x v="0"/>
    <s v="film &amp; video/documentary"/>
    <n v="102"/>
    <n v="105.3170731707317"/>
    <s v="film &amp; video"/>
    <s v="documentary"/>
    <d v="2015-06-29T15:01:48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x v="1"/>
    <n v="736"/>
    <x v="0"/>
    <s v="film &amp; video/documentary"/>
    <n v="104"/>
    <n v="70.921195652173907"/>
    <s v="film &amp; video"/>
    <s v="documentary"/>
    <d v="2016-11-15T04:30:33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x v="1"/>
    <n v="1151"/>
    <x v="0"/>
    <s v="film &amp; video/documentary"/>
    <n v="113"/>
    <n v="147.17167680278018"/>
    <s v="film &amp; video"/>
    <s v="documentary"/>
    <d v="2017-02-09T07:33: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x v="1"/>
    <n v="34"/>
    <x v="0"/>
    <s v="film &amp; video/documentary"/>
    <n v="136"/>
    <n v="160.47058823529412"/>
    <s v="film &amp; video"/>
    <s v="documentary"/>
    <d v="2015-02-23T05:38:49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x v="1"/>
    <n v="498"/>
    <x v="0"/>
    <s v="film &amp; video/documentary"/>
    <n v="104"/>
    <n v="156.04578313253012"/>
    <s v="film &amp; video"/>
    <s v="documentary"/>
    <d v="2015-10-01T22:43:0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x v="1"/>
    <n v="167"/>
    <x v="0"/>
    <s v="film &amp; video/documentary"/>
    <n v="106"/>
    <n v="63.17365269461078"/>
    <s v="film &amp; video"/>
    <s v="documentary"/>
    <d v="2015-10-14T11:12:07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x v="1"/>
    <n v="340"/>
    <x v="0"/>
    <s v="film &amp; video/documentary"/>
    <n v="102"/>
    <n v="104.82352941176471"/>
    <s v="film &amp; video"/>
    <s v="documentary"/>
    <d v="2013-04-15T12:22:43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x v="1"/>
    <n v="438"/>
    <x v="0"/>
    <s v="film &amp; video/documentary"/>
    <n v="107"/>
    <n v="97.356164383561648"/>
    <s v="film &amp; video"/>
    <s v="documentary"/>
    <d v="2016-05-17T13:57:14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x v="1"/>
    <n v="555"/>
    <x v="0"/>
    <s v="film &amp; video/documentary"/>
    <n v="113"/>
    <n v="203.63063063063063"/>
    <s v="film &amp; video"/>
    <s v="documentary"/>
    <d v="2015-09-16T16:19:37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x v="1"/>
    <n v="266"/>
    <x v="0"/>
    <s v="film &amp; video/documentary"/>
    <n v="125"/>
    <n v="188.31203007518798"/>
    <s v="film &amp; video"/>
    <s v="documentary"/>
    <d v="2016-03-08T15:16:31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x v="1"/>
    <n v="69"/>
    <x v="0"/>
    <s v="film &amp; video/documentary"/>
    <n v="101"/>
    <n v="146.65217391304347"/>
    <s v="film &amp; video"/>
    <s v="documentary"/>
    <d v="2015-04-07T16:22:37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x v="1"/>
    <n v="80"/>
    <x v="0"/>
    <s v="film &amp; video/documentary"/>
    <n v="103"/>
    <n v="109.1875"/>
    <s v="film &amp; video"/>
    <s v="documentary"/>
    <d v="2015-04-07T17:41:5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x v="1"/>
    <n v="493"/>
    <x v="0"/>
    <s v="film &amp; video/documentary"/>
    <n v="117"/>
    <n v="59.249046653144013"/>
    <s v="film &amp; video"/>
    <s v="documentary"/>
    <d v="2015-10-14T14:18:38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x v="1"/>
    <n v="31"/>
    <x v="0"/>
    <s v="film &amp; video/documentary"/>
    <n v="101"/>
    <n v="97.904838709677421"/>
    <s v="film &amp; video"/>
    <s v="documentary"/>
    <d v="2015-02-12T03:05:08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x v="1"/>
    <n v="236"/>
    <x v="0"/>
    <s v="film &amp; video/documentary"/>
    <n v="110"/>
    <n v="70.000169491525426"/>
    <s v="film &amp; video"/>
    <s v="documentary"/>
    <d v="2016-07-08T18:08:10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x v="1"/>
    <n v="89"/>
    <x v="0"/>
    <s v="film &amp; video/documentary"/>
    <n v="108"/>
    <n v="72.865168539325836"/>
    <s v="film &amp; video"/>
    <s v="documentary"/>
    <d v="2015-03-30T18:14:28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x v="1"/>
    <n v="299"/>
    <x v="0"/>
    <s v="film &amp; video/documentary"/>
    <n v="125"/>
    <n v="146.34782608695653"/>
    <s v="film &amp; video"/>
    <s v="documentary"/>
    <d v="2017-02-06T16:03:27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x v="1"/>
    <n v="55"/>
    <x v="0"/>
    <s v="film &amp; video/documentary"/>
    <n v="107"/>
    <n v="67.909090909090907"/>
    <s v="film &amp; video"/>
    <s v="documentary"/>
    <d v="2014-09-12T21:06:38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x v="1"/>
    <n v="325"/>
    <x v="0"/>
    <s v="film &amp; video/documentary"/>
    <n v="100"/>
    <n v="169.85083076923075"/>
    <s v="film &amp; video"/>
    <s v="documentary"/>
    <d v="2016-03-30T18:44:25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x v="1"/>
    <n v="524"/>
    <x v="0"/>
    <s v="film &amp; video/documentary"/>
    <n v="102"/>
    <n v="58.413339694656486"/>
    <s v="film &amp; video"/>
    <s v="documentary"/>
    <d v="2014-10-14T17:42:25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x v="1"/>
    <n v="285"/>
    <x v="0"/>
    <s v="film &amp; video/documentary"/>
    <n v="102"/>
    <n v="119.99298245614035"/>
    <s v="film &amp; video"/>
    <s v="documentary"/>
    <d v="2015-04-17T23:18:1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x v="1"/>
    <n v="179"/>
    <x v="0"/>
    <s v="film &amp; video/documentary"/>
    <n v="123"/>
    <n v="99.860335195530723"/>
    <s v="film &amp; video"/>
    <s v="documentary"/>
    <d v="2015-04-20T22:39:50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x v="1"/>
    <n v="188"/>
    <x v="0"/>
    <s v="film &amp; video/documentary"/>
    <n v="170"/>
    <n v="90.579148936170213"/>
    <s v="film &amp; video"/>
    <s v="documentary"/>
    <d v="2015-09-14T12:00:21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x v="1"/>
    <n v="379"/>
    <x v="0"/>
    <s v="film &amp; video/documentary"/>
    <n v="112"/>
    <n v="117.77361477572559"/>
    <s v="film &amp; video"/>
    <s v="documentary"/>
    <d v="2015-10-15T11:53:29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x v="1"/>
    <n v="119"/>
    <x v="0"/>
    <s v="film &amp; video/documentary"/>
    <n v="103"/>
    <n v="86.554621848739501"/>
    <s v="film &amp; video"/>
    <s v="documentary"/>
    <d v="2015-07-22T14:05:16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x v="1"/>
    <n v="167"/>
    <x v="0"/>
    <s v="film &amp; video/documentary"/>
    <n v="107"/>
    <n v="71.899281437125751"/>
    <s v="film &amp; video"/>
    <s v="documentary"/>
    <d v="2017-01-25T11:58:28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x v="1"/>
    <n v="221"/>
    <x v="0"/>
    <s v="film &amp; video/documentary"/>
    <n v="115"/>
    <n v="129.81900452488688"/>
    <s v="film &amp; video"/>
    <s v="documentary"/>
    <d v="2016-08-04T01:35:09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x v="1"/>
    <n v="964"/>
    <x v="0"/>
    <s v="film &amp; video/documentary"/>
    <n v="127"/>
    <n v="44.912863070539416"/>
    <s v="film &amp; video"/>
    <s v="documentary"/>
    <d v="2016-02-27T23:09:14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x v="1"/>
    <n v="286"/>
    <x v="0"/>
    <s v="film &amp; video/documentary"/>
    <n v="117"/>
    <n v="40.755244755244753"/>
    <s v="film &amp; video"/>
    <s v="documentary"/>
    <d v="2014-09-08T04:01:08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x v="1"/>
    <n v="613"/>
    <x v="0"/>
    <s v="film &amp; video/documentary"/>
    <n v="109"/>
    <n v="103.52394779771615"/>
    <s v="film &amp; video"/>
    <s v="documentary"/>
    <d v="2015-10-20T19:00:19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x v="1"/>
    <n v="29"/>
    <x v="0"/>
    <s v="film &amp; video/documentary"/>
    <n v="104"/>
    <n v="125.44827586206897"/>
    <s v="film &amp; video"/>
    <s v="documentary"/>
    <d v="2016-03-09T19:52:01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x v="1"/>
    <n v="165"/>
    <x v="0"/>
    <s v="film &amp; video/documentary"/>
    <n v="116"/>
    <n v="246.60606060606059"/>
    <s v="film &amp; video"/>
    <s v="documentary"/>
    <d v="2014-10-31T07:03:14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x v="1"/>
    <n v="97"/>
    <x v="0"/>
    <s v="film &amp; video/documentary"/>
    <n v="103"/>
    <n v="79.401340206185566"/>
    <s v="film &amp; video"/>
    <s v="documentary"/>
    <d v="2016-02-15T19:16:33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x v="1"/>
    <n v="303"/>
    <x v="0"/>
    <s v="film &amp; video/documentary"/>
    <n v="174"/>
    <n v="86.138613861386133"/>
    <s v="film &amp; video"/>
    <s v="documentary"/>
    <d v="2015-03-15T05:19: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x v="1"/>
    <n v="267"/>
    <x v="0"/>
    <s v="film &amp; video/documentary"/>
    <n v="103"/>
    <n v="193.04868913857678"/>
    <s v="film &amp; video"/>
    <s v="documentary"/>
    <d v="2016-05-17T20:38:41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x v="1"/>
    <n v="302"/>
    <x v="0"/>
    <s v="film &amp; video/documentary"/>
    <n v="105"/>
    <n v="84.023178807947019"/>
    <s v="film &amp; video"/>
    <s v="documentary"/>
    <d v="2014-10-23T01:41:30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x v="0"/>
    <n v="87"/>
    <x v="0"/>
    <s v="film &amp; video/documentary"/>
    <n v="101"/>
    <n v="139.82758620689654"/>
    <s v="film &amp; video"/>
    <s v="documentary"/>
    <d v="2015-06-08T21:33:0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x v="0"/>
    <n v="354"/>
    <x v="0"/>
    <s v="film &amp; video/documentary"/>
    <n v="111"/>
    <n v="109.82189265536722"/>
    <s v="film &amp; video"/>
    <s v="documentary"/>
    <d v="2014-10-24T00:01:46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x v="0"/>
    <n v="86"/>
    <x v="0"/>
    <s v="film &amp; video/documentary"/>
    <n v="124"/>
    <n v="139.53488372093022"/>
    <s v="film &amp; video"/>
    <s v="documentary"/>
    <d v="2014-07-17T05:03:11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x v="0"/>
    <n v="26"/>
    <x v="0"/>
    <s v="film &amp; video/documentary"/>
    <n v="101"/>
    <n v="347.84615384615387"/>
    <s v="film &amp; video"/>
    <s v="documentary"/>
    <d v="2010-03-18T17:52:16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x v="0"/>
    <n v="113"/>
    <x v="0"/>
    <s v="film &amp; video/documentary"/>
    <n v="110"/>
    <n v="68.24159292035398"/>
    <s v="film &amp; video"/>
    <s v="documentary"/>
    <d v="2014-05-21T20:37:52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x v="0"/>
    <n v="65"/>
    <x v="0"/>
    <s v="film &amp; video/documentary"/>
    <n v="104"/>
    <n v="239.93846153846152"/>
    <s v="film &amp; video"/>
    <s v="documentary"/>
    <d v="2014-01-29T14:33:19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x v="0"/>
    <n v="134"/>
    <x v="0"/>
    <s v="film &amp; video/documentary"/>
    <n v="101"/>
    <n v="287.31343283582089"/>
    <s v="film &amp; video"/>
    <s v="documentary"/>
    <d v="2012-04-20T19:01:58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x v="0"/>
    <n v="119"/>
    <x v="0"/>
    <s v="film &amp; video/documentary"/>
    <n v="103"/>
    <n v="86.84882352941176"/>
    <s v="film &amp; video"/>
    <s v="documentary"/>
    <d v="2013-03-22T13:51:18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x v="0"/>
    <n v="159"/>
    <x v="0"/>
    <s v="film &amp; video/documentary"/>
    <n v="104"/>
    <n v="81.84905660377359"/>
    <s v="film &amp; video"/>
    <s v="documentary"/>
    <d v="2015-02-08T14:32:02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x v="0"/>
    <n v="167"/>
    <x v="0"/>
    <s v="film &amp; video/documentary"/>
    <n v="110"/>
    <n v="42.874970059880241"/>
    <s v="film &amp; video"/>
    <s v="documentary"/>
    <d v="2011-12-16T13:14:2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x v="0"/>
    <n v="43"/>
    <x v="0"/>
    <s v="film &amp; video/documentary"/>
    <n v="122"/>
    <n v="709.41860465116281"/>
    <s v="film &amp; video"/>
    <s v="documentary"/>
    <d v="2016-12-07T19:05:0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x v="0"/>
    <n v="1062"/>
    <x v="0"/>
    <s v="film &amp; video/documentary"/>
    <n v="114"/>
    <n v="161.25517890772127"/>
    <s v="film &amp; video"/>
    <s v="documentary"/>
    <d v="2012-12-18T18:25:39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x v="0"/>
    <n v="9"/>
    <x v="0"/>
    <s v="film &amp; video/documentary"/>
    <n v="125"/>
    <n v="41.777777777777779"/>
    <s v="film &amp; video"/>
    <s v="documentary"/>
    <d v="2016-02-25T13:50:44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x v="0"/>
    <n v="89"/>
    <x v="0"/>
    <s v="film &amp; video/documentary"/>
    <n v="107"/>
    <n v="89.887640449438209"/>
    <s v="film &amp; video"/>
    <s v="documentary"/>
    <d v="2012-06-18T21:53:18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x v="0"/>
    <n v="174"/>
    <x v="0"/>
    <s v="film &amp; video/documentary"/>
    <n v="131"/>
    <n v="45.051724137931032"/>
    <s v="film &amp; video"/>
    <s v="documentary"/>
    <d v="2011-08-02T21:20:31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x v="0"/>
    <n v="14"/>
    <x v="0"/>
    <s v="film &amp; video/documentary"/>
    <n v="120"/>
    <n v="42.857142857142854"/>
    <s v="film &amp; video"/>
    <s v="documentary"/>
    <d v="2014-01-18T23:38:31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x v="0"/>
    <n v="48"/>
    <x v="0"/>
    <s v="film &amp; video/documentary"/>
    <n v="106"/>
    <n v="54.083333333333336"/>
    <s v="film &amp; video"/>
    <s v="documentary"/>
    <d v="2016-07-25T10:51:5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x v="0"/>
    <n v="133"/>
    <x v="0"/>
    <s v="film &amp; video/documentary"/>
    <n v="114"/>
    <n v="103.21804511278195"/>
    <s v="film &amp; video"/>
    <s v="documentary"/>
    <d v="2015-10-15T06:01:08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x v="0"/>
    <n v="83"/>
    <x v="0"/>
    <s v="film &amp; video/documentary"/>
    <n v="112"/>
    <n v="40.397590361445786"/>
    <s v="film &amp; video"/>
    <s v="documentary"/>
    <d v="2016-01-01T13:43:2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x v="0"/>
    <n v="149"/>
    <x v="0"/>
    <s v="film &amp; video/documentary"/>
    <n v="116"/>
    <n v="116.85906040268456"/>
    <s v="film &amp; video"/>
    <s v="documentary"/>
    <d v="2012-03-19T16:31:12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x v="0"/>
    <n v="49"/>
    <x v="0"/>
    <s v="film &amp; video/documentary"/>
    <n v="142"/>
    <n v="115.51020408163265"/>
    <s v="film &amp; video"/>
    <s v="documentary"/>
    <d v="2015-12-29T17:16:32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x v="0"/>
    <n v="251"/>
    <x v="0"/>
    <s v="film &amp; video/documentary"/>
    <n v="105"/>
    <n v="104.31274900398407"/>
    <s v="film &amp; video"/>
    <s v="documentary"/>
    <d v="2012-06-25T16:45:17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x v="0"/>
    <n v="22"/>
    <x v="0"/>
    <s v="film &amp; video/documentary"/>
    <n v="256"/>
    <n v="69.772727272727266"/>
    <s v="film &amp; video"/>
    <s v="documentary"/>
    <d v="2012-08-23T17:01:40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x v="0"/>
    <n v="48"/>
    <x v="0"/>
    <s v="film &amp; video/documentary"/>
    <n v="207"/>
    <n v="43.020833333333336"/>
    <s v="film &amp; video"/>
    <s v="documentary"/>
    <d v="2014-04-26T02:49:19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x v="0"/>
    <n v="383"/>
    <x v="0"/>
    <s v="film &amp; video/documentary"/>
    <n v="112"/>
    <n v="58.540469973890339"/>
    <s v="film &amp; video"/>
    <s v="documentary"/>
    <d v="2014-12-07T18:45:47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x v="0"/>
    <n v="237"/>
    <x v="0"/>
    <s v="film &amp; video/documentary"/>
    <n v="106"/>
    <n v="111.79535864978902"/>
    <s v="film &amp; video"/>
    <s v="documentary"/>
    <d v="2014-10-22T14:01:41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x v="0"/>
    <n v="13"/>
    <x v="0"/>
    <s v="film &amp; video/documentary"/>
    <n v="100"/>
    <n v="46.230769230769234"/>
    <s v="film &amp; video"/>
    <s v="documentary"/>
    <d v="2015-07-26T22:49:51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x v="0"/>
    <n v="562"/>
    <x v="0"/>
    <s v="film &amp; video/documentary"/>
    <n v="214"/>
    <n v="144.69039145907473"/>
    <s v="film &amp; video"/>
    <s v="documentary"/>
    <d v="2015-07-15T16:14:18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x v="0"/>
    <n v="71"/>
    <x v="0"/>
    <s v="film &amp; video/documentary"/>
    <n v="126"/>
    <n v="88.845070422535215"/>
    <s v="film &amp; video"/>
    <s v="documentary"/>
    <d v="2016-06-28T01:49:40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x v="0"/>
    <n v="1510"/>
    <x v="0"/>
    <s v="film &amp; video/documentary"/>
    <n v="182"/>
    <n v="81.75107284768211"/>
    <s v="film &amp; video"/>
    <s v="documentary"/>
    <d v="2014-02-04T01:30:50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x v="0"/>
    <n v="14"/>
    <x v="0"/>
    <s v="film &amp; video/documentary"/>
    <n v="100"/>
    <n v="71.428571428571431"/>
    <s v="film &amp; video"/>
    <s v="documentary"/>
    <d v="2015-04-18T00:52:52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x v="0"/>
    <n v="193"/>
    <x v="0"/>
    <s v="film &amp; video/documentary"/>
    <n v="101"/>
    <n v="104.25906735751295"/>
    <s v="film &amp; video"/>
    <s v="documentary"/>
    <d v="2011-11-18T01:00:5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x v="0"/>
    <n v="206"/>
    <x v="0"/>
    <s v="film &amp; video/documentary"/>
    <n v="101"/>
    <n v="90.616504854368927"/>
    <s v="film &amp; video"/>
    <s v="documentary"/>
    <d v="2011-08-08T17:12:51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x v="0"/>
    <n v="351"/>
    <x v="0"/>
    <s v="film &amp; video/documentary"/>
    <n v="110"/>
    <n v="157.33048433048432"/>
    <s v="film &amp; video"/>
    <s v="documentary"/>
    <d v="2013-09-09T17:00:52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x v="0"/>
    <n v="50"/>
    <x v="0"/>
    <s v="film &amp; video/documentary"/>
    <n v="112"/>
    <n v="105.18"/>
    <s v="film &amp; video"/>
    <s v="documentary"/>
    <d v="2016-02-17T19:38:02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x v="0"/>
    <n v="184"/>
    <x v="0"/>
    <s v="film &amp; video/documentary"/>
    <n v="108"/>
    <n v="58.719836956521746"/>
    <s v="film &amp; video"/>
    <s v="documentary"/>
    <d v="2012-03-22T21:49:20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x v="0"/>
    <n v="196"/>
    <x v="0"/>
    <s v="film &amp; video/documentary"/>
    <n v="107"/>
    <n v="81.632653061224488"/>
    <s v="film &amp; video"/>
    <s v="documentary"/>
    <d v="2012-06-22T13:33:2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x v="0"/>
    <n v="229"/>
    <x v="0"/>
    <s v="film &amp; video/documentary"/>
    <n v="104"/>
    <n v="56.460043668122275"/>
    <s v="film &amp; video"/>
    <s v="documentary"/>
    <d v="2010-07-20T18:38:04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x v="0"/>
    <n v="67"/>
    <x v="0"/>
    <s v="film &amp; video/documentary"/>
    <n v="125"/>
    <n v="140.1044776119403"/>
    <s v="film &amp; video"/>
    <s v="documentary"/>
    <d v="2015-03-15T19:02:06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x v="0"/>
    <n v="95"/>
    <x v="0"/>
    <s v="film &amp; video/documentary"/>
    <n v="107"/>
    <n v="224.85263157894738"/>
    <s v="film &amp; video"/>
    <s v="documentary"/>
    <d v="2016-11-13T21:01:07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x v="0"/>
    <n v="62"/>
    <x v="0"/>
    <s v="film &amp; video/documentary"/>
    <n v="112"/>
    <n v="181.13306451612902"/>
    <s v="film &amp; video"/>
    <s v="documentary"/>
    <d v="2014-04-16T15:15:47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x v="0"/>
    <n v="73"/>
    <x v="0"/>
    <s v="film &amp; video/documentary"/>
    <n v="104"/>
    <n v="711.04109589041093"/>
    <s v="film &amp; video"/>
    <s v="documentary"/>
    <d v="2011-07-08T20:12:50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x v="0"/>
    <n v="43"/>
    <x v="0"/>
    <s v="film &amp; video/documentary"/>
    <n v="142"/>
    <n v="65.883720930232556"/>
    <s v="film &amp; video"/>
    <s v="documentary"/>
    <d v="2015-10-15T12:56:57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x v="0"/>
    <n v="70"/>
    <x v="0"/>
    <s v="film &amp; video/documentary"/>
    <n v="105"/>
    <n v="75.185714285714283"/>
    <s v="film &amp; video"/>
    <s v="documentary"/>
    <d v="2011-06-24T07:27:21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x v="0"/>
    <n v="271"/>
    <x v="0"/>
    <s v="film &amp; video/documentary"/>
    <n v="103"/>
    <n v="133.14391143911439"/>
    <s v="film &amp; video"/>
    <s v="documentary"/>
    <d v="2014-01-07T15:04:22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x v="0"/>
    <n v="55"/>
    <x v="0"/>
    <s v="film &amp; video/documentary"/>
    <n v="108"/>
    <n v="55.2"/>
    <s v="film &amp; video"/>
    <s v="documentary"/>
    <d v="2014-02-04T02:02:19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x v="0"/>
    <n v="35"/>
    <x v="0"/>
    <s v="film &amp; video/documentary"/>
    <n v="108"/>
    <n v="86.163714285714292"/>
    <s v="film &amp; video"/>
    <s v="documentary"/>
    <d v="2011-04-05T03:53:57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x v="0"/>
    <n v="22"/>
    <x v="0"/>
    <s v="film &amp; video/documentary"/>
    <n v="102"/>
    <n v="92.318181818181813"/>
    <s v="film &amp; video"/>
    <s v="documentary"/>
    <d v="2011-09-20T20:54:10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x v="0"/>
    <n v="38"/>
    <x v="0"/>
    <s v="film &amp; video/documentary"/>
    <n v="101"/>
    <n v="160.16473684210527"/>
    <s v="film &amp; video"/>
    <s v="documentary"/>
    <d v="2013-09-26T17:39:50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x v="0"/>
    <n v="15"/>
    <x v="0"/>
    <s v="film &amp; video/documentary"/>
    <n v="137"/>
    <n v="45.6"/>
    <s v="film &amp; video"/>
    <s v="documentary"/>
    <d v="2016-06-22T20:42:24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x v="0"/>
    <n v="7"/>
    <x v="0"/>
    <s v="film &amp; video/documentary"/>
    <n v="128"/>
    <n v="183.28571428571428"/>
    <s v="film &amp; video"/>
    <s v="documentary"/>
    <d v="2015-04-19T23:33:17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x v="0"/>
    <n v="241"/>
    <x v="0"/>
    <s v="film &amp; video/documentary"/>
    <n v="101"/>
    <n v="125.78838174273859"/>
    <s v="film &amp; video"/>
    <s v="documentary"/>
    <d v="2013-11-20T04:13:24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x v="0"/>
    <n v="55"/>
    <x v="0"/>
    <s v="film &amp; video/documentary"/>
    <n v="127"/>
    <n v="57.654545454545456"/>
    <s v="film &amp; video"/>
    <s v="documentary"/>
    <d v="2012-07-09T17:49:38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x v="0"/>
    <n v="171"/>
    <x v="0"/>
    <s v="film &amp; video/documentary"/>
    <n v="105"/>
    <n v="78.660818713450297"/>
    <s v="film &amp; video"/>
    <s v="documentary"/>
    <d v="2012-06-19T21:03:31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x v="0"/>
    <n v="208"/>
    <x v="0"/>
    <s v="film &amp; video/documentary"/>
    <n v="103"/>
    <n v="91.480769230769226"/>
    <s v="film &amp; video"/>
    <s v="documentary"/>
    <d v="2013-09-12T01:31:05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x v="0"/>
    <n v="21"/>
    <x v="0"/>
    <s v="film &amp; video/documentary"/>
    <n v="102"/>
    <n v="68.09809523809524"/>
    <s v="film &amp; video"/>
    <s v="documentary"/>
    <d v="2014-09-22T20:26:42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x v="0"/>
    <n v="25"/>
    <x v="0"/>
    <s v="film &amp; video/documentary"/>
    <n v="120"/>
    <n v="48.086800000000004"/>
    <s v="film &amp; video"/>
    <s v="documentary"/>
    <d v="2014-01-09T09:30:31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x v="0"/>
    <n v="52"/>
    <x v="0"/>
    <s v="film &amp; video/documentary"/>
    <n v="100"/>
    <n v="202.42307692307693"/>
    <s v="film &amp; video"/>
    <s v="documentary"/>
    <d v="2013-03-27T23:17:40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x v="0"/>
    <n v="104"/>
    <x v="0"/>
    <s v="film &amp; video/documentary"/>
    <n v="101"/>
    <n v="216.75"/>
    <s v="film &amp; video"/>
    <s v="documentary"/>
    <d v="2015-06-23T06:46:37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x v="0"/>
    <n v="73"/>
    <x v="0"/>
    <s v="film &amp; video/documentary"/>
    <n v="100"/>
    <n v="110.06849315068493"/>
    <s v="film &amp; video"/>
    <s v="documentary"/>
    <d v="2013-04-30T20:13:07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x v="0"/>
    <n v="3"/>
    <x v="1"/>
    <s v="film &amp; video/animation"/>
    <n v="0"/>
    <n v="4.833333333333333"/>
    <s v="film &amp; video"/>
    <s v="animation"/>
    <d v="2014-02-12T05:40:31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x v="0"/>
    <n v="6"/>
    <x v="1"/>
    <s v="film &amp; video/animation"/>
    <n v="2"/>
    <n v="50.166666666666664"/>
    <s v="film &amp; video"/>
    <s v="animation"/>
    <d v="2015-06-22T11:47:36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x v="0"/>
    <n v="12"/>
    <x v="1"/>
    <s v="film &amp; video/animation"/>
    <n v="1"/>
    <n v="35.833333333333336"/>
    <s v="film &amp; video"/>
    <s v="animation"/>
    <d v="2014-08-12T06:14:57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x v="0"/>
    <n v="13"/>
    <x v="1"/>
    <s v="film &amp; video/animation"/>
    <n v="1"/>
    <n v="11.76923076923077"/>
    <s v="film &amp; video"/>
    <s v="animation"/>
    <d v="2013-05-06T22:13:50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x v="0"/>
    <n v="5"/>
    <x v="1"/>
    <s v="film &amp; video/animation"/>
    <n v="7"/>
    <n v="40.78"/>
    <s v="film &amp; video"/>
    <s v="animation"/>
    <d v="2012-01-26T09:01:39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x v="0"/>
    <n v="2"/>
    <x v="1"/>
    <s v="film &amp; video/animation"/>
    <n v="0"/>
    <n v="3"/>
    <s v="film &amp; video"/>
    <s v="animation"/>
    <d v="2015-09-28T20:40:04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x v="0"/>
    <n v="8"/>
    <x v="1"/>
    <s v="film &amp; video/animation"/>
    <n v="1"/>
    <n v="16.625"/>
    <s v="film &amp; video"/>
    <s v="animation"/>
    <d v="2016-01-31T17:05:14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x v="0"/>
    <n v="0"/>
    <x v="1"/>
    <s v="film &amp; video/animation"/>
    <n v="0"/>
    <e v="#DIV/0!"/>
    <s v="film &amp; video"/>
    <s v="animation"/>
    <d v="2015-10-08T21:49:00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x v="0"/>
    <n v="13"/>
    <x v="1"/>
    <s v="film &amp; video/animation"/>
    <n v="6"/>
    <n v="52"/>
    <s v="film &amp; video"/>
    <s v="animation"/>
    <d v="2014-05-19T18:24:05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x v="0"/>
    <n v="0"/>
    <x v="1"/>
    <s v="film &amp; video/animation"/>
    <n v="0"/>
    <e v="#DIV/0!"/>
    <s v="film &amp; video"/>
    <s v="animation"/>
    <d v="2009-09-14T21:38:02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x v="0"/>
    <n v="5"/>
    <x v="1"/>
    <s v="film &amp; video/animation"/>
    <n v="2"/>
    <n v="4.8"/>
    <s v="film &amp; video"/>
    <s v="animation"/>
    <d v="2013-08-27T02:34:27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x v="0"/>
    <n v="8"/>
    <x v="1"/>
    <s v="film &amp; video/animation"/>
    <n v="14"/>
    <n v="51.875"/>
    <s v="film &amp; video"/>
    <s v="animation"/>
    <d v="2016-06-05T20:54:43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x v="0"/>
    <n v="8"/>
    <x v="1"/>
    <s v="film &amp; video/animation"/>
    <n v="10"/>
    <n v="71.25"/>
    <s v="film &amp; video"/>
    <s v="animation"/>
    <d v="2015-08-22T17:26:21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x v="0"/>
    <n v="0"/>
    <x v="1"/>
    <s v="film &amp; video/animation"/>
    <n v="0"/>
    <e v="#DIV/0!"/>
    <s v="film &amp; video"/>
    <s v="animation"/>
    <d v="2015-08-12T15:07:02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x v="0"/>
    <n v="2"/>
    <x v="1"/>
    <s v="film &amp; video/animation"/>
    <n v="5"/>
    <n v="62.5"/>
    <s v="film &amp; video"/>
    <s v="animation"/>
    <d v="2013-10-29T20:01:42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x v="0"/>
    <n v="3"/>
    <x v="1"/>
    <s v="film &amp; video/animation"/>
    <n v="0"/>
    <n v="1"/>
    <s v="film &amp; video"/>
    <s v="animation"/>
    <d v="2013-08-14T17:56:20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x v="0"/>
    <n v="0"/>
    <x v="1"/>
    <s v="film &amp; video/animation"/>
    <n v="0"/>
    <e v="#DIV/0!"/>
    <s v="film &amp; video"/>
    <s v="animation"/>
    <d v="2013-07-01T08:41:53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x v="0"/>
    <n v="0"/>
    <x v="1"/>
    <s v="film &amp; video/animation"/>
    <n v="0"/>
    <e v="#DIV/0!"/>
    <s v="film &amp; video"/>
    <s v="animation"/>
    <d v="2016-08-09T07:38:46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x v="0"/>
    <n v="11"/>
    <x v="1"/>
    <s v="film &amp; video/animation"/>
    <n v="9"/>
    <n v="170.54545454545453"/>
    <s v="film &amp; video"/>
    <s v="animation"/>
    <d v="2015-10-19T06:15:5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x v="0"/>
    <n v="0"/>
    <x v="1"/>
    <s v="film &amp; video/animation"/>
    <n v="0"/>
    <e v="#DIV/0!"/>
    <s v="film &amp; video"/>
    <s v="animation"/>
    <d v="2014-10-07T18:16:58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x v="0"/>
    <n v="1"/>
    <x v="1"/>
    <s v="film &amp; video/animation"/>
    <n v="0"/>
    <n v="5"/>
    <s v="film &amp; video"/>
    <s v="animation"/>
    <d v="2016-02-23T23:39:13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x v="0"/>
    <n v="0"/>
    <x v="1"/>
    <s v="film &amp; video/animation"/>
    <n v="0"/>
    <e v="#DIV/0!"/>
    <s v="film &amp; video"/>
    <s v="animation"/>
    <d v="2013-10-03T19:03:16"/>
    <d v="2013-11-02T19:03:16"/>
  </r>
  <r>
    <n v="442"/>
    <s v="The Paranormal Idiot"/>
    <s v="Doomsday is here"/>
    <n v="17000"/>
    <n v="6691"/>
    <x v="2"/>
    <s v="US"/>
    <s v="USD"/>
    <n v="1424380783"/>
    <n v="1421788783"/>
    <x v="0"/>
    <n v="17"/>
    <x v="1"/>
    <s v="film &amp; video/animation"/>
    <n v="39"/>
    <n v="393.58823529411762"/>
    <s v="film &amp; video"/>
    <s v="animation"/>
    <d v="2015-01-20T21:19:43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x v="0"/>
    <n v="2"/>
    <x v="1"/>
    <s v="film &amp; video/animation"/>
    <n v="0"/>
    <n v="5"/>
    <s v="film &amp; video"/>
    <s v="animation"/>
    <d v="2014-01-11T00:21:41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x v="0"/>
    <n v="1"/>
    <x v="1"/>
    <s v="film &amp; video/animation"/>
    <n v="5"/>
    <n v="50"/>
    <s v="film &amp; video"/>
    <s v="animation"/>
    <d v="2011-12-17T21:46:01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x v="0"/>
    <n v="2"/>
    <x v="1"/>
    <s v="film &amp; video/animation"/>
    <n v="0"/>
    <n v="1"/>
    <s v="film &amp; video"/>
    <s v="animation"/>
    <d v="2015-05-06T08:02:5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x v="0"/>
    <n v="16"/>
    <x v="1"/>
    <s v="film &amp; video/animation"/>
    <n v="7"/>
    <n v="47.875"/>
    <s v="film &amp; video"/>
    <s v="animation"/>
    <d v="2015-02-02T02:00:20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x v="0"/>
    <n v="1"/>
    <x v="1"/>
    <s v="film &amp; video/animation"/>
    <n v="0"/>
    <n v="5"/>
    <s v="film &amp; video"/>
    <s v="animation"/>
    <d v="2013-02-26T13:19:23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x v="0"/>
    <n v="4"/>
    <x v="1"/>
    <s v="film &amp; video/animation"/>
    <n v="3"/>
    <n v="20.502500000000001"/>
    <s v="film &amp; video"/>
    <s v="animation"/>
    <d v="2014-04-24T18:11:35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x v="0"/>
    <n v="5"/>
    <x v="1"/>
    <s v="film &amp; video/animation"/>
    <n v="2"/>
    <n v="9"/>
    <s v="film &amp; video"/>
    <s v="animation"/>
    <d v="2013-09-17T13:38:05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x v="0"/>
    <n v="7"/>
    <x v="1"/>
    <s v="film &amp; video/animation"/>
    <n v="1"/>
    <n v="56.571428571428569"/>
    <s v="film &amp; video"/>
    <s v="animation"/>
    <d v="2014-01-15T22:43:2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x v="0"/>
    <n v="0"/>
    <x v="1"/>
    <s v="film &amp; video/animation"/>
    <n v="0"/>
    <e v="#DIV/0!"/>
    <s v="film &amp; video"/>
    <s v="animation"/>
    <d v="2013-12-26T17:09: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x v="0"/>
    <n v="12"/>
    <x v="1"/>
    <s v="film &amp; video/animation"/>
    <n v="64"/>
    <n v="40"/>
    <s v="film &amp; video"/>
    <s v="animation"/>
    <d v="2015-04-13T16:53:35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x v="0"/>
    <n v="2"/>
    <x v="1"/>
    <s v="film &amp; video/animation"/>
    <n v="0"/>
    <n v="13"/>
    <s v="film &amp; video"/>
    <s v="animation"/>
    <d v="2015-02-03T19:47:59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x v="0"/>
    <n v="5"/>
    <x v="1"/>
    <s v="film &amp; video/animation"/>
    <n v="1"/>
    <n v="16.399999999999999"/>
    <s v="film &amp; video"/>
    <s v="animation"/>
    <d v="2014-10-26T17:12:51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x v="0"/>
    <n v="2"/>
    <x v="1"/>
    <s v="film &amp; video/animation"/>
    <n v="0"/>
    <n v="22.5"/>
    <s v="film &amp; video"/>
    <s v="animation"/>
    <d v="2012-03-03T00:03:42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x v="0"/>
    <n v="3"/>
    <x v="1"/>
    <s v="film &amp; video/animation"/>
    <n v="1"/>
    <n v="20.333333333333332"/>
    <s v="film &amp; video"/>
    <s v="animation"/>
    <d v="2013-09-30T16:40:01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x v="0"/>
    <n v="0"/>
    <x v="1"/>
    <s v="film &amp; video/animation"/>
    <n v="0"/>
    <e v="#DIV/0!"/>
    <s v="film &amp; video"/>
    <s v="animation"/>
    <d v="2014-07-17T18:25:12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x v="0"/>
    <n v="49"/>
    <x v="1"/>
    <s v="film &amp; video/animation"/>
    <n v="8"/>
    <n v="16.755102040816325"/>
    <s v="film &amp; video"/>
    <s v="animation"/>
    <d v="2013-04-14T16:47:40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x v="0"/>
    <n v="1"/>
    <x v="1"/>
    <s v="film &amp; video/animation"/>
    <n v="0"/>
    <n v="25"/>
    <s v="film &amp; video"/>
    <s v="animation"/>
    <d v="2011-09-14T15:22:07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x v="0"/>
    <n v="2"/>
    <x v="1"/>
    <s v="film &amp; video/animation"/>
    <n v="0"/>
    <n v="12.5"/>
    <s v="film &amp; video"/>
    <s v="animation"/>
    <d v="2014-04-30T13:01:15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x v="0"/>
    <n v="0"/>
    <x v="1"/>
    <s v="film &amp; video/animation"/>
    <n v="0"/>
    <e v="#DIV/0!"/>
    <s v="film &amp; video"/>
    <s v="animation"/>
    <d v="2013-05-13T20:19:27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x v="0"/>
    <n v="0"/>
    <x v="1"/>
    <s v="film &amp; video/animation"/>
    <n v="0"/>
    <e v="#DIV/0!"/>
    <s v="film &amp; video"/>
    <s v="animation"/>
    <d v="2011-06-11T03:02:21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x v="0"/>
    <n v="11"/>
    <x v="1"/>
    <s v="film &amp; video/animation"/>
    <n v="2"/>
    <n v="113.63636363636364"/>
    <s v="film &amp; video"/>
    <s v="animation"/>
    <d v="2011-07-26T17:02:3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x v="0"/>
    <n v="1"/>
    <x v="1"/>
    <s v="film &amp; video/animation"/>
    <n v="0"/>
    <n v="1"/>
    <s v="film &amp; video"/>
    <s v="animation"/>
    <d v="2016-04-28T20:22:15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x v="0"/>
    <n v="8"/>
    <x v="1"/>
    <s v="film &amp; video/animation"/>
    <n v="27"/>
    <n v="17.25"/>
    <s v="film &amp; video"/>
    <s v="animation"/>
    <d v="2014-06-11T02:52:54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x v="0"/>
    <n v="5"/>
    <x v="1"/>
    <s v="film &amp; video/animation"/>
    <n v="1"/>
    <n v="15.2"/>
    <s v="film &amp; video"/>
    <s v="animation"/>
    <d v="2012-08-08T22:37:44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x v="0"/>
    <n v="39"/>
    <x v="1"/>
    <s v="film &amp; video/animation"/>
    <n v="22"/>
    <n v="110.64102564102564"/>
    <s v="film &amp; video"/>
    <s v="animation"/>
    <d v="2012-08-14T16:18:54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x v="0"/>
    <n v="0"/>
    <x v="1"/>
    <s v="film &amp; video/animation"/>
    <n v="0"/>
    <e v="#DIV/0!"/>
    <s v="film &amp; video"/>
    <s v="animation"/>
    <d v="2012-05-12T04:01:23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x v="0"/>
    <n v="0"/>
    <x v="1"/>
    <s v="film &amp; video/animation"/>
    <n v="0"/>
    <e v="#DIV/0!"/>
    <s v="film &amp; video"/>
    <s v="animation"/>
    <d v="2014-07-07T23:45:24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x v="0"/>
    <n v="2"/>
    <x v="1"/>
    <s v="film &amp; video/animation"/>
    <n v="1"/>
    <n v="25.5"/>
    <s v="film &amp; video"/>
    <s v="animation"/>
    <d v="2013-11-27T04:01:29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x v="0"/>
    <n v="170"/>
    <x v="1"/>
    <s v="film &amp; video/animation"/>
    <n v="12"/>
    <n v="38.476470588235294"/>
    <s v="film &amp; video"/>
    <s v="animation"/>
    <d v="2014-03-05T17:19:39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x v="0"/>
    <n v="5"/>
    <x v="1"/>
    <s v="film &amp; video/animation"/>
    <n v="18"/>
    <n v="28.2"/>
    <s v="film &amp; video"/>
    <s v="animation"/>
    <d v="2014-07-24T22:08:38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x v="0"/>
    <n v="14"/>
    <x v="1"/>
    <s v="film &amp; video/animation"/>
    <n v="3"/>
    <n v="61.5"/>
    <s v="film &amp; video"/>
    <s v="animation"/>
    <d v="2014-08-18T16:45:19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x v="0"/>
    <n v="1"/>
    <x v="1"/>
    <s v="film &amp; video/animation"/>
    <n v="0"/>
    <n v="1"/>
    <s v="film &amp; video"/>
    <s v="animation"/>
    <d v="2017-01-18T07:53:49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x v="0"/>
    <n v="0"/>
    <x v="1"/>
    <s v="film &amp; video/animation"/>
    <n v="0"/>
    <e v="#DIV/0!"/>
    <s v="film &amp; video"/>
    <s v="animation"/>
    <d v="2015-04-06T02:04:03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x v="0"/>
    <n v="124"/>
    <x v="1"/>
    <s v="film &amp; video/animation"/>
    <n v="2"/>
    <n v="39.569274193548388"/>
    <s v="film &amp; video"/>
    <s v="animation"/>
    <d v="2014-04-28T23:24:01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x v="0"/>
    <n v="0"/>
    <x v="1"/>
    <s v="film &amp; video/animation"/>
    <n v="0"/>
    <e v="#DIV/0!"/>
    <s v="film &amp; video"/>
    <s v="animation"/>
    <d v="2012-03-19T20:02:14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x v="0"/>
    <n v="0"/>
    <x v="1"/>
    <s v="film &amp; video/animation"/>
    <n v="0"/>
    <e v="#DIV/0!"/>
    <s v="film &amp; video"/>
    <s v="animation"/>
    <d v="2015-03-02T21:51:49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x v="0"/>
    <n v="55"/>
    <x v="1"/>
    <s v="film &amp; video/animation"/>
    <n v="33"/>
    <n v="88.8"/>
    <s v="film &amp; video"/>
    <s v="animation"/>
    <d v="2014-09-22T09:47:15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x v="0"/>
    <n v="140"/>
    <x v="1"/>
    <s v="film &amp; video/animation"/>
    <n v="19"/>
    <n v="55.457142857142856"/>
    <s v="film &amp; video"/>
    <s v="animation"/>
    <d v="2013-07-10T12:00:15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x v="0"/>
    <n v="21"/>
    <x v="1"/>
    <s v="film &amp; video/animation"/>
    <n v="6"/>
    <n v="87.142857142857139"/>
    <s v="film &amp; video"/>
    <s v="animation"/>
    <d v="2012-09-10T16:08:09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x v="0"/>
    <n v="1"/>
    <x v="1"/>
    <s v="film &amp; video/animation"/>
    <n v="0"/>
    <n v="10"/>
    <s v="film &amp; video"/>
    <s v="animation"/>
    <d v="2016-03-18T21:31:30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x v="0"/>
    <n v="147"/>
    <x v="1"/>
    <s v="film &amp; video/animation"/>
    <n v="50"/>
    <n v="51.224489795918366"/>
    <s v="film &amp; video"/>
    <s v="animation"/>
    <d v="2012-11-30T04:44:32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x v="0"/>
    <n v="11"/>
    <x v="1"/>
    <s v="film &amp; video/animation"/>
    <n v="0"/>
    <n v="13.545454545454545"/>
    <s v="film &amp; video"/>
    <s v="animation"/>
    <d v="2015-09-25T22:32:52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x v="0"/>
    <n v="125"/>
    <x v="1"/>
    <s v="film &amp; video/animation"/>
    <n v="22"/>
    <n v="66.520080000000007"/>
    <s v="film &amp; video"/>
    <s v="animation"/>
    <d v="2013-04-17T12:08:19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x v="0"/>
    <n v="1"/>
    <x v="1"/>
    <s v="film &amp; video/animation"/>
    <n v="0"/>
    <n v="50"/>
    <s v="film &amp; video"/>
    <s v="animation"/>
    <d v="2014-05-02T22:37:19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x v="0"/>
    <n v="0"/>
    <x v="1"/>
    <s v="film &amp; video/animation"/>
    <n v="0"/>
    <e v="#DIV/0!"/>
    <s v="film &amp; video"/>
    <s v="animation"/>
    <d v="2016-10-26T14:16:34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x v="0"/>
    <n v="0"/>
    <x v="1"/>
    <s v="film &amp; video/animation"/>
    <n v="0"/>
    <e v="#DIV/0!"/>
    <s v="film &amp; video"/>
    <s v="animation"/>
    <d v="2016-12-10T01:18:20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x v="0"/>
    <n v="3"/>
    <x v="1"/>
    <s v="film &amp; video/animation"/>
    <n v="0"/>
    <n v="71.666666666666671"/>
    <s v="film &amp; video"/>
    <s v="animation"/>
    <d v="2011-12-05T11:33:36"/>
    <d v="2012-01-05T11:33:00"/>
  </r>
  <r>
    <n v="490"/>
    <s v="PROJECT IS CANCELLED"/>
    <s v="Cancelled"/>
    <n v="1000"/>
    <n v="0"/>
    <x v="2"/>
    <s v="US"/>
    <s v="USD"/>
    <n v="1345677285"/>
    <n v="1343085285"/>
    <x v="0"/>
    <n v="0"/>
    <x v="1"/>
    <s v="film &amp; video/animation"/>
    <n v="0"/>
    <e v="#DIV/0!"/>
    <s v="film &amp; video"/>
    <s v="animation"/>
    <d v="2012-07-23T23:14:4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x v="0"/>
    <n v="0"/>
    <x v="1"/>
    <s v="film &amp; video/animation"/>
    <n v="0"/>
    <e v="#DIV/0!"/>
    <s v="film &amp; video"/>
    <s v="animation"/>
    <d v="2015-12-28T23:34:59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x v="0"/>
    <n v="0"/>
    <x v="1"/>
    <s v="film &amp; video/animation"/>
    <n v="0"/>
    <e v="#DIV/0!"/>
    <s v="film &amp; video"/>
    <s v="animation"/>
    <d v="2016-08-14T00:50:30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x v="0"/>
    <n v="0"/>
    <x v="1"/>
    <s v="film &amp; video/animation"/>
    <n v="0"/>
    <e v="#DIV/0!"/>
    <s v="film &amp; video"/>
    <s v="animation"/>
    <d v="2015-04-20T17:25:38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x v="0"/>
    <n v="3"/>
    <x v="1"/>
    <s v="film &amp; video/animation"/>
    <n v="0"/>
    <n v="10.333333333333334"/>
    <s v="film &amp; video"/>
    <s v="animation"/>
    <d v="2014-06-09T19:56:05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x v="0"/>
    <n v="0"/>
    <x v="1"/>
    <s v="film &amp; video/animation"/>
    <n v="0"/>
    <e v="#DIV/0!"/>
    <s v="film &amp; video"/>
    <s v="animation"/>
    <d v="2015-06-16T19:51:4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x v="0"/>
    <n v="1"/>
    <x v="1"/>
    <s v="film &amp; video/animation"/>
    <n v="0"/>
    <n v="1"/>
    <s v="film &amp; video"/>
    <s v="animation"/>
    <d v="2013-12-12T22:21:14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x v="0"/>
    <n v="3"/>
    <x v="1"/>
    <s v="film &amp; video/animation"/>
    <n v="1"/>
    <n v="10"/>
    <s v="film &amp; video"/>
    <s v="animation"/>
    <d v="2014-11-02T00:54:25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x v="0"/>
    <n v="22"/>
    <x v="1"/>
    <s v="film &amp; video/animation"/>
    <n v="5"/>
    <n v="136.09090909090909"/>
    <s v="film &amp; video"/>
    <s v="animation"/>
    <d v="2011-11-11T18:17:29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x v="0"/>
    <n v="26"/>
    <x v="1"/>
    <s v="film &amp; video/animation"/>
    <n v="10"/>
    <n v="73.461538461538467"/>
    <s v="film &amp; video"/>
    <s v="animation"/>
    <d v="2009-08-18T21:29:28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x v="0"/>
    <n v="4"/>
    <x v="1"/>
    <s v="film &amp; video/animation"/>
    <n v="3"/>
    <n v="53.75"/>
    <s v="film &amp; video"/>
    <s v="animation"/>
    <d v="2010-03-10T21:15:51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x v="0"/>
    <n v="0"/>
    <x v="1"/>
    <s v="film &amp; video/animation"/>
    <n v="0"/>
    <e v="#DIV/0!"/>
    <s v="film &amp; video"/>
    <s v="animation"/>
    <d v="2011-06-09T05:37:3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x v="0"/>
    <n v="4"/>
    <x v="1"/>
    <s v="film &amp; video/animation"/>
    <n v="1"/>
    <n v="57.5"/>
    <s v="film &amp; video"/>
    <s v="animation"/>
    <d v="2012-02-17T13:17:05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x v="0"/>
    <n v="9"/>
    <x v="1"/>
    <s v="film &amp; video/animation"/>
    <n v="2"/>
    <n v="12.666666666666666"/>
    <s v="film &amp; video"/>
    <s v="animation"/>
    <d v="2014-12-18T12:38:2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x v="0"/>
    <n v="5"/>
    <x v="1"/>
    <s v="film &amp; video/animation"/>
    <n v="1"/>
    <n v="67"/>
    <s v="film &amp; video"/>
    <s v="animation"/>
    <d v="2012-02-10T23:36:27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x v="0"/>
    <n v="14"/>
    <x v="1"/>
    <s v="film &amp; video/animation"/>
    <n v="0"/>
    <n v="3.7142857142857144"/>
    <s v="film &amp; video"/>
    <s v="animation"/>
    <d v="2015-11-10T02:21:26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x v="0"/>
    <n v="1"/>
    <x v="1"/>
    <s v="film &amp; video/animation"/>
    <n v="0"/>
    <n v="250"/>
    <s v="film &amp; video"/>
    <s v="animation"/>
    <d v="2013-07-11T13:15:20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x v="0"/>
    <n v="10"/>
    <x v="1"/>
    <s v="film &amp; video/animation"/>
    <n v="3"/>
    <n v="64"/>
    <s v="film &amp; video"/>
    <s v="animation"/>
    <d v="2012-09-04T23:00:5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x v="0"/>
    <n v="3"/>
    <x v="1"/>
    <s v="film &amp; video/animation"/>
    <n v="1"/>
    <n v="133.33333333333334"/>
    <s v="film &amp; video"/>
    <s v="animation"/>
    <d v="2012-03-27T00:35:01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x v="0"/>
    <n v="1"/>
    <x v="1"/>
    <s v="film &amp; video/animation"/>
    <n v="0"/>
    <n v="10"/>
    <s v="film &amp; video"/>
    <s v="animation"/>
    <d v="2015-05-29T15:09:30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x v="0"/>
    <n v="0"/>
    <x v="1"/>
    <s v="film &amp; video/animation"/>
    <n v="0"/>
    <e v="#DIV/0!"/>
    <s v="film &amp; video"/>
    <s v="animation"/>
    <d v="2016-01-31T04:13:59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x v="0"/>
    <n v="5"/>
    <x v="1"/>
    <s v="film &amp; video/animation"/>
    <n v="3"/>
    <n v="30"/>
    <s v="film &amp; video"/>
    <s v="animation"/>
    <d v="2013-03-07T07:16:22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x v="0"/>
    <n v="2"/>
    <x v="1"/>
    <s v="film &amp; video/animation"/>
    <n v="0"/>
    <n v="5.5"/>
    <s v="film &amp; video"/>
    <s v="animation"/>
    <d v="2016-10-06T17:48:47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x v="0"/>
    <n v="68"/>
    <x v="1"/>
    <s v="film &amp; video/animation"/>
    <n v="14"/>
    <n v="102.38235294117646"/>
    <s v="film &amp; video"/>
    <s v="animation"/>
    <d v="2016-07-01T15:41:45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x v="0"/>
    <n v="3"/>
    <x v="1"/>
    <s v="film &amp; video/animation"/>
    <n v="3"/>
    <n v="16.666666666666668"/>
    <s v="film &amp; video"/>
    <s v="animation"/>
    <d v="2014-07-10T14:44:07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x v="0"/>
    <n v="34"/>
    <x v="1"/>
    <s v="film &amp; video/animation"/>
    <n v="25"/>
    <n v="725.02941176470586"/>
    <s v="film &amp; video"/>
    <s v="animation"/>
    <d v="2015-11-19T11:46:41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x v="0"/>
    <n v="0"/>
    <x v="1"/>
    <s v="film &amp; video/animation"/>
    <n v="0"/>
    <e v="#DIV/0!"/>
    <s v="film &amp; video"/>
    <s v="animation"/>
    <d v="2015-03-28T18:41:20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x v="0"/>
    <n v="3"/>
    <x v="1"/>
    <s v="film &amp; video/animation"/>
    <n v="1"/>
    <n v="68.333333333333329"/>
    <s v="film &amp; video"/>
    <s v="animation"/>
    <d v="2017-01-03T14:46:01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x v="0"/>
    <n v="0"/>
    <x v="1"/>
    <s v="film &amp; video/animation"/>
    <n v="0"/>
    <e v="#DIV/0!"/>
    <s v="film &amp; video"/>
    <s v="animation"/>
    <d v="2015-08-07T14:47:04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x v="0"/>
    <n v="70"/>
    <x v="1"/>
    <s v="film &amp; video/animation"/>
    <n v="23"/>
    <n v="39.228571428571428"/>
    <s v="film &amp; video"/>
    <s v="animation"/>
    <d v="2012-11-05T09:23:41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x v="0"/>
    <n v="34"/>
    <x v="0"/>
    <s v="theater/plays"/>
    <n v="102"/>
    <n v="150.14705882352942"/>
    <s v="theater"/>
    <s v="plays"/>
    <d v="2015-11-10T16:51:01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x v="0"/>
    <n v="56"/>
    <x v="0"/>
    <s v="theater/plays"/>
    <n v="105"/>
    <n v="93.428571428571431"/>
    <s v="theater"/>
    <s v="plays"/>
    <d v="2016-10-03T02:13:39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x v="0"/>
    <n v="31"/>
    <x v="0"/>
    <s v="theater/plays"/>
    <n v="115"/>
    <n v="110.96774193548387"/>
    <s v="theater"/>
    <s v="plays"/>
    <d v="2016-03-01T00:58:45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x v="0"/>
    <n v="84"/>
    <x v="0"/>
    <s v="theater/plays"/>
    <n v="121"/>
    <n v="71.785714285714292"/>
    <s v="theater"/>
    <s v="plays"/>
    <d v="2015-08-22T03:11:16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x v="0"/>
    <n v="130"/>
    <x v="0"/>
    <s v="theater/plays"/>
    <n v="109"/>
    <n v="29.258076923076924"/>
    <s v="theater"/>
    <s v="plays"/>
    <d v="2016-05-02T17:12:49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x v="0"/>
    <n v="12"/>
    <x v="0"/>
    <s v="theater/plays"/>
    <n v="100"/>
    <n v="1000"/>
    <s v="theater"/>
    <s v="plays"/>
    <d v="2014-07-30T09:37:21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x v="0"/>
    <n v="23"/>
    <x v="0"/>
    <s v="theater/plays"/>
    <n v="114"/>
    <n v="74.347826086956516"/>
    <s v="theater"/>
    <s v="plays"/>
    <d v="2015-07-07T14:12:24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x v="0"/>
    <n v="158"/>
    <x v="0"/>
    <s v="theater/plays"/>
    <n v="101"/>
    <n v="63.829113924050631"/>
    <s v="theater"/>
    <s v="plays"/>
    <d v="2017-01-18T04:56:06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x v="0"/>
    <n v="30"/>
    <x v="0"/>
    <s v="theater/plays"/>
    <n v="116"/>
    <n v="44.333333333333336"/>
    <s v="theater"/>
    <s v="plays"/>
    <d v="2015-05-31T22:05:07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x v="0"/>
    <n v="18"/>
    <x v="0"/>
    <s v="theater/plays"/>
    <n v="130"/>
    <n v="86.944444444444443"/>
    <s v="theater"/>
    <s v="plays"/>
    <d v="2016-12-21T00:44:54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x v="0"/>
    <n v="29"/>
    <x v="0"/>
    <s v="theater/plays"/>
    <n v="108"/>
    <n v="126.55172413793103"/>
    <s v="theater"/>
    <s v="plays"/>
    <d v="2015-06-02T14:11:08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x v="0"/>
    <n v="31"/>
    <x v="0"/>
    <s v="theater/plays"/>
    <n v="100"/>
    <n v="129.03225806451613"/>
    <s v="theater"/>
    <s v="plays"/>
    <d v="2016-11-02T01:33:49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x v="0"/>
    <n v="173"/>
    <x v="0"/>
    <s v="theater/plays"/>
    <n v="123"/>
    <n v="71.242774566473983"/>
    <s v="theater"/>
    <s v="plays"/>
    <d v="2016-04-13T00:10:08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x v="0"/>
    <n v="17"/>
    <x v="0"/>
    <s v="theater/plays"/>
    <n v="100"/>
    <n v="117.88235294117646"/>
    <s v="theater"/>
    <s v="plays"/>
    <d v="2016-04-22T10:26:05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x v="0"/>
    <n v="48"/>
    <x v="0"/>
    <s v="theater/plays"/>
    <n v="105"/>
    <n v="327.08333333333331"/>
    <s v="theater"/>
    <s v="plays"/>
    <d v="2015-09-23T19:27:50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x v="0"/>
    <n v="59"/>
    <x v="0"/>
    <s v="theater/plays"/>
    <n v="103"/>
    <n v="34.745762711864408"/>
    <s v="theater"/>
    <s v="plays"/>
    <d v="2016-12-07T13:05:0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x v="0"/>
    <n v="39"/>
    <x v="0"/>
    <s v="theater/plays"/>
    <n v="118"/>
    <n v="100.06410256410257"/>
    <s v="theater"/>
    <s v="plays"/>
    <d v="2015-06-24T08:16:47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x v="0"/>
    <n v="59"/>
    <x v="0"/>
    <s v="theater/plays"/>
    <n v="121"/>
    <n v="40.847457627118644"/>
    <s v="theater"/>
    <s v="plays"/>
    <d v="2015-10-05T18:26:31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x v="0"/>
    <n v="60"/>
    <x v="0"/>
    <s v="theater/plays"/>
    <n v="302"/>
    <n v="252.01666666666668"/>
    <s v="theater"/>
    <s v="plays"/>
    <d v="2016-04-13T19:04:23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x v="0"/>
    <n v="20"/>
    <x v="0"/>
    <s v="theater/plays"/>
    <n v="101"/>
    <n v="25.161000000000001"/>
    <s v="theater"/>
    <s v="plays"/>
    <d v="2016-06-14T01:11:47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x v="0"/>
    <n v="1"/>
    <x v="1"/>
    <s v="technology/web"/>
    <n v="0"/>
    <n v="1"/>
    <s v="technology"/>
    <s v="web"/>
    <d v="2015-01-05T19:36:46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x v="0"/>
    <n v="1"/>
    <x v="1"/>
    <s v="technology/web"/>
    <n v="1"/>
    <n v="25"/>
    <s v="technology"/>
    <s v="web"/>
    <d v="2015-09-29T01:07:14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x v="0"/>
    <n v="1"/>
    <x v="1"/>
    <s v="technology/web"/>
    <n v="0"/>
    <n v="1"/>
    <s v="technology"/>
    <s v="web"/>
    <d v="2016-03-04T17:41:56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x v="0"/>
    <n v="2"/>
    <x v="1"/>
    <s v="technology/web"/>
    <n v="0"/>
    <n v="35"/>
    <s v="technology"/>
    <s v="web"/>
    <d v="2014-10-02T02:12:42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x v="0"/>
    <n v="2"/>
    <x v="1"/>
    <s v="technology/web"/>
    <n v="1"/>
    <n v="3"/>
    <s v="technology"/>
    <s v="web"/>
    <d v="2016-06-04T15:46:00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x v="0"/>
    <n v="34"/>
    <x v="1"/>
    <s v="technology/web"/>
    <n v="27"/>
    <n v="402.70588235294116"/>
    <s v="technology"/>
    <s v="web"/>
    <d v="2015-10-06T14:13:09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x v="0"/>
    <n v="2"/>
    <x v="1"/>
    <s v="technology/web"/>
    <n v="0"/>
    <n v="26"/>
    <s v="technology"/>
    <s v="web"/>
    <d v="2015-09-02T16:01:55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x v="0"/>
    <n v="0"/>
    <x v="1"/>
    <s v="technology/web"/>
    <n v="0"/>
    <e v="#DIV/0!"/>
    <s v="technology"/>
    <s v="web"/>
    <d v="2016-01-11T16:42:44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x v="0"/>
    <n v="1"/>
    <x v="1"/>
    <s v="technology/web"/>
    <n v="0"/>
    <n v="9"/>
    <s v="technology"/>
    <s v="web"/>
    <d v="2015-09-29T21:40: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x v="0"/>
    <n v="8"/>
    <x v="1"/>
    <s v="technology/web"/>
    <n v="3"/>
    <n v="8.5"/>
    <s v="technology"/>
    <s v="web"/>
    <d v="2015-06-08T15:17:02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x v="0"/>
    <n v="4"/>
    <x v="1"/>
    <s v="technology/web"/>
    <n v="1"/>
    <n v="8.75"/>
    <s v="technology"/>
    <s v="web"/>
    <d v="2017-01-18T16:17:25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x v="0"/>
    <n v="28"/>
    <x v="1"/>
    <s v="technology/web"/>
    <n v="5"/>
    <n v="135.03571428571428"/>
    <s v="technology"/>
    <s v="web"/>
    <d v="2015-06-18T06:37:04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x v="0"/>
    <n v="0"/>
    <x v="1"/>
    <s v="technology/web"/>
    <n v="0"/>
    <e v="#DIV/0!"/>
    <s v="technology"/>
    <s v="web"/>
    <d v="2015-11-10T14:48:16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x v="0"/>
    <n v="6"/>
    <x v="1"/>
    <s v="technology/web"/>
    <n v="0"/>
    <n v="20.5"/>
    <s v="technology"/>
    <s v="web"/>
    <d v="2014-10-15T17:16:31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x v="0"/>
    <n v="22"/>
    <x v="1"/>
    <s v="technology/web"/>
    <n v="37"/>
    <n v="64.36363636363636"/>
    <s v="technology"/>
    <s v="web"/>
    <d v="2014-09-19T16:26:12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x v="0"/>
    <n v="0"/>
    <x v="1"/>
    <s v="technology/web"/>
    <n v="0"/>
    <e v="#DIV/0!"/>
    <s v="technology"/>
    <s v="web"/>
    <d v="2016-05-13T08:29:03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x v="0"/>
    <n v="1"/>
    <x v="1"/>
    <s v="technology/web"/>
    <n v="3"/>
    <n v="200"/>
    <s v="technology"/>
    <s v="web"/>
    <d v="2015-12-07T20:38:37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x v="0"/>
    <n v="20"/>
    <x v="1"/>
    <s v="technology/web"/>
    <n v="1"/>
    <n v="68.3"/>
    <s v="technology"/>
    <s v="web"/>
    <d v="2016-11-02T22:36:43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x v="0"/>
    <n v="0"/>
    <x v="1"/>
    <s v="technology/web"/>
    <n v="0"/>
    <e v="#DIV/0!"/>
    <s v="technology"/>
    <s v="web"/>
    <d v="2015-02-22T21:11:45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x v="0"/>
    <n v="1"/>
    <x v="1"/>
    <s v="technology/web"/>
    <n v="0"/>
    <n v="50"/>
    <s v="technology"/>
    <s v="web"/>
    <d v="2015-11-13T06:47:40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x v="0"/>
    <n v="3"/>
    <x v="1"/>
    <s v="technology/web"/>
    <n v="0"/>
    <n v="4"/>
    <s v="technology"/>
    <s v="web"/>
    <d v="2014-11-17T18:30:45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x v="0"/>
    <n v="2"/>
    <x v="1"/>
    <s v="technology/web"/>
    <n v="0"/>
    <n v="27.5"/>
    <s v="technology"/>
    <s v="web"/>
    <d v="2015-09-21T15:48:33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x v="0"/>
    <n v="0"/>
    <x v="1"/>
    <s v="technology/web"/>
    <n v="0"/>
    <e v="#DIV/0!"/>
    <s v="technology"/>
    <s v="web"/>
    <d v="2016-11-18T09:20:15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x v="0"/>
    <n v="2"/>
    <x v="1"/>
    <s v="technology/web"/>
    <n v="0"/>
    <n v="34"/>
    <s v="technology"/>
    <s v="web"/>
    <d v="2015-01-18T01:40:47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x v="0"/>
    <n v="1"/>
    <x v="1"/>
    <s v="technology/web"/>
    <n v="0"/>
    <n v="1"/>
    <s v="technology"/>
    <s v="web"/>
    <d v="2016-02-11T22:37:55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x v="0"/>
    <n v="0"/>
    <x v="1"/>
    <s v="technology/web"/>
    <n v="0"/>
    <e v="#DIV/0!"/>
    <s v="technology"/>
    <s v="web"/>
    <d v="2015-06-10T18:50:49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x v="0"/>
    <n v="1"/>
    <x v="1"/>
    <s v="technology/web"/>
    <n v="0"/>
    <n v="1"/>
    <s v="technology"/>
    <s v="web"/>
    <d v="2016-06-14T16:25:33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x v="0"/>
    <n v="0"/>
    <x v="1"/>
    <s v="technology/web"/>
    <n v="0"/>
    <e v="#DIV/0!"/>
    <s v="technology"/>
    <s v="web"/>
    <d v="2014-12-02T20:13:14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x v="0"/>
    <n v="5"/>
    <x v="1"/>
    <s v="technology/web"/>
    <n v="1"/>
    <n v="49"/>
    <s v="technology"/>
    <s v="web"/>
    <d v="2015-12-10T22:07:03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x v="0"/>
    <n v="1"/>
    <x v="1"/>
    <s v="technology/web"/>
    <n v="1"/>
    <n v="20"/>
    <s v="technology"/>
    <s v="web"/>
    <d v="2015-12-02T20:20:12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x v="0"/>
    <n v="1"/>
    <x v="1"/>
    <s v="technology/web"/>
    <n v="0"/>
    <n v="142"/>
    <s v="technology"/>
    <s v="web"/>
    <d v="2016-01-19T19:09:29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x v="0"/>
    <n v="2"/>
    <x v="1"/>
    <s v="technology/web"/>
    <n v="0"/>
    <n v="53"/>
    <s v="technology"/>
    <s v="web"/>
    <d v="2015-07-07T19:35:23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x v="0"/>
    <n v="0"/>
    <x v="1"/>
    <s v="technology/web"/>
    <n v="0"/>
    <e v="#DIV/0!"/>
    <s v="technology"/>
    <s v="web"/>
    <d v="2015-10-05T17:11:28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x v="0"/>
    <n v="9"/>
    <x v="1"/>
    <s v="technology/web"/>
    <n v="0"/>
    <n v="38.444444444444443"/>
    <s v="technology"/>
    <s v="web"/>
    <d v="2014-11-20T01:12:11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x v="0"/>
    <n v="4"/>
    <x v="1"/>
    <s v="technology/web"/>
    <n v="1"/>
    <n v="20"/>
    <s v="technology"/>
    <s v="web"/>
    <d v="2016-09-19T10:38:27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x v="0"/>
    <n v="4"/>
    <x v="1"/>
    <s v="technology/web"/>
    <n v="0"/>
    <n v="64.75"/>
    <s v="technology"/>
    <s v="web"/>
    <d v="2015-05-14T16:37:23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x v="0"/>
    <n v="1"/>
    <x v="1"/>
    <s v="technology/web"/>
    <n v="0"/>
    <n v="1"/>
    <s v="technology"/>
    <s v="web"/>
    <d v="2015-01-27T11:19:12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x v="0"/>
    <n v="1"/>
    <x v="1"/>
    <s v="technology/web"/>
    <n v="0"/>
    <n v="10"/>
    <s v="technology"/>
    <s v="web"/>
    <d v="2016-03-21T14:08:22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x v="0"/>
    <n v="7"/>
    <x v="1"/>
    <s v="technology/web"/>
    <n v="0"/>
    <n v="2"/>
    <s v="technology"/>
    <s v="web"/>
    <d v="2015-08-14T13:53:13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x v="0"/>
    <n v="5"/>
    <x v="1"/>
    <s v="technology/web"/>
    <n v="1"/>
    <n v="35"/>
    <s v="technology"/>
    <s v="web"/>
    <d v="2014-11-25T20:27:03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x v="0"/>
    <n v="1"/>
    <x v="1"/>
    <s v="technology/web"/>
    <n v="0"/>
    <n v="1"/>
    <s v="technology"/>
    <s v="web"/>
    <d v="2016-08-23T21:47:47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x v="0"/>
    <n v="0"/>
    <x v="1"/>
    <s v="technology/web"/>
    <n v="0"/>
    <e v="#DIV/0!"/>
    <s v="technology"/>
    <s v="web"/>
    <d v="2015-07-03T00:18:24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x v="0"/>
    <n v="0"/>
    <x v="1"/>
    <s v="technology/web"/>
    <n v="0"/>
    <e v="#DIV/0!"/>
    <s v="technology"/>
    <s v="web"/>
    <d v="2015-02-20T17:45:19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x v="0"/>
    <n v="1"/>
    <x v="1"/>
    <s v="technology/web"/>
    <n v="0"/>
    <n v="1"/>
    <s v="technology"/>
    <s v="web"/>
    <d v="2015-02-17T22:31:27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x v="0"/>
    <n v="2"/>
    <x v="1"/>
    <s v="technology/web"/>
    <n v="1"/>
    <n v="5"/>
    <s v="technology"/>
    <s v="web"/>
    <d v="2015-02-14T17:11:56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x v="0"/>
    <n v="0"/>
    <x v="1"/>
    <s v="technology/web"/>
    <n v="0"/>
    <e v="#DIV/0!"/>
    <s v="technology"/>
    <s v="web"/>
    <d v="2015-10-06T09:22:57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x v="0"/>
    <n v="4"/>
    <x v="1"/>
    <s v="technology/web"/>
    <n v="1"/>
    <n v="14"/>
    <s v="technology"/>
    <s v="web"/>
    <d v="2015-01-16T20:30:07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x v="0"/>
    <n v="7"/>
    <x v="1"/>
    <s v="technology/web"/>
    <n v="9"/>
    <n v="389.28571428571428"/>
    <s v="technology"/>
    <s v="web"/>
    <d v="2015-03-17T18:10:33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x v="0"/>
    <n v="2"/>
    <x v="1"/>
    <s v="technology/web"/>
    <n v="3"/>
    <n v="150.5"/>
    <s v="technology"/>
    <s v="web"/>
    <d v="2016-09-18T18:28:06"/>
    <d v="2016-11-17T19:28:06"/>
  </r>
  <r>
    <n v="589"/>
    <s v="Get Neighborly"/>
    <s v="Services closer than you think..."/>
    <n v="7500"/>
    <n v="1"/>
    <x v="2"/>
    <s v="US"/>
    <s v="USD"/>
    <n v="1436366699"/>
    <n v="1435070699"/>
    <x v="0"/>
    <n v="1"/>
    <x v="1"/>
    <s v="technology/web"/>
    <n v="0"/>
    <n v="1"/>
    <s v="technology"/>
    <s v="web"/>
    <d v="2015-06-23T14:44:5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x v="0"/>
    <n v="9"/>
    <x v="1"/>
    <s v="technology/web"/>
    <n v="4"/>
    <n v="24.777777777777779"/>
    <s v="technology"/>
    <s v="web"/>
    <d v="2016-01-08T13:18:51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x v="0"/>
    <n v="2"/>
    <x v="1"/>
    <s v="technology/web"/>
    <n v="0"/>
    <n v="30.5"/>
    <s v="technology"/>
    <s v="web"/>
    <d v="2015-06-22T13:02:10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x v="0"/>
    <n v="1"/>
    <x v="1"/>
    <s v="technology/web"/>
    <n v="3"/>
    <n v="250"/>
    <s v="technology"/>
    <s v="web"/>
    <d v="2014-11-03T05:34:20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x v="0"/>
    <n v="7"/>
    <x v="1"/>
    <s v="technology/web"/>
    <n v="23"/>
    <n v="16.428571428571427"/>
    <s v="technology"/>
    <s v="web"/>
    <d v="2015-03-07T16:15:45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x v="0"/>
    <n v="2"/>
    <x v="1"/>
    <s v="technology/web"/>
    <n v="0"/>
    <n v="13"/>
    <s v="technology"/>
    <s v="web"/>
    <d v="2016-03-17T18:43:26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x v="0"/>
    <n v="8"/>
    <x v="1"/>
    <s v="technology/web"/>
    <n v="0"/>
    <n v="53.25"/>
    <s v="technology"/>
    <s v="web"/>
    <d v="2015-03-20T01:40:38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x v="0"/>
    <n v="2"/>
    <x v="1"/>
    <s v="technology/web"/>
    <n v="0"/>
    <n v="3"/>
    <s v="technology"/>
    <s v="web"/>
    <d v="2016-10-03T21:31:32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x v="0"/>
    <n v="2"/>
    <x v="1"/>
    <s v="technology/web"/>
    <n v="0"/>
    <n v="10"/>
    <s v="technology"/>
    <s v="web"/>
    <d v="2016-06-24T16:55:35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x v="0"/>
    <n v="7"/>
    <x v="1"/>
    <s v="technology/web"/>
    <n v="34"/>
    <n v="121.42857142857143"/>
    <s v="technology"/>
    <s v="web"/>
    <d v="2014-11-05T00:03:01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x v="0"/>
    <n v="2"/>
    <x v="1"/>
    <s v="technology/web"/>
    <n v="0"/>
    <n v="15.5"/>
    <s v="technology"/>
    <s v="web"/>
    <d v="2015-02-12T19:30:02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x v="0"/>
    <n v="1"/>
    <x v="1"/>
    <s v="technology/web"/>
    <n v="2"/>
    <n v="100"/>
    <s v="technology"/>
    <s v="web"/>
    <d v="2015-03-10T19:09:22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x v="0"/>
    <n v="6"/>
    <x v="1"/>
    <s v="technology/web"/>
    <n v="1"/>
    <n v="23.333333333333332"/>
    <s v="technology"/>
    <s v="web"/>
    <d v="2014-11-26T20:35:39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x v="0"/>
    <n v="0"/>
    <x v="1"/>
    <s v="technology/web"/>
    <n v="0"/>
    <e v="#DIV/0!"/>
    <s v="technology"/>
    <s v="web"/>
    <d v="2015-05-19T19:03:35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x v="0"/>
    <n v="13"/>
    <x v="1"/>
    <s v="technology/web"/>
    <n v="4"/>
    <n v="45.386153846153846"/>
    <s v="technology"/>
    <s v="web"/>
    <d v="2014-07-15T15:20:2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x v="0"/>
    <n v="0"/>
    <x v="1"/>
    <s v="technology/web"/>
    <n v="0"/>
    <e v="#DIV/0!"/>
    <s v="technology"/>
    <s v="web"/>
    <d v="2014-07-29T00:50:56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x v="0"/>
    <n v="8"/>
    <x v="1"/>
    <s v="technology/web"/>
    <n v="3"/>
    <n v="16.375"/>
    <s v="technology"/>
    <s v="web"/>
    <d v="2015-07-09T08:35:08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x v="0"/>
    <n v="1"/>
    <x v="1"/>
    <s v="technology/web"/>
    <n v="0"/>
    <n v="10"/>
    <s v="technology"/>
    <s v="web"/>
    <d v="2015-04-08T15:36:49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x v="0"/>
    <n v="0"/>
    <x v="1"/>
    <s v="technology/web"/>
    <n v="0"/>
    <e v="#DIV/0!"/>
    <s v="technology"/>
    <s v="web"/>
    <d v="2015-10-23T19:48:56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x v="0"/>
    <n v="5"/>
    <x v="1"/>
    <s v="technology/web"/>
    <n v="1"/>
    <n v="292.2"/>
    <s v="technology"/>
    <s v="web"/>
    <d v="2015-05-16T22:06:20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x v="0"/>
    <n v="1"/>
    <x v="1"/>
    <s v="technology/web"/>
    <n v="1"/>
    <n v="5"/>
    <s v="technology"/>
    <s v="web"/>
    <d v="2015-10-30T00:49:04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x v="0"/>
    <n v="0"/>
    <x v="1"/>
    <s v="technology/web"/>
    <n v="0"/>
    <e v="#DIV/0!"/>
    <s v="technology"/>
    <s v="web"/>
    <d v="2015-03-23T19:56:26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x v="0"/>
    <n v="0"/>
    <x v="1"/>
    <s v="technology/web"/>
    <n v="0"/>
    <e v="#DIV/0!"/>
    <s v="technology"/>
    <s v="web"/>
    <d v="2015-11-20T13:27:17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x v="0"/>
    <n v="0"/>
    <x v="1"/>
    <s v="technology/web"/>
    <n v="0"/>
    <e v="#DIV/0!"/>
    <s v="technology"/>
    <s v="web"/>
    <d v="2016-08-03T00:45:46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x v="0"/>
    <n v="121"/>
    <x v="1"/>
    <s v="technology/web"/>
    <n v="21"/>
    <n v="105.93388429752066"/>
    <s v="technology"/>
    <s v="web"/>
    <d v="2015-08-31T11:55:20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x v="0"/>
    <n v="0"/>
    <x v="1"/>
    <s v="technology/web"/>
    <n v="0"/>
    <e v="#DIV/0!"/>
    <s v="technology"/>
    <s v="web"/>
    <d v="2016-05-25T01:29:00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x v="0"/>
    <n v="0"/>
    <x v="1"/>
    <s v="technology/web"/>
    <n v="0"/>
    <e v="#DIV/0!"/>
    <s v="technology"/>
    <s v="web"/>
    <d v="2015-08-26T02:55:59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x v="0"/>
    <n v="0"/>
    <x v="1"/>
    <s v="technology/web"/>
    <n v="0"/>
    <e v="#DIV/0!"/>
    <s v="technology"/>
    <s v="web"/>
    <d v="2017-01-26T09:01:47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x v="0"/>
    <n v="3"/>
    <x v="1"/>
    <s v="technology/web"/>
    <n v="3"/>
    <n v="20"/>
    <s v="technology"/>
    <s v="web"/>
    <d v="2015-03-24T08:14:03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x v="0"/>
    <n v="0"/>
    <x v="1"/>
    <s v="technology/web"/>
    <n v="0"/>
    <e v="#DIV/0!"/>
    <s v="technology"/>
    <s v="web"/>
    <d v="2015-11-09T19:26:43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x v="0"/>
    <n v="1"/>
    <x v="1"/>
    <s v="technology/web"/>
    <n v="0"/>
    <n v="1"/>
    <s v="technology"/>
    <s v="web"/>
    <d v="2014-09-26T15:36:30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x v="0"/>
    <n v="1"/>
    <x v="1"/>
    <s v="technology/web"/>
    <n v="1"/>
    <n v="300"/>
    <s v="technology"/>
    <s v="web"/>
    <d v="2014-07-11T17:12:18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x v="0"/>
    <n v="3"/>
    <x v="1"/>
    <s v="technology/web"/>
    <n v="1"/>
    <n v="87"/>
    <s v="technology"/>
    <s v="web"/>
    <d v="2016-06-07T23:42:17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x v="0"/>
    <n v="9"/>
    <x v="1"/>
    <s v="technology/web"/>
    <n v="6"/>
    <n v="37.888888888888886"/>
    <s v="technology"/>
    <s v="web"/>
    <d v="2016-06-11T18:35:38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x v="0"/>
    <n v="0"/>
    <x v="1"/>
    <s v="technology/web"/>
    <n v="0"/>
    <e v="#DIV/0!"/>
    <s v="technology"/>
    <s v="web"/>
    <d v="2015-04-28T00:13:17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x v="0"/>
    <n v="0"/>
    <x v="1"/>
    <s v="technology/web"/>
    <n v="0"/>
    <e v="#DIV/0!"/>
    <s v="technology"/>
    <s v="web"/>
    <d v="2015-04-14T23:44:01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x v="0"/>
    <n v="0"/>
    <x v="1"/>
    <s v="technology/web"/>
    <n v="0"/>
    <e v="#DIV/0!"/>
    <s v="technology"/>
    <s v="web"/>
    <d v="2017-02-24T21:29:37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x v="0"/>
    <n v="39"/>
    <x v="1"/>
    <s v="technology/web"/>
    <n v="17"/>
    <n v="111.41025641025641"/>
    <s v="technology"/>
    <s v="web"/>
    <d v="2015-07-13T13:25:39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x v="0"/>
    <n v="1"/>
    <x v="1"/>
    <s v="technology/web"/>
    <n v="0"/>
    <n v="90"/>
    <s v="technology"/>
    <s v="web"/>
    <d v="2016-01-15T07:21:51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x v="0"/>
    <n v="0"/>
    <x v="1"/>
    <s v="technology/web"/>
    <n v="0"/>
    <e v="#DIV/0!"/>
    <s v="technology"/>
    <s v="web"/>
    <d v="2014-06-13T16:37:37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x v="0"/>
    <n v="3"/>
    <x v="1"/>
    <s v="technology/web"/>
    <n v="0"/>
    <n v="116.66666666666667"/>
    <s v="technology"/>
    <s v="web"/>
    <d v="2016-04-14T15:18:28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x v="0"/>
    <n v="1"/>
    <x v="1"/>
    <s v="technology/web"/>
    <n v="0"/>
    <n v="10"/>
    <s v="technology"/>
    <s v="web"/>
    <d v="2015-08-07T14:52:01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x v="0"/>
    <n v="9"/>
    <x v="1"/>
    <s v="technology/web"/>
    <n v="1"/>
    <n v="76.666666666666671"/>
    <s v="technology"/>
    <s v="web"/>
    <d v="2016-04-29T18:32:09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x v="0"/>
    <n v="0"/>
    <x v="1"/>
    <s v="technology/web"/>
    <n v="0"/>
    <e v="#DIV/0!"/>
    <s v="technology"/>
    <s v="web"/>
    <d v="2015-10-26T15:49:25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x v="0"/>
    <n v="25"/>
    <x v="1"/>
    <s v="technology/web"/>
    <n v="12"/>
    <n v="49.8"/>
    <s v="technology"/>
    <s v="web"/>
    <d v="2016-05-17T07:11:02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x v="0"/>
    <n v="1"/>
    <x v="1"/>
    <s v="technology/web"/>
    <n v="0"/>
    <n v="1"/>
    <s v="technology"/>
    <s v="web"/>
    <d v="2015-01-27T22:17:09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x v="0"/>
    <n v="1"/>
    <x v="1"/>
    <s v="technology/web"/>
    <n v="0"/>
    <n v="2"/>
    <s v="technology"/>
    <s v="web"/>
    <d v="2015-03-13T02:12:42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x v="0"/>
    <n v="1"/>
    <x v="1"/>
    <s v="technology/web"/>
    <n v="0"/>
    <n v="4"/>
    <s v="technology"/>
    <s v="web"/>
    <d v="2015-05-07T10:55:50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x v="0"/>
    <n v="0"/>
    <x v="1"/>
    <s v="technology/web"/>
    <n v="0"/>
    <e v="#DIV/0!"/>
    <s v="technology"/>
    <s v="web"/>
    <d v="2017-01-27T23:05:18"/>
    <d v="2017-02-25T23:04:00"/>
  </r>
  <r>
    <n v="638"/>
    <s v="W (Canceled)"/>
    <s v="O0"/>
    <n v="200000"/>
    <n v="18"/>
    <x v="1"/>
    <s v="DE"/>
    <s v="EUR"/>
    <n v="1490447662"/>
    <n v="1485267262"/>
    <x v="0"/>
    <n v="6"/>
    <x v="1"/>
    <s v="technology/web"/>
    <n v="0"/>
    <n v="3"/>
    <s v="technology"/>
    <s v="web"/>
    <d v="2017-01-24T14:14:22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x v="0"/>
    <n v="1"/>
    <x v="1"/>
    <s v="technology/web"/>
    <n v="0"/>
    <n v="1"/>
    <s v="technology"/>
    <s v="web"/>
    <d v="2014-08-14T13:59:55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x v="0"/>
    <n v="2"/>
    <x v="0"/>
    <s v="technology/wearables"/>
    <n v="144"/>
    <n v="50.5"/>
    <s v="technology"/>
    <s v="wearables"/>
    <d v="2016-11-09T10:05:15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x v="0"/>
    <n v="315"/>
    <x v="0"/>
    <s v="technology/wearables"/>
    <n v="119"/>
    <n v="151.31746031746033"/>
    <s v="technology"/>
    <s v="wearables"/>
    <d v="2015-07-14T13:40:48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x v="0"/>
    <n v="2174"/>
    <x v="0"/>
    <s v="technology/wearables"/>
    <n v="1460"/>
    <n v="134.3592456301748"/>
    <s v="technology"/>
    <s v="wearables"/>
    <d v="2015-07-14T15:37:54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x v="0"/>
    <n v="152"/>
    <x v="0"/>
    <s v="technology/wearables"/>
    <n v="106"/>
    <n v="174.02631578947367"/>
    <s v="technology"/>
    <s v="wearables"/>
    <d v="2015-04-06T15:24:35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x v="0"/>
    <n v="1021"/>
    <x v="0"/>
    <s v="technology/wearables"/>
    <n v="300"/>
    <n v="73.486268364348675"/>
    <s v="technology"/>
    <s v="wearables"/>
    <d v="2014-09-16T15:58:59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x v="0"/>
    <n v="237"/>
    <x v="0"/>
    <s v="technology/wearables"/>
    <n v="279"/>
    <n v="23.518987341772153"/>
    <s v="technology"/>
    <s v="wearables"/>
    <d v="2016-07-13T00:37:54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x v="0"/>
    <n v="27"/>
    <x v="0"/>
    <s v="technology/wearables"/>
    <n v="132"/>
    <n v="39.074444444444445"/>
    <s v="technology"/>
    <s v="wearables"/>
    <d v="2014-07-12T20:27:47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x v="0"/>
    <n v="17"/>
    <x v="0"/>
    <s v="technology/wearables"/>
    <n v="107"/>
    <n v="125.94117647058823"/>
    <s v="technology"/>
    <s v="wearables"/>
    <d v="2016-02-16T18:25:49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x v="0"/>
    <n v="27"/>
    <x v="0"/>
    <s v="technology/wearables"/>
    <n v="127"/>
    <n v="1644"/>
    <s v="technology"/>
    <s v="wearables"/>
    <d v="2014-09-09T16:38:2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x v="0"/>
    <n v="82"/>
    <x v="0"/>
    <s v="technology/wearables"/>
    <n v="140"/>
    <n v="42.670731707317074"/>
    <s v="technology"/>
    <s v="wearables"/>
    <d v="2014-08-26T21:53:33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x v="0"/>
    <n v="48"/>
    <x v="0"/>
    <s v="technology/wearables"/>
    <n v="112"/>
    <n v="35.125"/>
    <s v="technology"/>
    <s v="wearables"/>
    <d v="2014-10-20T00:53:04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x v="0"/>
    <n v="105"/>
    <x v="0"/>
    <s v="technology/wearables"/>
    <n v="101"/>
    <n v="239.35238095238094"/>
    <s v="technology"/>
    <s v="wearables"/>
    <d v="2014-11-13T00:25:1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x v="0"/>
    <n v="28"/>
    <x v="0"/>
    <s v="technology/wearables"/>
    <n v="100"/>
    <n v="107.64285714285714"/>
    <s v="technology"/>
    <s v="wearables"/>
    <d v="2016-11-01T16:34:10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x v="0"/>
    <n v="1107"/>
    <x v="0"/>
    <s v="technology/wearables"/>
    <n v="141"/>
    <n v="95.830623306233065"/>
    <s v="technology"/>
    <s v="wearables"/>
    <d v="2015-07-14T14:50:40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x v="0"/>
    <n v="1013"/>
    <x v="0"/>
    <s v="technology/wearables"/>
    <n v="267"/>
    <n v="31.663376110562684"/>
    <s v="technology"/>
    <s v="wearables"/>
    <d v="2015-06-08T22:58:33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x v="0"/>
    <n v="274"/>
    <x v="0"/>
    <s v="technology/wearables"/>
    <n v="147"/>
    <n v="42.886861313868614"/>
    <s v="technology"/>
    <s v="wearables"/>
    <d v="2015-02-10T22:58:32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x v="0"/>
    <n v="87"/>
    <x v="0"/>
    <s v="technology/wearables"/>
    <n v="214"/>
    <n v="122.73563218390805"/>
    <s v="technology"/>
    <s v="wearables"/>
    <d v="2016-02-17T19:18:39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x v="0"/>
    <n v="99"/>
    <x v="0"/>
    <s v="technology/wearables"/>
    <n v="126"/>
    <n v="190.45454545454547"/>
    <s v="technology"/>
    <s v="wearables"/>
    <d v="2015-11-23T20:17:52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x v="0"/>
    <n v="276"/>
    <x v="0"/>
    <s v="technology/wearables"/>
    <n v="104"/>
    <n v="109.33695652173913"/>
    <s v="technology"/>
    <s v="wearables"/>
    <d v="2015-06-24T03:51:29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x v="0"/>
    <n v="21"/>
    <x v="0"/>
    <s v="technology/wearables"/>
    <n v="101"/>
    <n v="143.66666666666666"/>
    <s v="technology"/>
    <s v="wearables"/>
    <d v="2015-07-24T14:14:55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x v="0"/>
    <n v="18"/>
    <x v="1"/>
    <s v="technology/wearables"/>
    <n v="3"/>
    <n v="84.944444444444443"/>
    <s v="technology"/>
    <s v="wearables"/>
    <d v="2014-10-10T17:47:59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x v="0"/>
    <n v="9"/>
    <x v="1"/>
    <s v="technology/wearables"/>
    <n v="1"/>
    <n v="10.555555555555555"/>
    <s v="technology"/>
    <s v="wearables"/>
    <d v="2016-09-23T15:29:19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x v="0"/>
    <n v="4"/>
    <x v="1"/>
    <s v="technology/wearables"/>
    <n v="0"/>
    <n v="39"/>
    <s v="technology"/>
    <s v="wearables"/>
    <d v="2014-12-17T10:30:47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x v="0"/>
    <n v="7"/>
    <x v="1"/>
    <s v="technology/wearables"/>
    <n v="0"/>
    <n v="100"/>
    <s v="technology"/>
    <s v="wearables"/>
    <d v="2015-06-18T20:14:16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x v="0"/>
    <n v="29"/>
    <x v="1"/>
    <s v="technology/wearables"/>
    <n v="8"/>
    <n v="31.172413793103448"/>
    <s v="technology"/>
    <s v="wearables"/>
    <d v="2015-03-14T15:59:35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x v="0"/>
    <n v="12"/>
    <x v="1"/>
    <s v="technology/wearables"/>
    <n v="19"/>
    <n v="155.33333333333334"/>
    <s v="technology"/>
    <s v="wearables"/>
    <d v="2016-11-14T17:04:21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x v="0"/>
    <n v="4"/>
    <x v="1"/>
    <s v="technology/wearables"/>
    <n v="0"/>
    <n v="2"/>
    <s v="technology"/>
    <s v="wearables"/>
    <d v="2014-07-18T19:58:18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x v="0"/>
    <n v="28"/>
    <x v="1"/>
    <s v="technology/wearables"/>
    <n v="10"/>
    <n v="178.92857142857142"/>
    <s v="technology"/>
    <s v="wearables"/>
    <d v="2016-09-19T08:57:43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x v="0"/>
    <n v="25"/>
    <x v="1"/>
    <s v="technology/wearables"/>
    <n v="5"/>
    <n v="27.36"/>
    <s v="technology"/>
    <s v="wearables"/>
    <d v="2015-03-27T19:57:02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x v="0"/>
    <n v="28"/>
    <x v="1"/>
    <s v="technology/wearables"/>
    <n v="22"/>
    <n v="1536.25"/>
    <s v="technology"/>
    <s v="wearables"/>
    <d v="2016-06-06T15:00:58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x v="0"/>
    <n v="310"/>
    <x v="1"/>
    <s v="technology/wearables"/>
    <n v="29"/>
    <n v="84.99677419354839"/>
    <s v="technology"/>
    <s v="wearables"/>
    <d v="2016-05-16T17:02:0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x v="0"/>
    <n v="15"/>
    <x v="1"/>
    <s v="technology/wearables"/>
    <n v="39"/>
    <n v="788.5333333333333"/>
    <s v="technology"/>
    <s v="wearables"/>
    <d v="2014-12-11T16:37:32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x v="0"/>
    <n v="215"/>
    <x v="1"/>
    <s v="technology/wearables"/>
    <n v="22"/>
    <n v="50.29767441860465"/>
    <s v="technology"/>
    <s v="wearables"/>
    <d v="2014-12-01T05:16:04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x v="0"/>
    <n v="3"/>
    <x v="1"/>
    <s v="technology/wearables"/>
    <n v="0"/>
    <n v="68.333333333333329"/>
    <s v="technology"/>
    <s v="wearables"/>
    <d v="2014-07-18T20:10:17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x v="0"/>
    <n v="2"/>
    <x v="1"/>
    <s v="technology/wearables"/>
    <n v="0"/>
    <n v="7.5"/>
    <s v="technology"/>
    <s v="wearables"/>
    <d v="2014-06-13T02:47:07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x v="0"/>
    <n v="26"/>
    <x v="1"/>
    <s v="technology/wearables"/>
    <n v="15"/>
    <n v="34.269230769230766"/>
    <s v="technology"/>
    <s v="wearables"/>
    <d v="2014-12-02T22:20:04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x v="0"/>
    <n v="24"/>
    <x v="1"/>
    <s v="technology/wearables"/>
    <n v="1"/>
    <n v="61.291666666666664"/>
    <s v="technology"/>
    <s v="wearables"/>
    <d v="2015-01-08T18:26:21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x v="0"/>
    <n v="96"/>
    <x v="1"/>
    <s v="technology/wearables"/>
    <n v="26"/>
    <n v="133.25"/>
    <s v="technology"/>
    <s v="wearables"/>
    <d v="2016-05-14T09:41:35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x v="0"/>
    <n v="17"/>
    <x v="1"/>
    <s v="technology/wearables"/>
    <n v="4"/>
    <n v="65.17647058823529"/>
    <s v="technology"/>
    <s v="wearables"/>
    <d v="2016-04-21T09:02:1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x v="0"/>
    <n v="94"/>
    <x v="1"/>
    <s v="technology/wearables"/>
    <n v="15"/>
    <n v="93.90425531914893"/>
    <s v="technology"/>
    <s v="wearables"/>
    <d v="2016-07-05T16:41:4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x v="0"/>
    <n v="129"/>
    <x v="1"/>
    <s v="technology/wearables"/>
    <n v="26"/>
    <n v="150.65116279069767"/>
    <s v="technology"/>
    <s v="wearables"/>
    <d v="2014-08-13T12:02:11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x v="0"/>
    <n v="1"/>
    <x v="1"/>
    <s v="technology/wearables"/>
    <n v="0"/>
    <n v="1"/>
    <s v="technology"/>
    <s v="wearables"/>
    <d v="2016-09-26T19:20:04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x v="0"/>
    <n v="4"/>
    <x v="1"/>
    <s v="technology/wearables"/>
    <n v="0"/>
    <n v="13.25"/>
    <s v="technology"/>
    <s v="wearables"/>
    <d v="2017-02-12T18:22:0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x v="0"/>
    <n v="3"/>
    <x v="1"/>
    <s v="technology/wearables"/>
    <n v="1"/>
    <n v="99.333333333333329"/>
    <s v="technology"/>
    <s v="wearables"/>
    <d v="2016-09-21T21:36:04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x v="0"/>
    <n v="135"/>
    <x v="1"/>
    <s v="technology/wearables"/>
    <n v="7"/>
    <n v="177.39259259259259"/>
    <s v="technology"/>
    <s v="wearables"/>
    <d v="2014-06-19T11:21:31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x v="0"/>
    <n v="10"/>
    <x v="1"/>
    <s v="technology/wearables"/>
    <n v="28"/>
    <n v="55.3"/>
    <s v="technology"/>
    <s v="wearables"/>
    <d v="2014-11-28T20:47:52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x v="0"/>
    <n v="0"/>
    <x v="1"/>
    <s v="technology/wearables"/>
    <n v="0"/>
    <e v="#DIV/0!"/>
    <s v="technology"/>
    <s v="wearables"/>
    <d v="2015-07-04T16:09:30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x v="0"/>
    <n v="6"/>
    <x v="1"/>
    <s v="technology/wearables"/>
    <n v="4"/>
    <n v="591.66666666666663"/>
    <s v="technology"/>
    <s v="wearables"/>
    <d v="2016-12-07T18:00:53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x v="0"/>
    <n v="36"/>
    <x v="1"/>
    <s v="technology/wearables"/>
    <n v="73"/>
    <n v="405.5"/>
    <s v="technology"/>
    <s v="wearables"/>
    <d v="2015-09-15T02:30:53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x v="0"/>
    <n v="336"/>
    <x v="1"/>
    <s v="technology/wearables"/>
    <n v="58"/>
    <n v="343.14732142857144"/>
    <s v="technology"/>
    <s v="wearables"/>
    <d v="2016-11-01T16:01:37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x v="0"/>
    <n v="34"/>
    <x v="1"/>
    <s v="technology/wearables"/>
    <n v="12"/>
    <n v="72.588235294117652"/>
    <s v="technology"/>
    <s v="wearables"/>
    <d v="2016-07-28T15:14:01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x v="0"/>
    <n v="10"/>
    <x v="1"/>
    <s v="technology/wearables"/>
    <n v="1"/>
    <n v="26"/>
    <s v="technology"/>
    <s v="wearables"/>
    <d v="2015-06-03T00:40:46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x v="0"/>
    <n v="201"/>
    <x v="1"/>
    <s v="technology/wearables"/>
    <n v="7"/>
    <n v="6.4975124378109452"/>
    <s v="technology"/>
    <s v="wearables"/>
    <d v="2016-11-22T09:01:03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x v="0"/>
    <n v="296"/>
    <x v="1"/>
    <s v="technology/wearables"/>
    <n v="35"/>
    <n v="119.38513513513513"/>
    <s v="technology"/>
    <s v="wearables"/>
    <d v="2015-03-31T19:23:47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x v="0"/>
    <n v="7"/>
    <x v="1"/>
    <s v="technology/wearables"/>
    <n v="0"/>
    <n v="84.285714285714292"/>
    <s v="technology"/>
    <s v="wearables"/>
    <d v="2017-01-02T15:55:59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x v="0"/>
    <n v="7"/>
    <x v="1"/>
    <s v="technology/wearables"/>
    <n v="1"/>
    <n v="90.857142857142861"/>
    <s v="technology"/>
    <s v="wearables"/>
    <d v="2014-10-01T12:30:20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x v="0"/>
    <n v="1"/>
    <x v="1"/>
    <s v="technology/wearables"/>
    <n v="0"/>
    <n v="1"/>
    <s v="technology"/>
    <s v="wearables"/>
    <d v="2014-06-25T22:15:02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x v="0"/>
    <n v="114"/>
    <x v="1"/>
    <s v="technology/wearables"/>
    <n v="46"/>
    <n v="20.342105263157894"/>
    <s v="technology"/>
    <s v="wearables"/>
    <d v="2016-01-19T12:33:09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x v="0"/>
    <n v="29"/>
    <x v="1"/>
    <s v="technology/wearables"/>
    <n v="15"/>
    <n v="530.68965517241384"/>
    <s v="technology"/>
    <s v="wearables"/>
    <d v="2014-08-15T22:20:45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x v="0"/>
    <n v="890"/>
    <x v="1"/>
    <s v="technology/wearables"/>
    <n v="82"/>
    <n v="120.39184269662923"/>
    <s v="technology"/>
    <s v="wearables"/>
    <d v="2013-10-16T11:39:08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x v="0"/>
    <n v="31"/>
    <x v="1"/>
    <s v="technology/wearables"/>
    <n v="3"/>
    <n v="13"/>
    <s v="technology"/>
    <s v="wearables"/>
    <d v="2016-12-11T16:31:21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x v="0"/>
    <n v="21"/>
    <x v="1"/>
    <s v="technology/wearables"/>
    <n v="27"/>
    <n v="291.33333333333331"/>
    <s v="technology"/>
    <s v="wearables"/>
    <d v="2014-06-23T15:54:40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x v="0"/>
    <n v="37"/>
    <x v="1"/>
    <s v="technology/wearables"/>
    <n v="31"/>
    <n v="124.9191891891892"/>
    <s v="technology"/>
    <s v="wearables"/>
    <d v="2016-10-25T17:26:27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x v="0"/>
    <n v="7"/>
    <x v="1"/>
    <s v="technology/wearables"/>
    <n v="6"/>
    <n v="119.57142857142857"/>
    <s v="technology"/>
    <s v="wearables"/>
    <d v="2016-12-07T22:49:09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x v="0"/>
    <n v="4"/>
    <x v="1"/>
    <s v="technology/wearables"/>
    <n v="1"/>
    <n v="120.25"/>
    <s v="technology"/>
    <s v="wearables"/>
    <d v="2016-12-22T04:37:48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x v="0"/>
    <n v="5"/>
    <x v="1"/>
    <s v="technology/wearables"/>
    <n v="1"/>
    <n v="195.4"/>
    <s v="technology"/>
    <s v="wearables"/>
    <d v="2016-12-22T11:47:58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x v="0"/>
    <n v="0"/>
    <x v="1"/>
    <s v="technology/wearables"/>
    <n v="0"/>
    <e v="#DIV/0!"/>
    <s v="technology"/>
    <s v="wearables"/>
    <d v="2016-11-02T23:53:03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x v="0"/>
    <n v="456"/>
    <x v="1"/>
    <s v="technology/wearables"/>
    <n v="79"/>
    <n v="117.69868421052631"/>
    <s v="technology"/>
    <s v="wearables"/>
    <d v="2016-11-22T15:55:2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x v="0"/>
    <n v="369"/>
    <x v="1"/>
    <s v="technology/wearables"/>
    <n v="22"/>
    <n v="23.948509485094849"/>
    <s v="technology"/>
    <s v="wearables"/>
    <d v="2014-07-15T13:56:40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x v="0"/>
    <n v="2"/>
    <x v="1"/>
    <s v="technology/wearables"/>
    <n v="0"/>
    <n v="30.5"/>
    <s v="technology"/>
    <s v="wearables"/>
    <d v="2014-11-05T00:59:1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x v="0"/>
    <n v="0"/>
    <x v="1"/>
    <s v="technology/wearables"/>
    <n v="0"/>
    <e v="#DIV/0!"/>
    <s v="technology"/>
    <s v="wearables"/>
    <d v="2014-07-17T23:38:22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x v="0"/>
    <n v="338"/>
    <x v="1"/>
    <s v="technology/wearables"/>
    <n v="34"/>
    <n v="99.973372781065095"/>
    <s v="technology"/>
    <s v="wearables"/>
    <d v="2016-11-04T11:01:08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x v="0"/>
    <n v="4"/>
    <x v="1"/>
    <s v="technology/wearables"/>
    <n v="0"/>
    <n v="26.25"/>
    <s v="technology"/>
    <s v="wearables"/>
    <d v="2016-01-15T16:20:3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x v="0"/>
    <n v="1"/>
    <x v="1"/>
    <s v="technology/wearables"/>
    <n v="1"/>
    <n v="199"/>
    <s v="technology"/>
    <s v="wearables"/>
    <d v="2016-05-06T12:42:12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x v="0"/>
    <n v="28"/>
    <x v="1"/>
    <s v="technology/wearables"/>
    <n v="15"/>
    <n v="80.321428571428569"/>
    <s v="technology"/>
    <s v="wearables"/>
    <d v="2016-12-30T18:54:42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x v="0"/>
    <n v="12"/>
    <x v="1"/>
    <s v="technology/wearables"/>
    <n v="5"/>
    <n v="115.75"/>
    <s v="technology"/>
    <s v="wearables"/>
    <d v="2015-09-26T02:10:40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x v="0"/>
    <n v="16"/>
    <x v="1"/>
    <s v="technology/wearables"/>
    <n v="10"/>
    <n v="44.6875"/>
    <s v="technology"/>
    <s v="wearables"/>
    <d v="2014-10-28T15:48:27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x v="0"/>
    <n v="4"/>
    <x v="1"/>
    <s v="technology/wearables"/>
    <n v="0"/>
    <n v="76.25"/>
    <s v="technology"/>
    <s v="wearables"/>
    <d v="2014-08-06T20:30:02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x v="0"/>
    <n v="4"/>
    <x v="1"/>
    <s v="technology/wearables"/>
    <n v="1"/>
    <n v="22.5"/>
    <s v="technology"/>
    <s v="wearables"/>
    <d v="2017-01-17T20:17:27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x v="0"/>
    <n v="10"/>
    <x v="1"/>
    <s v="technology/wearables"/>
    <n v="1"/>
    <n v="19.399999999999999"/>
    <s v="technology"/>
    <s v="wearables"/>
    <d v="2016-02-09T00:57:56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x v="0"/>
    <n v="41"/>
    <x v="0"/>
    <s v="publishing/nonfiction"/>
    <n v="144"/>
    <n v="66.707317073170728"/>
    <s v="publishing"/>
    <s v="nonfiction"/>
    <d v="2012-01-01T15:34:51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x v="0"/>
    <n v="119"/>
    <x v="0"/>
    <s v="publishing/nonfiction"/>
    <n v="122"/>
    <n v="84.142857142857139"/>
    <s v="publishing"/>
    <s v="nonfiction"/>
    <d v="2014-06-17T13:43:27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x v="0"/>
    <n v="153"/>
    <x v="0"/>
    <s v="publishing/nonfiction"/>
    <n v="132"/>
    <n v="215.72549019607843"/>
    <s v="publishing"/>
    <s v="nonfiction"/>
    <d v="2012-03-09T19:19:38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x v="0"/>
    <n v="100"/>
    <x v="0"/>
    <s v="publishing/nonfiction"/>
    <n v="109"/>
    <n v="54.69"/>
    <s v="publishing"/>
    <s v="nonfiction"/>
    <d v="2015-06-29T19:35:49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x v="0"/>
    <n v="143"/>
    <x v="0"/>
    <s v="publishing/nonfiction"/>
    <n v="105"/>
    <n v="51.62944055944056"/>
    <s v="publishing"/>
    <s v="nonfiction"/>
    <d v="2011-05-31T15:19:23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x v="0"/>
    <n v="140"/>
    <x v="0"/>
    <s v="publishing/nonfiction"/>
    <n v="100"/>
    <n v="143.35714285714286"/>
    <s v="publishing"/>
    <s v="nonfiction"/>
    <d v="2015-11-13T15:01:52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x v="0"/>
    <n v="35"/>
    <x v="0"/>
    <s v="publishing/nonfiction"/>
    <n v="101"/>
    <n v="72.428571428571431"/>
    <s v="publishing"/>
    <s v="nonfiction"/>
    <d v="2013-03-13T01:01:27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x v="0"/>
    <n v="149"/>
    <x v="0"/>
    <s v="publishing/nonfiction"/>
    <n v="156"/>
    <n v="36.530201342281877"/>
    <s v="publishing"/>
    <s v="nonfiction"/>
    <d v="2012-12-04T00:29:09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x v="0"/>
    <n v="130"/>
    <x v="0"/>
    <s v="publishing/nonfiction"/>
    <n v="106"/>
    <n v="60.903461538461535"/>
    <s v="publishing"/>
    <s v="nonfiction"/>
    <d v="2011-07-07T20:05:57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x v="0"/>
    <n v="120"/>
    <x v="0"/>
    <s v="publishing/nonfiction"/>
    <n v="131"/>
    <n v="43.55"/>
    <s v="publishing"/>
    <s v="nonfiction"/>
    <d v="2012-07-21T04:27:41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x v="0"/>
    <n v="265"/>
    <x v="0"/>
    <s v="publishing/nonfiction"/>
    <n v="132"/>
    <n v="99.766037735849054"/>
    <s v="publishing"/>
    <s v="nonfiction"/>
    <d v="2011-11-07T17:53:11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x v="0"/>
    <n v="71"/>
    <x v="0"/>
    <s v="publishing/nonfiction"/>
    <n v="126"/>
    <n v="88.732394366197184"/>
    <s v="publishing"/>
    <s v="nonfiction"/>
    <d v="2011-12-02T19:05:47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x v="0"/>
    <n v="13"/>
    <x v="0"/>
    <s v="publishing/nonfiction"/>
    <n v="160"/>
    <n v="4.9230769230769234"/>
    <s v="publishing"/>
    <s v="nonfiction"/>
    <d v="2013-07-31T10:11:01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x v="0"/>
    <n v="169"/>
    <x v="0"/>
    <s v="publishing/nonfiction"/>
    <n v="120"/>
    <n v="17.822485207100591"/>
    <s v="publishing"/>
    <s v="nonfiction"/>
    <d v="2013-11-20T10:04:52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x v="0"/>
    <n v="57"/>
    <x v="0"/>
    <s v="publishing/nonfiction"/>
    <n v="126"/>
    <n v="187.19298245614036"/>
    <s v="publishing"/>
    <s v="nonfiction"/>
    <d v="2015-04-08T03:57:00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x v="0"/>
    <n v="229"/>
    <x v="0"/>
    <s v="publishing/nonfiction"/>
    <n v="114"/>
    <n v="234.80786026200875"/>
    <s v="publishing"/>
    <s v="nonfiction"/>
    <d v="2014-11-03T00:42:26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x v="0"/>
    <n v="108"/>
    <x v="0"/>
    <s v="publishing/nonfiction"/>
    <n v="315"/>
    <n v="105.04629629629629"/>
    <s v="publishing"/>
    <s v="nonfiction"/>
    <d v="2013-11-01T17:37:20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x v="0"/>
    <n v="108"/>
    <x v="0"/>
    <s v="publishing/nonfiction"/>
    <n v="122"/>
    <n v="56.666666666666664"/>
    <s v="publishing"/>
    <s v="nonfiction"/>
    <d v="2014-01-28T06:36:2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x v="0"/>
    <n v="41"/>
    <x v="0"/>
    <s v="publishing/nonfiction"/>
    <n v="107"/>
    <n v="39.048780487804876"/>
    <s v="publishing"/>
    <s v="nonfiction"/>
    <d v="2014-10-31T14:29:54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x v="0"/>
    <n v="139"/>
    <x v="0"/>
    <s v="publishing/nonfiction"/>
    <n v="158"/>
    <n v="68.345323741007192"/>
    <s v="publishing"/>
    <s v="nonfiction"/>
    <d v="2014-07-09T12:03:4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x v="0"/>
    <n v="19"/>
    <x v="0"/>
    <s v="publishing/nonfiction"/>
    <n v="107"/>
    <n v="169.57894736842104"/>
    <s v="publishing"/>
    <s v="nonfiction"/>
    <d v="2015-06-07T03:31:22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x v="0"/>
    <n v="94"/>
    <x v="0"/>
    <s v="publishing/nonfiction"/>
    <n v="102"/>
    <n v="141.42340425531913"/>
    <s v="publishing"/>
    <s v="nonfiction"/>
    <d v="2013-05-07T15:33:26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x v="0"/>
    <n v="23"/>
    <x v="0"/>
    <s v="publishing/nonfiction"/>
    <n v="111"/>
    <n v="67.391304347826093"/>
    <s v="publishing"/>
    <s v="nonfiction"/>
    <d v="2014-02-19T22:01:5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x v="0"/>
    <n v="15"/>
    <x v="0"/>
    <s v="publishing/nonfiction"/>
    <n v="148"/>
    <n v="54.266666666666666"/>
    <s v="publishing"/>
    <s v="nonfiction"/>
    <d v="2012-03-22T17:01:25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x v="0"/>
    <n v="62"/>
    <x v="0"/>
    <s v="publishing/nonfiction"/>
    <n v="102"/>
    <n v="82.516129032258064"/>
    <s v="publishing"/>
    <s v="nonfiction"/>
    <d v="2012-11-13T22:58:23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x v="0"/>
    <n v="74"/>
    <x v="0"/>
    <s v="publishing/nonfiction"/>
    <n v="179"/>
    <n v="53.729729729729726"/>
    <s v="publishing"/>
    <s v="nonfiction"/>
    <d v="2013-04-03T13:44:0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x v="0"/>
    <n v="97"/>
    <x v="0"/>
    <s v="publishing/nonfiction"/>
    <n v="111"/>
    <n v="34.206185567010309"/>
    <s v="publishing"/>
    <s v="nonfiction"/>
    <d v="2012-09-05T01:01:49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x v="0"/>
    <n v="55"/>
    <x v="0"/>
    <s v="publishing/nonfiction"/>
    <n v="100"/>
    <n v="127.32727272727273"/>
    <s v="publishing"/>
    <s v="nonfiction"/>
    <d v="2014-12-15T13:10:19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x v="0"/>
    <n v="44"/>
    <x v="0"/>
    <s v="publishing/nonfiction"/>
    <n v="100"/>
    <n v="45.56818181818182"/>
    <s v="publishing"/>
    <s v="nonfiction"/>
    <d v="2014-07-11T20:19:26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x v="0"/>
    <n v="110"/>
    <x v="0"/>
    <s v="publishing/nonfiction"/>
    <n v="106"/>
    <n v="95.963636363636368"/>
    <s v="publishing"/>
    <s v="nonfiction"/>
    <d v="2016-12-29T22:35:30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x v="0"/>
    <n v="59"/>
    <x v="0"/>
    <s v="publishing/nonfiction"/>
    <n v="103"/>
    <n v="77.271186440677965"/>
    <s v="publishing"/>
    <s v="nonfiction"/>
    <d v="2013-01-25T21:04:32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x v="0"/>
    <n v="62"/>
    <x v="0"/>
    <s v="publishing/nonfiction"/>
    <n v="119"/>
    <n v="57.338709677419352"/>
    <s v="publishing"/>
    <s v="nonfiction"/>
    <d v="2011-06-19T15:07:55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x v="0"/>
    <n v="105"/>
    <x v="0"/>
    <s v="publishing/nonfiction"/>
    <n v="112"/>
    <n v="53.19047619047619"/>
    <s v="publishing"/>
    <s v="nonfiction"/>
    <d v="2016-09-26T10:06:57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x v="0"/>
    <n v="26"/>
    <x v="0"/>
    <s v="publishing/nonfiction"/>
    <n v="128"/>
    <n v="492.30769230769232"/>
    <s v="publishing"/>
    <s v="nonfiction"/>
    <d v="2015-01-15T14:09:51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x v="0"/>
    <n v="49"/>
    <x v="0"/>
    <s v="publishing/nonfiction"/>
    <n v="104"/>
    <n v="42.346938775510203"/>
    <s v="publishing"/>
    <s v="nonfiction"/>
    <d v="2012-12-06T17:58:41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x v="0"/>
    <n v="68"/>
    <x v="0"/>
    <s v="publishing/nonfiction"/>
    <n v="102"/>
    <n v="37.466029411764708"/>
    <s v="publishing"/>
    <s v="nonfiction"/>
    <d v="2013-04-19T14:31:17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x v="0"/>
    <n v="22"/>
    <x v="0"/>
    <s v="publishing/nonfiction"/>
    <n v="118"/>
    <n v="37.454545454545453"/>
    <s v="publishing"/>
    <s v="nonfiction"/>
    <d v="2011-02-16T18:24:19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x v="0"/>
    <n v="18"/>
    <x v="0"/>
    <s v="publishing/nonfiction"/>
    <n v="238"/>
    <n v="33.055555555555557"/>
    <s v="publishing"/>
    <s v="nonfiction"/>
    <d v="2012-11-22T01:18:34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x v="0"/>
    <n v="19"/>
    <x v="0"/>
    <s v="publishing/nonfiction"/>
    <n v="102"/>
    <n v="134.21052631578948"/>
    <s v="publishing"/>
    <s v="nonfiction"/>
    <d v="2010-09-08T20:04:2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x v="0"/>
    <n v="99"/>
    <x v="0"/>
    <s v="publishing/nonfiction"/>
    <n v="102"/>
    <n v="51.474747474747474"/>
    <s v="publishing"/>
    <s v="nonfiction"/>
    <d v="2014-05-30T07:55:3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x v="0"/>
    <n v="0"/>
    <x v="1"/>
    <s v="publishing/fiction"/>
    <n v="0"/>
    <e v="#DIV/0!"/>
    <s v="publishing"/>
    <s v="fiction"/>
    <d v="2016-10-27T18:20:13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x v="0"/>
    <n v="6"/>
    <x v="1"/>
    <s v="publishing/fiction"/>
    <n v="5"/>
    <n v="39.166666666666664"/>
    <s v="publishing"/>
    <s v="fiction"/>
    <d v="2014-01-03T18:02:06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x v="0"/>
    <n v="0"/>
    <x v="1"/>
    <s v="publishing/fiction"/>
    <n v="0"/>
    <e v="#DIV/0!"/>
    <s v="publishing"/>
    <s v="fiction"/>
    <d v="2016-11-16T20:36:10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x v="0"/>
    <n v="1"/>
    <x v="1"/>
    <s v="publishing/fiction"/>
    <n v="0"/>
    <n v="5"/>
    <s v="publishing"/>
    <s v="fiction"/>
    <d v="2013-07-16T10:43:28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x v="0"/>
    <n v="0"/>
    <x v="1"/>
    <s v="publishing/fiction"/>
    <n v="0"/>
    <e v="#DIV/0!"/>
    <s v="publishing"/>
    <s v="fiction"/>
    <d v="2015-08-11T04:09:21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x v="0"/>
    <n v="44"/>
    <x v="1"/>
    <s v="publishing/fiction"/>
    <n v="36"/>
    <n v="57.295454545454547"/>
    <s v="publishing"/>
    <s v="fiction"/>
    <d v="2014-09-19T13:01:24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x v="0"/>
    <n v="0"/>
    <x v="1"/>
    <s v="publishing/fiction"/>
    <n v="0"/>
    <e v="#DIV/0!"/>
    <s v="publishing"/>
    <s v="fiction"/>
    <d v="2015-01-17T18:48:03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x v="0"/>
    <n v="3"/>
    <x v="1"/>
    <s v="publishing/fiction"/>
    <n v="4"/>
    <n v="59"/>
    <s v="publishing"/>
    <s v="fiction"/>
    <d v="2015-04-21T03:26:50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x v="0"/>
    <n v="0"/>
    <x v="1"/>
    <s v="publishing/fiction"/>
    <n v="0"/>
    <e v="#DIV/0!"/>
    <s v="publishing"/>
    <s v="fiction"/>
    <d v="2013-11-16T04:58:10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x v="0"/>
    <n v="52"/>
    <x v="1"/>
    <s v="publishing/fiction"/>
    <n v="41"/>
    <n v="31.846153846153847"/>
    <s v="publishing"/>
    <s v="fiction"/>
    <d v="2013-11-26T23:54:54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x v="0"/>
    <n v="0"/>
    <x v="1"/>
    <s v="publishing/fiction"/>
    <n v="0"/>
    <e v="#DIV/0!"/>
    <s v="publishing"/>
    <s v="fiction"/>
    <d v="2013-01-15T23:59:29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x v="0"/>
    <n v="1"/>
    <x v="1"/>
    <s v="publishing/fiction"/>
    <n v="0"/>
    <n v="10"/>
    <s v="publishing"/>
    <s v="fiction"/>
    <d v="2015-12-11T19:46:42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x v="0"/>
    <n v="1"/>
    <x v="1"/>
    <s v="publishing/fiction"/>
    <n v="3"/>
    <n v="50"/>
    <s v="publishing"/>
    <s v="fiction"/>
    <d v="2009-09-12T01:21:59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x v="0"/>
    <n v="2"/>
    <x v="1"/>
    <s v="publishing/fiction"/>
    <n v="1"/>
    <n v="16"/>
    <s v="publishing"/>
    <s v="fiction"/>
    <d v="2015-04-06T17:39:45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x v="0"/>
    <n v="9"/>
    <x v="1"/>
    <s v="publishing/fiction"/>
    <n v="70"/>
    <n v="39"/>
    <s v="publishing"/>
    <s v="fiction"/>
    <d v="2014-01-24T18:43:38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x v="0"/>
    <n v="5"/>
    <x v="1"/>
    <s v="publishing/fiction"/>
    <n v="2"/>
    <n v="34"/>
    <s v="publishing"/>
    <s v="fiction"/>
    <d v="2011-11-16T01:26:3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x v="0"/>
    <n v="57"/>
    <x v="1"/>
    <s v="publishing/fiction"/>
    <n v="51"/>
    <n v="63.122807017543863"/>
    <s v="publishing"/>
    <s v="fiction"/>
    <d v="2015-09-03T16:27:25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x v="0"/>
    <n v="3"/>
    <x v="1"/>
    <s v="publishing/fiction"/>
    <n v="1"/>
    <n v="7"/>
    <s v="publishing"/>
    <s v="fiction"/>
    <d v="2013-07-01T23:32:5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x v="0"/>
    <n v="1"/>
    <x v="1"/>
    <s v="publishing/fiction"/>
    <n v="0"/>
    <n v="2"/>
    <s v="publishing"/>
    <s v="fiction"/>
    <d v="2014-03-31T16:51:20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x v="0"/>
    <n v="6"/>
    <x v="1"/>
    <s v="publishing/fiction"/>
    <n v="3"/>
    <n v="66.666666666666671"/>
    <s v="publishing"/>
    <s v="fiction"/>
    <d v="2010-09-15T16:25:05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x v="0"/>
    <n v="27"/>
    <x v="0"/>
    <s v="music/rock"/>
    <n v="104"/>
    <n v="38.518518518518519"/>
    <s v="music"/>
    <s v="rock"/>
    <d v="2011-04-03T16:10:25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x v="0"/>
    <n v="25"/>
    <x v="0"/>
    <s v="music/rock"/>
    <n v="133"/>
    <n v="42.609200000000001"/>
    <s v="music"/>
    <s v="rock"/>
    <d v="2013-05-09T00:01:14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x v="0"/>
    <n v="14"/>
    <x v="0"/>
    <s v="music/rock"/>
    <n v="100"/>
    <n v="50"/>
    <s v="music"/>
    <s v="rock"/>
    <d v="2012-07-26T18:11:4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x v="0"/>
    <n v="35"/>
    <x v="0"/>
    <s v="music/rock"/>
    <n v="148"/>
    <n v="63.485714285714288"/>
    <s v="music"/>
    <s v="rock"/>
    <d v="2012-03-19T18:34:09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x v="0"/>
    <n v="10"/>
    <x v="0"/>
    <s v="music/rock"/>
    <n v="103"/>
    <n v="102.5"/>
    <s v="music"/>
    <s v="rock"/>
    <d v="2014-02-05T03:35:19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x v="0"/>
    <n v="29"/>
    <x v="0"/>
    <s v="music/rock"/>
    <n v="181"/>
    <n v="31.142758620689655"/>
    <s v="music"/>
    <s v="rock"/>
    <d v="2013-01-29T14:15:1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x v="0"/>
    <n v="44"/>
    <x v="0"/>
    <s v="music/rock"/>
    <n v="143"/>
    <n v="162.27272727272728"/>
    <s v="music"/>
    <s v="rock"/>
    <d v="2012-03-15T01:20:34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x v="0"/>
    <n v="17"/>
    <x v="0"/>
    <s v="music/rock"/>
    <n v="114"/>
    <n v="80.588235294117652"/>
    <s v="music"/>
    <s v="rock"/>
    <d v="2013-10-02T15:03:46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x v="0"/>
    <n v="34"/>
    <x v="0"/>
    <s v="music/rock"/>
    <n v="204"/>
    <n v="59.85441176470588"/>
    <s v="music"/>
    <s v="rock"/>
    <d v="2012-05-30T00:09:4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x v="0"/>
    <n v="14"/>
    <x v="0"/>
    <s v="music/rock"/>
    <n v="109"/>
    <n v="132.85714285714286"/>
    <s v="music"/>
    <s v="rock"/>
    <d v="2013-01-03T04:28:00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x v="0"/>
    <n v="156"/>
    <x v="0"/>
    <s v="music/rock"/>
    <n v="144"/>
    <n v="92.547820512820508"/>
    <s v="music"/>
    <s v="rock"/>
    <d v="2013-01-02T01:08:59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x v="0"/>
    <n v="128"/>
    <x v="0"/>
    <s v="music/rock"/>
    <n v="104"/>
    <n v="60.859375"/>
    <s v="music"/>
    <s v="rock"/>
    <d v="2013-10-10T18:44:06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x v="0"/>
    <n v="60"/>
    <x v="0"/>
    <s v="music/rock"/>
    <n v="100"/>
    <n v="41.851833333333339"/>
    <s v="music"/>
    <s v="rock"/>
    <d v="2013-10-08T20:58:03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x v="0"/>
    <n v="32"/>
    <x v="0"/>
    <s v="music/rock"/>
    <n v="103"/>
    <n v="88.325937499999995"/>
    <s v="music"/>
    <s v="rock"/>
    <d v="2013-06-17T17:47:24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x v="0"/>
    <n v="53"/>
    <x v="0"/>
    <s v="music/rock"/>
    <n v="105"/>
    <n v="158.96226415094338"/>
    <s v="music"/>
    <s v="rock"/>
    <d v="2011-07-12T02:45:37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x v="0"/>
    <n v="184"/>
    <x v="0"/>
    <s v="music/rock"/>
    <n v="112"/>
    <n v="85.054347826086953"/>
    <s v="music"/>
    <s v="rock"/>
    <d v="2012-02-24T14:42:46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x v="0"/>
    <n v="90"/>
    <x v="0"/>
    <s v="music/rock"/>
    <n v="101"/>
    <n v="112.61111111111111"/>
    <s v="music"/>
    <s v="rock"/>
    <d v="2013-08-16T21:11:25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x v="0"/>
    <n v="71"/>
    <x v="0"/>
    <s v="music/rock"/>
    <n v="108"/>
    <n v="45.436619718309856"/>
    <s v="music"/>
    <s v="rock"/>
    <d v="2012-03-28T23:51:28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x v="0"/>
    <n v="87"/>
    <x v="0"/>
    <s v="music/rock"/>
    <n v="115"/>
    <n v="46.218390804597703"/>
    <s v="music"/>
    <s v="rock"/>
    <d v="2014-08-31T14:09:47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x v="0"/>
    <n v="28"/>
    <x v="0"/>
    <s v="music/rock"/>
    <n v="100"/>
    <n v="178.60714285714286"/>
    <s v="music"/>
    <s v="rock"/>
    <d v="2012-03-28T16:00:46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x v="0"/>
    <n v="56"/>
    <x v="0"/>
    <s v="music/rock"/>
    <n v="152"/>
    <n v="40.75"/>
    <s v="music"/>
    <s v="rock"/>
    <d v="2014-08-12T10:24:14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x v="0"/>
    <n v="51"/>
    <x v="0"/>
    <s v="music/rock"/>
    <n v="112"/>
    <n v="43.733921568627444"/>
    <s v="music"/>
    <s v="rock"/>
    <d v="2011-06-01T19:05:20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x v="0"/>
    <n v="75"/>
    <x v="0"/>
    <s v="music/rock"/>
    <n v="101"/>
    <n v="81.066666666666663"/>
    <s v="music"/>
    <s v="rock"/>
    <d v="2012-08-02T00:32:04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x v="0"/>
    <n v="38"/>
    <x v="0"/>
    <s v="music/rock"/>
    <n v="123"/>
    <n v="74.60526315789474"/>
    <s v="music"/>
    <s v="rock"/>
    <d v="2011-05-02T22:47:58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x v="0"/>
    <n v="18"/>
    <x v="0"/>
    <s v="music/rock"/>
    <n v="100"/>
    <n v="305.55555555555554"/>
    <s v="music"/>
    <s v="rock"/>
    <d v="2011-07-06T02:32:06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x v="0"/>
    <n v="54"/>
    <x v="0"/>
    <s v="music/rock"/>
    <n v="105"/>
    <n v="58.333333333333336"/>
    <s v="music"/>
    <s v="rock"/>
    <d v="2011-05-27T19:45:12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x v="0"/>
    <n v="71"/>
    <x v="0"/>
    <s v="music/rock"/>
    <n v="104"/>
    <n v="117.67605633802818"/>
    <s v="music"/>
    <s v="rock"/>
    <d v="2011-08-08T16:35:39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x v="0"/>
    <n v="57"/>
    <x v="0"/>
    <s v="music/rock"/>
    <n v="105"/>
    <n v="73.771929824561397"/>
    <s v="music"/>
    <s v="rock"/>
    <d v="2017-01-24T15:05:11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x v="0"/>
    <n v="43"/>
    <x v="0"/>
    <s v="music/rock"/>
    <n v="100"/>
    <n v="104.65116279069767"/>
    <s v="music"/>
    <s v="rock"/>
    <d v="2014-11-19T02:24:46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x v="0"/>
    <n v="52"/>
    <x v="0"/>
    <s v="music/rock"/>
    <n v="104"/>
    <n v="79.82692307692308"/>
    <s v="music"/>
    <s v="rock"/>
    <d v="2013-12-20T20:00:30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x v="0"/>
    <n v="27"/>
    <x v="0"/>
    <s v="music/rock"/>
    <n v="105"/>
    <n v="58.333333333333336"/>
    <s v="music"/>
    <s v="rock"/>
    <d v="2012-08-02T01:21:02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x v="0"/>
    <n v="12"/>
    <x v="0"/>
    <s v="music/rock"/>
    <n v="104"/>
    <n v="86.666666666666671"/>
    <s v="music"/>
    <s v="rock"/>
    <d v="2013-06-18T15:26:42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x v="0"/>
    <n v="33"/>
    <x v="0"/>
    <s v="music/rock"/>
    <n v="152"/>
    <n v="27.606060606060606"/>
    <s v="music"/>
    <s v="rock"/>
    <d v="2013-01-08T00:25:5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x v="0"/>
    <n v="96"/>
    <x v="0"/>
    <s v="music/rock"/>
    <n v="160"/>
    <n v="24.999375000000001"/>
    <s v="music"/>
    <s v="rock"/>
    <d v="2012-06-20T23:02:45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x v="0"/>
    <n v="28"/>
    <x v="0"/>
    <s v="music/rock"/>
    <n v="127"/>
    <n v="45.464285714285715"/>
    <s v="music"/>
    <s v="rock"/>
    <d v="2011-05-16T17:50:01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x v="0"/>
    <n v="43"/>
    <x v="0"/>
    <s v="music/rock"/>
    <n v="107"/>
    <n v="99.534883720930239"/>
    <s v="music"/>
    <s v="rock"/>
    <d v="2014-10-02T22:01:43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x v="0"/>
    <n v="205"/>
    <x v="0"/>
    <s v="music/rock"/>
    <n v="115"/>
    <n v="39.31"/>
    <s v="music"/>
    <s v="rock"/>
    <d v="2013-03-08T20:54:03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x v="0"/>
    <n v="23"/>
    <x v="0"/>
    <s v="music/rock"/>
    <n v="137"/>
    <n v="89.419999999999987"/>
    <s v="music"/>
    <s v="rock"/>
    <d v="2012-01-17T14:23:31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x v="0"/>
    <n v="19"/>
    <x v="0"/>
    <s v="music/rock"/>
    <n v="156"/>
    <n v="28.684210526315791"/>
    <s v="music"/>
    <s v="rock"/>
    <d v="2012-07-30T21:11:21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x v="0"/>
    <n v="14"/>
    <x v="0"/>
    <s v="music/rock"/>
    <n v="109"/>
    <n v="31.071428571428573"/>
    <s v="music"/>
    <s v="rock"/>
    <d v="2013-12-11T23:57:34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x v="0"/>
    <n v="38"/>
    <x v="0"/>
    <s v="music/rock"/>
    <n v="134"/>
    <n v="70.55263157894737"/>
    <s v="music"/>
    <s v="rock"/>
    <d v="2014-05-09T20:12:22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x v="0"/>
    <n v="78"/>
    <x v="0"/>
    <s v="music/rock"/>
    <n v="100"/>
    <n v="224.12820512820514"/>
    <s v="music"/>
    <s v="rock"/>
    <d v="2015-03-30T22:07:45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x v="0"/>
    <n v="69"/>
    <x v="0"/>
    <s v="music/rock"/>
    <n v="119"/>
    <n v="51.811594202898547"/>
    <s v="music"/>
    <s v="rock"/>
    <d v="2012-09-05T22:44:10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x v="0"/>
    <n v="33"/>
    <x v="0"/>
    <s v="music/rock"/>
    <n v="180"/>
    <n v="43.515151515151516"/>
    <s v="music"/>
    <s v="rock"/>
    <d v="2015-02-20T23:20:52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x v="0"/>
    <n v="54"/>
    <x v="0"/>
    <s v="music/rock"/>
    <n v="134"/>
    <n v="39.816666666666663"/>
    <s v="music"/>
    <s v="rock"/>
    <d v="2010-03-13T05:48:38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x v="0"/>
    <n v="99"/>
    <x v="0"/>
    <s v="music/rock"/>
    <n v="100"/>
    <n v="126.8080808080808"/>
    <s v="music"/>
    <s v="rock"/>
    <d v="2012-10-04T07:21:24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x v="0"/>
    <n v="49"/>
    <x v="0"/>
    <s v="music/rock"/>
    <n v="101"/>
    <n v="113.87755102040816"/>
    <s v="music"/>
    <s v="rock"/>
    <d v="2012-03-05T00:55:30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x v="0"/>
    <n v="11"/>
    <x v="0"/>
    <s v="music/rock"/>
    <n v="103"/>
    <n v="28.181818181818183"/>
    <s v="music"/>
    <s v="rock"/>
    <d v="2012-01-19T11:21:4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x v="0"/>
    <n v="38"/>
    <x v="0"/>
    <s v="music/rock"/>
    <n v="107"/>
    <n v="36.60526315789474"/>
    <s v="music"/>
    <s v="rock"/>
    <d v="2012-06-13T01:13:02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x v="0"/>
    <n v="16"/>
    <x v="0"/>
    <s v="music/rock"/>
    <n v="104"/>
    <n v="32.5"/>
    <s v="music"/>
    <s v="rock"/>
    <d v="2016-05-14T19:14:00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x v="0"/>
    <n v="32"/>
    <x v="0"/>
    <s v="music/rock"/>
    <n v="108"/>
    <n v="60.65625"/>
    <s v="music"/>
    <s v="rock"/>
    <d v="2013-02-20T12:37:05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x v="0"/>
    <n v="20"/>
    <x v="0"/>
    <s v="music/rock"/>
    <n v="233"/>
    <n v="175"/>
    <s v="music"/>
    <s v="rock"/>
    <d v="2012-03-28T15:31:34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x v="0"/>
    <n v="154"/>
    <x v="0"/>
    <s v="music/rock"/>
    <n v="101"/>
    <n v="97.993896103896105"/>
    <s v="music"/>
    <s v="rock"/>
    <d v="2011-11-22T16:12:15"/>
    <d v="2012-01-21T08:13:00"/>
  </r>
  <r>
    <n v="833"/>
    <s v="Ragman Rolls"/>
    <s v="This is an American rock album."/>
    <n v="6000"/>
    <n v="6100"/>
    <x v="0"/>
    <s v="US"/>
    <s v="USD"/>
    <n v="1397941475"/>
    <n v="1395349475"/>
    <x v="0"/>
    <n v="41"/>
    <x v="0"/>
    <s v="music/rock"/>
    <n v="102"/>
    <n v="148.78048780487805"/>
    <s v="music"/>
    <s v="rock"/>
    <d v="2014-03-20T21:04:35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x v="0"/>
    <n v="75"/>
    <x v="0"/>
    <s v="music/rock"/>
    <n v="131"/>
    <n v="96.08"/>
    <s v="music"/>
    <s v="rock"/>
    <d v="2013-05-28T19:44:52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x v="0"/>
    <n v="40"/>
    <x v="0"/>
    <s v="music/rock"/>
    <n v="117"/>
    <n v="58.625"/>
    <s v="music"/>
    <s v="rock"/>
    <d v="2012-04-06T10:59:18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x v="0"/>
    <n v="46"/>
    <x v="0"/>
    <s v="music/rock"/>
    <n v="101"/>
    <n v="109.70695652173914"/>
    <s v="music"/>
    <s v="rock"/>
    <d v="2013-09-07T01:21:58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x v="0"/>
    <n v="62"/>
    <x v="0"/>
    <s v="music/rock"/>
    <n v="122"/>
    <n v="49.112903225806448"/>
    <s v="music"/>
    <s v="rock"/>
    <d v="2014-04-01T23:57:42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x v="0"/>
    <n v="61"/>
    <x v="0"/>
    <s v="music/rock"/>
    <n v="145"/>
    <n v="47.672131147540981"/>
    <s v="music"/>
    <s v="rock"/>
    <d v="2011-12-18T21:33:05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x v="0"/>
    <n v="96"/>
    <x v="0"/>
    <s v="music/rock"/>
    <n v="117"/>
    <n v="60.737812499999997"/>
    <s v="music"/>
    <s v="rock"/>
    <d v="2012-08-23T18:19:16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x v="0"/>
    <n v="190"/>
    <x v="0"/>
    <s v="music/metal"/>
    <n v="120"/>
    <n v="63.37715789473684"/>
    <s v="music"/>
    <s v="metal"/>
    <d v="2016-08-25T05:26:27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x v="1"/>
    <n v="94"/>
    <x v="0"/>
    <s v="music/metal"/>
    <n v="101"/>
    <n v="53.893617021276597"/>
    <s v="music"/>
    <s v="metal"/>
    <d v="2014-10-11T20:07:43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x v="1"/>
    <n v="39"/>
    <x v="0"/>
    <s v="music/metal"/>
    <n v="104"/>
    <n v="66.871794871794876"/>
    <s v="music"/>
    <s v="metal"/>
    <d v="2013-09-09T14:13:03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x v="0"/>
    <n v="127"/>
    <x v="0"/>
    <s v="music/metal"/>
    <n v="267"/>
    <n v="63.102362204724407"/>
    <s v="music"/>
    <s v="metal"/>
    <d v="2016-11-21T06:11:20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x v="1"/>
    <n v="159"/>
    <x v="0"/>
    <s v="music/metal"/>
    <n v="194"/>
    <n v="36.628930817610062"/>
    <s v="music"/>
    <s v="metal"/>
    <d v="2014-09-23T16:25:52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x v="0"/>
    <n v="177"/>
    <x v="0"/>
    <s v="music/metal"/>
    <n v="120"/>
    <n v="34.005706214689269"/>
    <s v="music"/>
    <s v="metal"/>
    <d v="2016-07-27T04:56:36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x v="0"/>
    <n v="47"/>
    <x v="0"/>
    <s v="music/metal"/>
    <n v="122"/>
    <n v="28.553404255319148"/>
    <s v="music"/>
    <s v="metal"/>
    <d v="2014-02-24T09:24:15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x v="0"/>
    <n v="1"/>
    <x v="0"/>
    <s v="music/metal"/>
    <n v="100"/>
    <n v="10"/>
    <s v="music"/>
    <s v="metal"/>
    <d v="2015-06-10T19:09:36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x v="0"/>
    <n v="16"/>
    <x v="0"/>
    <s v="music/metal"/>
    <n v="100"/>
    <n v="18.75"/>
    <s v="music"/>
    <s v="metal"/>
    <d v="2015-03-15T19:00:33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x v="0"/>
    <n v="115"/>
    <x v="0"/>
    <s v="music/metal"/>
    <n v="120"/>
    <n v="41.704347826086959"/>
    <s v="music"/>
    <s v="metal"/>
    <d v="2015-02-16T03:34:24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x v="0"/>
    <n v="133"/>
    <x v="0"/>
    <s v="music/metal"/>
    <n v="155"/>
    <n v="46.669172932330824"/>
    <s v="music"/>
    <s v="metal"/>
    <d v="2016-03-23T19:51:57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x v="0"/>
    <n v="70"/>
    <x v="0"/>
    <s v="music/metal"/>
    <n v="130"/>
    <n v="37.271428571428572"/>
    <s v="music"/>
    <s v="metal"/>
    <d v="2016-06-01T21:07:33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x v="0"/>
    <n v="62"/>
    <x v="0"/>
    <s v="music/metal"/>
    <n v="105"/>
    <n v="59.258064516129032"/>
    <s v="music"/>
    <s v="metal"/>
    <d v="2016-10-13T19:19:55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x v="0"/>
    <n v="10"/>
    <x v="0"/>
    <s v="music/metal"/>
    <n v="100"/>
    <n v="30"/>
    <s v="music"/>
    <s v="metal"/>
    <d v="2015-01-17T19:58:29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x v="0"/>
    <n v="499"/>
    <x v="0"/>
    <s v="music/metal"/>
    <n v="118"/>
    <n v="65.8623246492986"/>
    <s v="music"/>
    <s v="metal"/>
    <d v="2016-11-28T05:05:46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x v="0"/>
    <n v="47"/>
    <x v="0"/>
    <s v="music/metal"/>
    <n v="103"/>
    <n v="31.914893617021278"/>
    <s v="music"/>
    <s v="metal"/>
    <d v="2016-06-24T03:00:17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x v="0"/>
    <n v="28"/>
    <x v="0"/>
    <s v="music/metal"/>
    <n v="218"/>
    <n v="19.464285714285715"/>
    <s v="music"/>
    <s v="metal"/>
    <d v="2016-08-27T07:29:1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x v="0"/>
    <n v="24"/>
    <x v="0"/>
    <s v="music/metal"/>
    <n v="100"/>
    <n v="50"/>
    <s v="music"/>
    <s v="metal"/>
    <d v="2015-10-14T13:57:11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x v="0"/>
    <n v="76"/>
    <x v="0"/>
    <s v="music/metal"/>
    <n v="144"/>
    <n v="22.737763157894737"/>
    <s v="music"/>
    <s v="metal"/>
    <d v="2015-03-16T17:53:3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x v="0"/>
    <n v="98"/>
    <x v="0"/>
    <s v="music/metal"/>
    <n v="105"/>
    <n v="42.724489795918366"/>
    <s v="music"/>
    <s v="metal"/>
    <d v="2015-05-04T19:41:08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x v="0"/>
    <n v="48"/>
    <x v="1"/>
    <s v="music/jazz"/>
    <n v="18"/>
    <n v="52.916666666666664"/>
    <s v="music"/>
    <s v="jazz"/>
    <d v="2013-10-23T11:35:13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x v="0"/>
    <n v="2"/>
    <x v="1"/>
    <s v="music/jazz"/>
    <n v="2"/>
    <n v="50.5"/>
    <s v="music"/>
    <s v="jazz"/>
    <d v="2016-08-17T23:10:04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x v="0"/>
    <n v="4"/>
    <x v="1"/>
    <s v="music/jazz"/>
    <n v="0"/>
    <n v="42.5"/>
    <s v="music"/>
    <s v="jazz"/>
    <d v="2013-10-12T13:19:08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x v="0"/>
    <n v="5"/>
    <x v="1"/>
    <s v="music/jazz"/>
    <n v="5"/>
    <n v="18"/>
    <s v="music"/>
    <s v="jazz"/>
    <d v="2012-01-13T02:49:26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x v="0"/>
    <n v="79"/>
    <x v="1"/>
    <s v="music/jazz"/>
    <n v="42"/>
    <n v="34.177215189873415"/>
    <s v="music"/>
    <s v="jazz"/>
    <d v="2013-09-24T02:33:58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x v="0"/>
    <n v="2"/>
    <x v="1"/>
    <s v="music/jazz"/>
    <n v="2"/>
    <n v="22.5"/>
    <s v="music"/>
    <s v="jazz"/>
    <d v="2012-11-17T18:33:17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x v="0"/>
    <n v="11"/>
    <x v="1"/>
    <s v="music/jazz"/>
    <n v="18"/>
    <n v="58.18181818181818"/>
    <s v="music"/>
    <s v="jazz"/>
    <d v="2015-01-21T15:18:38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x v="0"/>
    <n v="11"/>
    <x v="1"/>
    <s v="music/jazz"/>
    <n v="24"/>
    <n v="109.18181818181819"/>
    <s v="music"/>
    <s v="jazz"/>
    <d v="2009-10-02T02:31:46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x v="0"/>
    <n v="1"/>
    <x v="1"/>
    <s v="music/jazz"/>
    <n v="0"/>
    <n v="50"/>
    <s v="music"/>
    <s v="jazz"/>
    <d v="2013-12-08T00:39:5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x v="0"/>
    <n v="3"/>
    <x v="1"/>
    <s v="music/jazz"/>
    <n v="12"/>
    <n v="346.66666666666669"/>
    <s v="music"/>
    <s v="jazz"/>
    <d v="2013-03-09T20:17:37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x v="0"/>
    <n v="5"/>
    <x v="1"/>
    <s v="music/jazz"/>
    <n v="0"/>
    <n v="12.4"/>
    <s v="music"/>
    <s v="jazz"/>
    <d v="2013-08-02T00:32:03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x v="0"/>
    <n v="12"/>
    <x v="1"/>
    <s v="music/jazz"/>
    <n v="5"/>
    <n v="27.083333333333332"/>
    <s v="music"/>
    <s v="jazz"/>
    <d v="2013-10-30T13:28:15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x v="0"/>
    <n v="2"/>
    <x v="1"/>
    <s v="music/jazz"/>
    <n v="1"/>
    <n v="32.5"/>
    <s v="music"/>
    <s v="jazz"/>
    <d v="2011-01-24T19:48:47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x v="0"/>
    <n v="5"/>
    <x v="1"/>
    <s v="music/jazz"/>
    <n v="1"/>
    <n v="9"/>
    <s v="music"/>
    <s v="jazz"/>
    <d v="2012-10-02T04:00:40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x v="0"/>
    <n v="21"/>
    <x v="1"/>
    <s v="music/jazz"/>
    <n v="24"/>
    <n v="34.761904761904759"/>
    <s v="music"/>
    <s v="jazz"/>
    <d v="2013-04-04T14:00:3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x v="0"/>
    <n v="0"/>
    <x v="1"/>
    <s v="music/jazz"/>
    <n v="0"/>
    <e v="#DIV/0!"/>
    <s v="music"/>
    <s v="jazz"/>
    <d v="2015-09-01T17:22:11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x v="0"/>
    <n v="45"/>
    <x v="1"/>
    <s v="music/jazz"/>
    <n v="41"/>
    <n v="28.577777777777779"/>
    <s v="music"/>
    <s v="jazz"/>
    <d v="2013-01-02T11:55:27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x v="0"/>
    <n v="29"/>
    <x v="1"/>
    <s v="music/jazz"/>
    <n v="68"/>
    <n v="46.586206896551722"/>
    <s v="music"/>
    <s v="jazz"/>
    <d v="2013-11-19T18:56:00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x v="0"/>
    <n v="2"/>
    <x v="1"/>
    <s v="music/jazz"/>
    <n v="1"/>
    <n v="32.5"/>
    <s v="music"/>
    <s v="jazz"/>
    <d v="2010-11-23T05:35:24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x v="0"/>
    <n v="30"/>
    <x v="1"/>
    <s v="music/jazz"/>
    <n v="31"/>
    <n v="21.466666666666665"/>
    <s v="music"/>
    <s v="jazz"/>
    <d v="2012-05-08T19:55:05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x v="0"/>
    <n v="8"/>
    <x v="1"/>
    <s v="music/indie rock"/>
    <n v="3"/>
    <n v="14.125"/>
    <s v="music"/>
    <s v="indie rock"/>
    <d v="2012-09-27T07:42:18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x v="0"/>
    <n v="1"/>
    <x v="1"/>
    <s v="music/indie rock"/>
    <n v="1"/>
    <n v="30"/>
    <s v="music"/>
    <s v="indie rock"/>
    <d v="2011-11-30T06:01:26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x v="0"/>
    <n v="14"/>
    <x v="1"/>
    <s v="music/indie rock"/>
    <n v="20"/>
    <n v="21.571428571428573"/>
    <s v="music"/>
    <s v="indie rock"/>
    <d v="2011-08-04T20:39:10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x v="0"/>
    <n v="24"/>
    <x v="1"/>
    <s v="music/indie rock"/>
    <n v="40"/>
    <n v="83.375"/>
    <s v="music"/>
    <s v="indie rock"/>
    <d v="2016-01-02T22:27:15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x v="0"/>
    <n v="2"/>
    <x v="1"/>
    <s v="music/indie rock"/>
    <n v="1"/>
    <n v="10"/>
    <s v="music"/>
    <s v="indie rock"/>
    <d v="2012-03-13T19:15:46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x v="0"/>
    <n v="21"/>
    <x v="1"/>
    <s v="music/indie rock"/>
    <n v="75"/>
    <n v="35.714285714285715"/>
    <s v="music"/>
    <s v="indie rock"/>
    <d v="2016-12-09T22:35:11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x v="0"/>
    <n v="7"/>
    <x v="1"/>
    <s v="music/indie rock"/>
    <n v="41"/>
    <n v="29.285714285714285"/>
    <s v="music"/>
    <s v="indie rock"/>
    <d v="2016-08-21T20:53:33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x v="0"/>
    <n v="0"/>
    <x v="1"/>
    <s v="music/indie rock"/>
    <n v="0"/>
    <e v="#DIV/0!"/>
    <s v="music"/>
    <s v="indie rock"/>
    <d v="2012-04-27T23:00:55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x v="0"/>
    <n v="4"/>
    <x v="1"/>
    <s v="music/indie rock"/>
    <n v="7"/>
    <n v="18"/>
    <s v="music"/>
    <s v="indie rock"/>
    <d v="2011-07-27T18:04:45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x v="0"/>
    <n v="32"/>
    <x v="1"/>
    <s v="music/indie rock"/>
    <n v="9"/>
    <n v="73.760000000000005"/>
    <s v="music"/>
    <s v="indie rock"/>
    <d v="2014-09-05T18:49:03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x v="0"/>
    <n v="4"/>
    <x v="1"/>
    <s v="music/indie rock"/>
    <n v="4"/>
    <n v="31.25"/>
    <s v="music"/>
    <s v="indie rock"/>
    <d v="2013-10-22T16:46:19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x v="0"/>
    <n v="9"/>
    <x v="1"/>
    <s v="music/indie rock"/>
    <n v="3"/>
    <n v="28.888888888888889"/>
    <s v="music"/>
    <s v="indie rock"/>
    <d v="2014-07-22T00:45:30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x v="0"/>
    <n v="17"/>
    <x v="1"/>
    <s v="music/indie rock"/>
    <n v="41"/>
    <n v="143.8235294117647"/>
    <s v="music"/>
    <s v="indie rock"/>
    <d v="2010-05-06T04:48:03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x v="0"/>
    <n v="5"/>
    <x v="1"/>
    <s v="music/indie rock"/>
    <n v="10"/>
    <n v="40"/>
    <s v="music"/>
    <s v="indie rock"/>
    <d v="2015-03-02T21:32:4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x v="0"/>
    <n v="53"/>
    <x v="1"/>
    <s v="music/indie rock"/>
    <n v="39"/>
    <n v="147.81132075471697"/>
    <s v="music"/>
    <s v="indie rock"/>
    <d v="2016-05-06T23:33:30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x v="0"/>
    <n v="7"/>
    <x v="1"/>
    <s v="music/indie rock"/>
    <n v="2"/>
    <n v="27.857142857142858"/>
    <s v="music"/>
    <s v="indie rock"/>
    <d v="2010-09-10T03:03:49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x v="0"/>
    <n v="72"/>
    <x v="1"/>
    <s v="music/indie rock"/>
    <n v="40"/>
    <n v="44.444444444444443"/>
    <s v="music"/>
    <s v="indie rock"/>
    <d v="2015-08-02T20:57:0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x v="0"/>
    <n v="0"/>
    <x v="1"/>
    <s v="music/indie rock"/>
    <n v="0"/>
    <e v="#DIV/0!"/>
    <s v="music"/>
    <s v="indie rock"/>
    <d v="2012-10-29T16:31:48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x v="0"/>
    <n v="2"/>
    <x v="1"/>
    <s v="music/indie rock"/>
    <n v="3"/>
    <n v="35"/>
    <s v="music"/>
    <s v="indie rock"/>
    <d v="2011-12-01T18:11:50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x v="0"/>
    <n v="8"/>
    <x v="1"/>
    <s v="music/indie rock"/>
    <n v="37"/>
    <n v="35"/>
    <s v="music"/>
    <s v="indie rock"/>
    <d v="2011-04-13T02:22:42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x v="0"/>
    <n v="2"/>
    <x v="1"/>
    <s v="music/jazz"/>
    <n v="0"/>
    <n v="10.5"/>
    <s v="music"/>
    <s v="jazz"/>
    <d v="2016-02-29T20:23:22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x v="0"/>
    <n v="0"/>
    <x v="1"/>
    <s v="music/jazz"/>
    <n v="0"/>
    <e v="#DIV/0!"/>
    <s v="music"/>
    <s v="jazz"/>
    <d v="2010-04-23T19:28:34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x v="0"/>
    <n v="3"/>
    <x v="1"/>
    <s v="music/jazz"/>
    <n v="0"/>
    <n v="30"/>
    <s v="music"/>
    <s v="jazz"/>
    <d v="2014-07-09T23:10:2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x v="0"/>
    <n v="4"/>
    <x v="1"/>
    <s v="music/jazz"/>
    <n v="3"/>
    <n v="40"/>
    <s v="music"/>
    <s v="jazz"/>
    <d v="2012-08-28T19:06:20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x v="0"/>
    <n v="3"/>
    <x v="1"/>
    <s v="music/jazz"/>
    <n v="0"/>
    <n v="50.333333333333336"/>
    <s v="music"/>
    <s v="jazz"/>
    <d v="2015-12-04T01:55:37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x v="0"/>
    <n v="6"/>
    <x v="1"/>
    <s v="music/jazz"/>
    <n v="3"/>
    <n v="32.666666666666664"/>
    <s v="music"/>
    <s v="jazz"/>
    <d v="2010-11-25T05:45:26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x v="0"/>
    <n v="0"/>
    <x v="1"/>
    <s v="music/jazz"/>
    <n v="0"/>
    <e v="#DIV/0!"/>
    <s v="music"/>
    <s v="jazz"/>
    <d v="2014-02-11T04:33:10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x v="0"/>
    <n v="0"/>
    <x v="1"/>
    <s v="music/jazz"/>
    <n v="0"/>
    <e v="#DIV/0!"/>
    <s v="music"/>
    <s v="jazz"/>
    <d v="2011-08-12T04:37:03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x v="0"/>
    <n v="0"/>
    <x v="1"/>
    <s v="music/jazz"/>
    <n v="0"/>
    <e v="#DIV/0!"/>
    <s v="music"/>
    <s v="jazz"/>
    <d v="2010-06-11T19:14:15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x v="0"/>
    <n v="8"/>
    <x v="1"/>
    <s v="music/jazz"/>
    <n v="3"/>
    <n v="65"/>
    <s v="music"/>
    <s v="jazz"/>
    <d v="2012-06-21T16:34:00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x v="0"/>
    <n v="5"/>
    <x v="1"/>
    <s v="music/jazz"/>
    <n v="22"/>
    <n v="24.6"/>
    <s v="music"/>
    <s v="jazz"/>
    <d v="2017-01-02T13:05:19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x v="0"/>
    <n v="0"/>
    <x v="1"/>
    <s v="music/jazz"/>
    <n v="0"/>
    <e v="#DIV/0!"/>
    <s v="music"/>
    <s v="jazz"/>
    <d v="2014-01-03T00:07:25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x v="0"/>
    <n v="2"/>
    <x v="1"/>
    <s v="music/jazz"/>
    <n v="1"/>
    <n v="15"/>
    <s v="music"/>
    <s v="jazz"/>
    <d v="2012-10-12T02:37:27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x v="0"/>
    <n v="24"/>
    <x v="1"/>
    <s v="music/jazz"/>
    <n v="7"/>
    <n v="82.583333333333329"/>
    <s v="music"/>
    <s v="jazz"/>
    <d v="2012-04-05T03:20:19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x v="0"/>
    <n v="0"/>
    <x v="1"/>
    <s v="music/jazz"/>
    <n v="0"/>
    <e v="#DIV/0!"/>
    <s v="music"/>
    <s v="jazz"/>
    <d v="2012-07-26T18:19:07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x v="0"/>
    <n v="9"/>
    <x v="1"/>
    <s v="music/jazz"/>
    <n v="6"/>
    <n v="41.666666666666664"/>
    <s v="music"/>
    <s v="jazz"/>
    <d v="2012-01-29T16:18:34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x v="0"/>
    <n v="0"/>
    <x v="1"/>
    <s v="music/jazz"/>
    <n v="0"/>
    <e v="#DIV/0!"/>
    <s v="music"/>
    <s v="jazz"/>
    <d v="2010-09-13T20:28:54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x v="0"/>
    <n v="1"/>
    <x v="1"/>
    <s v="music/jazz"/>
    <n v="1"/>
    <n v="30"/>
    <s v="music"/>
    <s v="jazz"/>
    <d v="2014-06-12T22:38:50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x v="0"/>
    <n v="10"/>
    <x v="1"/>
    <s v="music/jazz"/>
    <n v="5"/>
    <n v="19.600000000000001"/>
    <s v="music"/>
    <s v="jazz"/>
    <d v="2014-11-01T21:59:21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x v="0"/>
    <n v="1"/>
    <x v="1"/>
    <s v="music/jazz"/>
    <n v="1"/>
    <n v="100"/>
    <s v="music"/>
    <s v="jazz"/>
    <d v="2012-11-14T15:24:05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x v="0"/>
    <n v="0"/>
    <x v="1"/>
    <s v="music/jazz"/>
    <n v="0"/>
    <e v="#DIV/0!"/>
    <s v="music"/>
    <s v="jazz"/>
    <d v="2013-10-15T16:07:02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x v="0"/>
    <n v="20"/>
    <x v="1"/>
    <s v="music/jazz"/>
    <n v="31"/>
    <n v="231.75"/>
    <s v="music"/>
    <s v="jazz"/>
    <d v="2011-10-31T04:06:16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x v="0"/>
    <n v="30"/>
    <x v="1"/>
    <s v="music/jazz"/>
    <n v="21"/>
    <n v="189.33333333333334"/>
    <s v="music"/>
    <s v="jazz"/>
    <d v="2014-08-27T12:43:13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x v="0"/>
    <n v="6"/>
    <x v="1"/>
    <s v="music/jazz"/>
    <n v="2"/>
    <n v="55"/>
    <s v="music"/>
    <s v="jazz"/>
    <d v="2014-10-22T23:02:0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x v="0"/>
    <n v="15"/>
    <x v="1"/>
    <s v="music/jazz"/>
    <n v="11"/>
    <n v="21.8"/>
    <s v="music"/>
    <s v="jazz"/>
    <d v="2013-01-14T22:37:49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x v="0"/>
    <n v="5"/>
    <x v="1"/>
    <s v="music/jazz"/>
    <n v="3"/>
    <n v="32"/>
    <s v="music"/>
    <s v="jazz"/>
    <d v="2013-10-28T21:08:31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x v="0"/>
    <n v="0"/>
    <x v="1"/>
    <s v="music/jazz"/>
    <n v="0"/>
    <e v="#DIV/0!"/>
    <s v="music"/>
    <s v="jazz"/>
    <d v="2010-06-09T00:28:50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x v="0"/>
    <n v="0"/>
    <x v="1"/>
    <s v="music/jazz"/>
    <n v="0"/>
    <e v="#DIV/0!"/>
    <s v="music"/>
    <s v="jazz"/>
    <d v="2012-04-14T19:44:55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x v="0"/>
    <n v="28"/>
    <x v="1"/>
    <s v="music/jazz"/>
    <n v="11"/>
    <n v="56.25"/>
    <s v="music"/>
    <s v="jazz"/>
    <d v="2012-09-28T20:41:53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x v="0"/>
    <n v="0"/>
    <x v="1"/>
    <s v="music/jazz"/>
    <n v="0"/>
    <e v="#DIV/0!"/>
    <s v="music"/>
    <s v="jazz"/>
    <d v="2012-03-10T05:42:4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x v="0"/>
    <n v="5"/>
    <x v="1"/>
    <s v="music/jazz"/>
    <n v="38"/>
    <n v="69"/>
    <s v="music"/>
    <s v="jazz"/>
    <d v="2010-05-14T21:58:26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x v="0"/>
    <n v="7"/>
    <x v="1"/>
    <s v="music/jazz"/>
    <n v="7"/>
    <n v="18.714285714285715"/>
    <s v="music"/>
    <s v="jazz"/>
    <d v="2014-02-10T08:38:22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x v="0"/>
    <n v="30"/>
    <x v="1"/>
    <s v="music/jazz"/>
    <n v="15"/>
    <n v="46.033333333333331"/>
    <s v="music"/>
    <s v="jazz"/>
    <d v="2013-02-05T23:15:45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x v="0"/>
    <n v="2"/>
    <x v="1"/>
    <s v="music/jazz"/>
    <n v="6"/>
    <n v="60"/>
    <s v="music"/>
    <s v="jazz"/>
    <d v="2014-03-13T04:03:29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x v="0"/>
    <n v="30"/>
    <x v="1"/>
    <s v="music/jazz"/>
    <n v="30"/>
    <n v="50.666666666666664"/>
    <s v="music"/>
    <s v="jazz"/>
    <d v="2014-04-04T17:41:2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x v="0"/>
    <n v="2"/>
    <x v="1"/>
    <s v="music/jazz"/>
    <n v="1"/>
    <n v="25"/>
    <s v="music"/>
    <s v="jazz"/>
    <d v="2015-12-30T08:00:29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x v="0"/>
    <n v="0"/>
    <x v="1"/>
    <s v="music/jazz"/>
    <n v="0"/>
    <e v="#DIV/0!"/>
    <s v="music"/>
    <s v="jazz"/>
    <d v="2011-12-06T00:34:49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x v="0"/>
    <n v="2"/>
    <x v="1"/>
    <s v="music/jazz"/>
    <n v="1"/>
    <n v="20"/>
    <s v="music"/>
    <s v="jazz"/>
    <d v="2013-10-04T19:09:1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x v="0"/>
    <n v="1"/>
    <x v="1"/>
    <s v="music/jazz"/>
    <n v="0"/>
    <n v="25"/>
    <s v="music"/>
    <s v="jazz"/>
    <d v="2012-08-03T11:30:4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x v="0"/>
    <n v="2"/>
    <x v="1"/>
    <s v="music/jazz"/>
    <n v="1"/>
    <n v="20"/>
    <s v="music"/>
    <s v="jazz"/>
    <d v="2013-05-22T18:18:58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x v="0"/>
    <n v="14"/>
    <x v="1"/>
    <s v="technology/wearables"/>
    <n v="17"/>
    <n v="110.28571428571429"/>
    <s v="technology"/>
    <s v="wearables"/>
    <d v="2015-06-27T00:12:06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x v="0"/>
    <n v="31"/>
    <x v="1"/>
    <s v="technology/wearables"/>
    <n v="2"/>
    <n v="37.451612903225808"/>
    <s v="technology"/>
    <s v="wearables"/>
    <d v="2017-01-11T02:19:05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x v="0"/>
    <n v="16"/>
    <x v="1"/>
    <s v="technology/wearables"/>
    <n v="9"/>
    <n v="41.75"/>
    <s v="technology"/>
    <s v="wearables"/>
    <d v="2016-01-13T20:14:20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x v="0"/>
    <n v="12"/>
    <x v="1"/>
    <s v="technology/wearables"/>
    <n v="10"/>
    <n v="24.083333333333332"/>
    <s v="technology"/>
    <s v="wearables"/>
    <d v="2016-10-30T16:01:45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x v="0"/>
    <n v="96"/>
    <x v="1"/>
    <s v="technology/wearables"/>
    <n v="13"/>
    <n v="69.40625"/>
    <s v="technology"/>
    <s v="wearables"/>
    <d v="2016-03-15T14:00:50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x v="0"/>
    <n v="16"/>
    <x v="1"/>
    <s v="technology/wearables"/>
    <n v="2"/>
    <n v="155.25"/>
    <s v="technology"/>
    <s v="wearables"/>
    <d v="2016-12-28T20:57:06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x v="0"/>
    <n v="5"/>
    <x v="1"/>
    <s v="technology/wearables"/>
    <n v="2"/>
    <n v="57.2"/>
    <s v="technology"/>
    <s v="wearables"/>
    <d v="2016-08-10T18:00:48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x v="0"/>
    <n v="0"/>
    <x v="1"/>
    <s v="technology/wearables"/>
    <n v="0"/>
    <e v="#DIV/0!"/>
    <s v="technology"/>
    <s v="wearables"/>
    <d v="2016-05-01T18:45:06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x v="0"/>
    <n v="8"/>
    <x v="1"/>
    <s v="technology/wearables"/>
    <n v="12"/>
    <n v="60"/>
    <s v="technology"/>
    <s v="wearables"/>
    <d v="2016-02-11T19:52:44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x v="0"/>
    <n v="7"/>
    <x v="1"/>
    <s v="technology/wearables"/>
    <n v="1"/>
    <n v="39"/>
    <s v="technology"/>
    <s v="wearables"/>
    <d v="2015-12-23T01:02:56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x v="0"/>
    <n v="24"/>
    <x v="1"/>
    <s v="technology/wearables"/>
    <n v="28"/>
    <n v="58.416666666666664"/>
    <s v="technology"/>
    <s v="wearables"/>
    <d v="2015-12-18T18:01:01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x v="0"/>
    <n v="121"/>
    <x v="1"/>
    <s v="technology/wearables"/>
    <n v="38"/>
    <n v="158.63636363636363"/>
    <s v="technology"/>
    <s v="wearables"/>
    <d v="2016-04-20T15:41:12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x v="0"/>
    <n v="196"/>
    <x v="1"/>
    <s v="technology/wearables"/>
    <n v="40"/>
    <n v="99.857142857142861"/>
    <s v="technology"/>
    <s v="wearables"/>
    <d v="2016-10-19T14:43:3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x v="0"/>
    <n v="5"/>
    <x v="1"/>
    <s v="technology/wearables"/>
    <n v="1"/>
    <n v="25.2"/>
    <s v="technology"/>
    <s v="wearables"/>
    <d v="2014-12-26T03:56:39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x v="0"/>
    <n v="73"/>
    <x v="1"/>
    <s v="technology/wearables"/>
    <n v="43"/>
    <n v="89.191780821917803"/>
    <s v="technology"/>
    <s v="wearables"/>
    <d v="2015-07-09T20:00:39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x v="0"/>
    <n v="93"/>
    <x v="1"/>
    <s v="technology/wearables"/>
    <n v="6"/>
    <n v="182.6236559139785"/>
    <s v="technology"/>
    <s v="wearables"/>
    <d v="2016-08-04T07:05:00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x v="0"/>
    <n v="17"/>
    <x v="1"/>
    <s v="technology/wearables"/>
    <n v="2"/>
    <n v="50.647058823529413"/>
    <s v="technology"/>
    <s v="wearables"/>
    <d v="2015-02-25T21:55:59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x v="0"/>
    <n v="7"/>
    <x v="1"/>
    <s v="technology/wearables"/>
    <n v="2"/>
    <n v="33.285714285714285"/>
    <s v="technology"/>
    <s v="wearables"/>
    <d v="2016-10-17T13:15:33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x v="0"/>
    <n v="17"/>
    <x v="1"/>
    <s v="technology/wearables"/>
    <n v="11"/>
    <n v="51.823529411764703"/>
    <s v="technology"/>
    <s v="wearables"/>
    <d v="2015-03-19T19:16:03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x v="0"/>
    <n v="171"/>
    <x v="1"/>
    <s v="technology/wearables"/>
    <n v="39"/>
    <n v="113.62573099415205"/>
    <s v="technology"/>
    <s v="wearables"/>
    <d v="2014-12-20T04:11:05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x v="0"/>
    <n v="188"/>
    <x v="1"/>
    <s v="technology/wearables"/>
    <n v="46"/>
    <n v="136.46276595744681"/>
    <s v="technology"/>
    <s v="wearables"/>
    <d v="2017-01-31T15:02:35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x v="0"/>
    <n v="110"/>
    <x v="1"/>
    <s v="technology/wearables"/>
    <n v="42"/>
    <n v="364.35454545454547"/>
    <s v="technology"/>
    <s v="wearables"/>
    <d v="2017-01-05T16:38:55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x v="0"/>
    <n v="37"/>
    <x v="1"/>
    <s v="technology/wearables"/>
    <n v="28"/>
    <n v="19.243243243243242"/>
    <s v="technology"/>
    <s v="wearables"/>
    <d v="2016-01-04T17:05:53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x v="0"/>
    <n v="9"/>
    <x v="1"/>
    <s v="technology/wearables"/>
    <n v="1"/>
    <n v="41.888888888888886"/>
    <s v="technology"/>
    <s v="wearables"/>
    <d v="2016-09-12T15:15:19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x v="0"/>
    <n v="29"/>
    <x v="1"/>
    <s v="technology/wearables"/>
    <n v="1"/>
    <n v="30.310344827586206"/>
    <s v="technology"/>
    <s v="wearables"/>
    <d v="2015-07-23T15:05:19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x v="0"/>
    <n v="6"/>
    <x v="1"/>
    <s v="technology/wearables"/>
    <n v="1"/>
    <n v="49.666666666666664"/>
    <s v="technology"/>
    <s v="wearables"/>
    <d v="2016-09-24T00:24:06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x v="0"/>
    <n v="30"/>
    <x v="1"/>
    <s v="technology/wearables"/>
    <n v="15"/>
    <n v="59.2"/>
    <s v="technology"/>
    <s v="wearables"/>
    <d v="2016-09-06T15:15:32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x v="0"/>
    <n v="81"/>
    <x v="1"/>
    <s v="technology/wearables"/>
    <n v="18"/>
    <n v="43.97530864197531"/>
    <s v="technology"/>
    <s v="wearables"/>
    <d v="2016-02-22T06:06:14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x v="0"/>
    <n v="4"/>
    <x v="1"/>
    <s v="technology/wearables"/>
    <n v="1"/>
    <n v="26.5"/>
    <s v="technology"/>
    <s v="wearables"/>
    <d v="2014-07-16T20:20:34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x v="0"/>
    <n v="11"/>
    <x v="1"/>
    <s v="technology/wearables"/>
    <n v="47"/>
    <n v="1272.7272727272727"/>
    <s v="technology"/>
    <s v="wearables"/>
    <d v="2017-01-07T07:16:47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x v="0"/>
    <n v="14"/>
    <x v="1"/>
    <s v="technology/wearables"/>
    <n v="46"/>
    <n v="164"/>
    <s v="technology"/>
    <s v="wearables"/>
    <d v="2016-12-17T05:17:33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x v="0"/>
    <n v="5"/>
    <x v="1"/>
    <s v="technology/wearables"/>
    <n v="0"/>
    <n v="45.2"/>
    <s v="technology"/>
    <s v="wearables"/>
    <d v="2015-04-17T17:01:00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x v="0"/>
    <n v="45"/>
    <x v="1"/>
    <s v="technology/wearables"/>
    <n v="35"/>
    <n v="153.88888888888889"/>
    <s v="technology"/>
    <s v="wearables"/>
    <d v="2014-08-05T20:46:38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x v="0"/>
    <n v="8"/>
    <x v="1"/>
    <s v="technology/wearables"/>
    <n v="2"/>
    <n v="51.375"/>
    <s v="technology"/>
    <s v="wearables"/>
    <d v="2015-09-10T00:21:3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x v="0"/>
    <n v="3"/>
    <x v="1"/>
    <s v="technology/wearables"/>
    <n v="1"/>
    <n v="93.333333333333329"/>
    <s v="technology"/>
    <s v="wearables"/>
    <d v="2016-02-24T17:59:16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x v="0"/>
    <n v="24"/>
    <x v="1"/>
    <s v="technology/wearables"/>
    <n v="3"/>
    <n v="108.625"/>
    <s v="technology"/>
    <s v="wearables"/>
    <d v="2016-04-29T16:43:0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x v="0"/>
    <n v="18"/>
    <x v="1"/>
    <s v="technology/wearables"/>
    <n v="2"/>
    <n v="160.5"/>
    <s v="technology"/>
    <s v="wearables"/>
    <d v="2015-06-30T01:24:57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x v="0"/>
    <n v="12"/>
    <x v="1"/>
    <s v="technology/wearables"/>
    <n v="34"/>
    <n v="75.75"/>
    <s v="technology"/>
    <s v="wearables"/>
    <d v="2016-01-22T22:36:3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x v="0"/>
    <n v="123"/>
    <x v="1"/>
    <s v="technology/wearables"/>
    <n v="56"/>
    <n v="790.83739837398377"/>
    <s v="technology"/>
    <s v="wearables"/>
    <d v="2016-01-26T07:25:01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x v="0"/>
    <n v="96"/>
    <x v="1"/>
    <s v="technology/wearables"/>
    <n v="83"/>
    <n v="301.93916666666667"/>
    <s v="technology"/>
    <s v="wearables"/>
    <d v="2016-05-16T10:00:28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x v="0"/>
    <n v="31"/>
    <x v="1"/>
    <s v="technology/wearables"/>
    <n v="15"/>
    <n v="47.935483870967744"/>
    <s v="technology"/>
    <s v="wearables"/>
    <d v="2014-10-16T21:42:02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x v="0"/>
    <n v="4"/>
    <x v="1"/>
    <s v="technology/wearables"/>
    <n v="0"/>
    <n v="2.75"/>
    <s v="technology"/>
    <s v="wearables"/>
    <d v="2014-07-10T22:43:42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x v="0"/>
    <n v="3"/>
    <x v="1"/>
    <s v="technology/wearables"/>
    <n v="0"/>
    <n v="1"/>
    <s v="technology"/>
    <s v="wearables"/>
    <d v="2016-09-02T18:04:46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x v="0"/>
    <n v="179"/>
    <x v="1"/>
    <s v="technology/wearables"/>
    <n v="30"/>
    <n v="171.79329608938548"/>
    <s v="technology"/>
    <s v="wearables"/>
    <d v="2016-07-23T16:01:25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x v="0"/>
    <n v="3"/>
    <x v="1"/>
    <s v="technology/wearables"/>
    <n v="1"/>
    <n v="35.333333333333336"/>
    <s v="technology"/>
    <s v="wearables"/>
    <d v="2015-02-26T02:46:48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x v="0"/>
    <n v="23"/>
    <x v="1"/>
    <s v="technology/wearables"/>
    <n v="6"/>
    <n v="82.086956521739125"/>
    <s v="technology"/>
    <s v="wearables"/>
    <d v="2015-12-01T23:13:30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x v="0"/>
    <n v="23"/>
    <x v="1"/>
    <s v="technology/wearables"/>
    <n v="13"/>
    <n v="110.8695652173913"/>
    <s v="technology"/>
    <s v="wearables"/>
    <d v="2015-11-16T18:25:00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x v="0"/>
    <n v="41"/>
    <x v="1"/>
    <s v="technology/wearables"/>
    <n v="13"/>
    <n v="161.21951219512195"/>
    <s v="technology"/>
    <s v="wearables"/>
    <d v="2014-05-14T07:04:10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x v="0"/>
    <n v="0"/>
    <x v="1"/>
    <s v="technology/wearables"/>
    <n v="0"/>
    <e v="#DIV/0!"/>
    <s v="technology"/>
    <s v="wearables"/>
    <d v="2016-09-01T08:33:45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x v="0"/>
    <n v="32"/>
    <x v="1"/>
    <s v="technology/wearables"/>
    <n v="17"/>
    <n v="52.40625"/>
    <s v="technology"/>
    <s v="wearables"/>
    <d v="2016-08-29T22:24:55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x v="0"/>
    <n v="2"/>
    <x v="1"/>
    <s v="technology/wearables"/>
    <n v="0"/>
    <n v="13"/>
    <s v="technology"/>
    <s v="wearables"/>
    <d v="2014-08-04T18:49:24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x v="0"/>
    <n v="7"/>
    <x v="1"/>
    <s v="technology/wearables"/>
    <n v="4"/>
    <n v="30.285714285714285"/>
    <s v="technology"/>
    <s v="wearables"/>
    <d v="2016-06-17T18:09:48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x v="0"/>
    <n v="4"/>
    <x v="1"/>
    <s v="technology/wearables"/>
    <n v="0"/>
    <n v="116.75"/>
    <s v="technology"/>
    <s v="wearables"/>
    <d v="2016-03-08T22:11:59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x v="0"/>
    <n v="196"/>
    <x v="1"/>
    <s v="technology/wearables"/>
    <n v="25"/>
    <n v="89.59693877551021"/>
    <s v="technology"/>
    <s v="wearables"/>
    <d v="2016-10-09T23:09:28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x v="0"/>
    <n v="11"/>
    <x v="1"/>
    <s v="technology/wearables"/>
    <n v="2"/>
    <n v="424.45454545454544"/>
    <s v="technology"/>
    <s v="wearables"/>
    <d v="2014-10-09T06:18:50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x v="0"/>
    <n v="9"/>
    <x v="1"/>
    <s v="technology/wearables"/>
    <n v="7"/>
    <n v="80.666666666666671"/>
    <s v="technology"/>
    <s v="wearables"/>
    <d v="2014-11-04T22:34:40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x v="0"/>
    <n v="5"/>
    <x v="1"/>
    <s v="technology/wearables"/>
    <n v="2"/>
    <n v="13"/>
    <s v="technology"/>
    <s v="wearables"/>
    <d v="2014-06-27T20:47:40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x v="0"/>
    <n v="8"/>
    <x v="1"/>
    <s v="technology/wearables"/>
    <n v="1"/>
    <n v="8.125"/>
    <s v="technology"/>
    <s v="wearables"/>
    <d v="2014-10-29T02:28:1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x v="0"/>
    <n v="229"/>
    <x v="1"/>
    <s v="technology/wearables"/>
    <n v="59"/>
    <n v="153.42794759825327"/>
    <s v="technology"/>
    <s v="wearables"/>
    <d v="2015-10-05T04:03:21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x v="0"/>
    <n v="40"/>
    <x v="1"/>
    <s v="technology/wearables"/>
    <n v="8"/>
    <n v="292.07499999999999"/>
    <s v="technology"/>
    <s v="wearables"/>
    <d v="2014-10-14T07:11:30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x v="0"/>
    <n v="6"/>
    <x v="1"/>
    <s v="technology/wearables"/>
    <n v="2"/>
    <n v="3304"/>
    <s v="technology"/>
    <s v="wearables"/>
    <d v="2017-01-14T01:26: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x v="0"/>
    <n v="4"/>
    <x v="1"/>
    <s v="technology/wearables"/>
    <n v="104"/>
    <n v="1300"/>
    <s v="technology"/>
    <s v="wearables"/>
    <d v="2016-12-16T17:16:53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x v="0"/>
    <n v="22"/>
    <x v="1"/>
    <s v="technology/wearables"/>
    <n v="30"/>
    <n v="134.54545454545453"/>
    <s v="technology"/>
    <s v="wearables"/>
    <d v="2015-11-17T16:25:14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x v="0"/>
    <n v="15"/>
    <x v="1"/>
    <s v="technology/wearables"/>
    <n v="16"/>
    <n v="214.06666666666666"/>
    <s v="technology"/>
    <s v="wearables"/>
    <d v="2017-02-14T17:01:01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x v="0"/>
    <n v="95"/>
    <x v="1"/>
    <s v="technology/wearables"/>
    <n v="82"/>
    <n v="216.33684210526314"/>
    <s v="technology"/>
    <s v="wearables"/>
    <d v="2016-01-19T17:00:27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x v="0"/>
    <n v="161"/>
    <x v="1"/>
    <s v="technology/wearables"/>
    <n v="75"/>
    <n v="932.31055900621118"/>
    <s v="technology"/>
    <s v="wearables"/>
    <d v="2015-09-29T14:59:43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x v="0"/>
    <n v="8"/>
    <x v="1"/>
    <s v="technology/wearables"/>
    <n v="6"/>
    <n v="29.25"/>
    <s v="technology"/>
    <s v="wearables"/>
    <d v="2014-12-04T00:57:52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x v="0"/>
    <n v="76"/>
    <x v="1"/>
    <s v="technology/wearables"/>
    <n v="44"/>
    <n v="174.94736842105263"/>
    <s v="technology"/>
    <s v="wearables"/>
    <d v="2016-11-02T14:00:23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x v="0"/>
    <n v="1"/>
    <x v="1"/>
    <s v="technology/wearables"/>
    <n v="0"/>
    <n v="250"/>
    <s v="technology"/>
    <s v="wearables"/>
    <d v="2016-11-28T19:25:15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x v="0"/>
    <n v="101"/>
    <x v="1"/>
    <s v="technology/wearables"/>
    <n v="13"/>
    <n v="65"/>
    <s v="technology"/>
    <s v="wearables"/>
    <d v="2016-05-20T14:30:46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x v="0"/>
    <n v="4"/>
    <x v="1"/>
    <s v="technology/wearables"/>
    <n v="0"/>
    <n v="55"/>
    <s v="technology"/>
    <s v="wearables"/>
    <d v="2016-07-10T19:54:22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x v="0"/>
    <n v="1"/>
    <x v="1"/>
    <s v="technology/wearables"/>
    <n v="0"/>
    <n v="75"/>
    <s v="technology"/>
    <s v="wearables"/>
    <d v="2014-11-03T21:33:15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x v="0"/>
    <n v="775"/>
    <x v="1"/>
    <s v="technology/wearables"/>
    <n v="21535"/>
    <n v="1389.3561935483872"/>
    <s v="technology"/>
    <s v="wearables"/>
    <d v="2016-12-10T10:34: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x v="0"/>
    <n v="90"/>
    <x v="1"/>
    <s v="technology/wearables"/>
    <n v="35"/>
    <n v="95.911111111111111"/>
    <s v="technology"/>
    <s v="wearables"/>
    <d v="2015-12-01T20:00:56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x v="0"/>
    <n v="16"/>
    <x v="1"/>
    <s v="technology/wearables"/>
    <n v="31"/>
    <n v="191.25"/>
    <s v="technology"/>
    <s v="wearables"/>
    <d v="2014-11-12T00:03:35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x v="0"/>
    <n v="6"/>
    <x v="1"/>
    <s v="technology/wearables"/>
    <n v="3"/>
    <n v="40"/>
    <s v="technology"/>
    <s v="wearables"/>
    <d v="2015-10-26T21:04:5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x v="0"/>
    <n v="38"/>
    <x v="1"/>
    <s v="technology/wearables"/>
    <n v="3"/>
    <n v="74.78947368421052"/>
    <s v="technology"/>
    <s v="wearables"/>
    <d v="2016-02-22T02:34: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x v="0"/>
    <n v="355"/>
    <x v="1"/>
    <s v="technology/wearables"/>
    <n v="23"/>
    <n v="161.11830985915492"/>
    <s v="technology"/>
    <s v="wearables"/>
    <d v="2015-10-12T16:12:15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x v="0"/>
    <n v="7"/>
    <x v="1"/>
    <s v="technology/wearables"/>
    <n v="3"/>
    <n v="88.714285714285708"/>
    <s v="technology"/>
    <s v="wearables"/>
    <d v="2016-06-14T11:48:53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x v="0"/>
    <n v="400"/>
    <x v="1"/>
    <s v="technology/wearables"/>
    <n v="47"/>
    <n v="53.25"/>
    <s v="technology"/>
    <s v="wearables"/>
    <d v="2015-01-05T23:22:2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x v="0"/>
    <n v="30"/>
    <x v="0"/>
    <s v="music/electronic music"/>
    <n v="206"/>
    <n v="106.2"/>
    <s v="music"/>
    <s v="electronic music"/>
    <d v="2015-05-03T01:40:09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x v="1"/>
    <n v="478"/>
    <x v="0"/>
    <s v="music/electronic music"/>
    <n v="352"/>
    <n v="22.079728033472804"/>
    <s v="music"/>
    <s v="electronic music"/>
    <d v="2015-09-24T06:02:5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x v="1"/>
    <n v="74"/>
    <x v="0"/>
    <s v="music/electronic music"/>
    <n v="115"/>
    <n v="31.054054054054053"/>
    <s v="music"/>
    <s v="electronic music"/>
    <d v="2015-04-17T15:31:17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x v="0"/>
    <n v="131"/>
    <x v="0"/>
    <s v="music/electronic music"/>
    <n v="237"/>
    <n v="36.206106870229007"/>
    <s v="music"/>
    <s v="electronic music"/>
    <d v="2015-05-21T22:04:21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x v="1"/>
    <n v="61"/>
    <x v="0"/>
    <s v="music/electronic music"/>
    <n v="119"/>
    <n v="388.9762295081967"/>
    <s v="music"/>
    <s v="electronic music"/>
    <d v="2016-01-01T13:56:03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x v="1"/>
    <n v="1071"/>
    <x v="0"/>
    <s v="music/electronic music"/>
    <n v="110"/>
    <n v="71.848571428571432"/>
    <s v="music"/>
    <s v="electronic music"/>
    <d v="2015-02-14T20:00:37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x v="1"/>
    <n v="122"/>
    <x v="0"/>
    <s v="music/electronic music"/>
    <n v="100"/>
    <n v="57.381803278688523"/>
    <s v="music"/>
    <s v="electronic music"/>
    <d v="2016-02-26T09:46:5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x v="1"/>
    <n v="111"/>
    <x v="0"/>
    <s v="music/electronic music"/>
    <n v="103"/>
    <n v="69.666666666666671"/>
    <s v="music"/>
    <s v="electronic music"/>
    <d v="2014-09-23T00:49:0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x v="1"/>
    <n v="255"/>
    <x v="0"/>
    <s v="music/electronic music"/>
    <n v="117"/>
    <n v="45.988235294117644"/>
    <s v="music"/>
    <s v="electronic music"/>
    <d v="2017-01-20T15:03:25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x v="0"/>
    <n v="141"/>
    <x v="0"/>
    <s v="music/electronic music"/>
    <n v="112"/>
    <n v="79.262411347517727"/>
    <s v="music"/>
    <s v="electronic music"/>
    <d v="2015-02-09T17:05:07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x v="0"/>
    <n v="159"/>
    <x v="0"/>
    <s v="music/electronic music"/>
    <n v="342"/>
    <n v="43.031446540880502"/>
    <s v="music"/>
    <s v="electronic music"/>
    <d v="2016-08-29T11:35:49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x v="0"/>
    <n v="99"/>
    <x v="0"/>
    <s v="music/electronic music"/>
    <n v="107"/>
    <n v="108.48484848484848"/>
    <s v="music"/>
    <s v="electronic music"/>
    <d v="2015-11-16T18:20:10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x v="0"/>
    <n v="96"/>
    <x v="0"/>
    <s v="music/electronic music"/>
    <n v="108"/>
    <n v="61.029583333333335"/>
    <s v="music"/>
    <s v="electronic music"/>
    <d v="2016-05-24T16:00:25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x v="0"/>
    <n v="27"/>
    <x v="0"/>
    <s v="music/electronic music"/>
    <n v="103"/>
    <n v="50.592592592592595"/>
    <s v="music"/>
    <s v="electronic music"/>
    <d v="2016-11-14T17:34:40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x v="0"/>
    <n v="166"/>
    <x v="0"/>
    <s v="music/electronic music"/>
    <n v="130"/>
    <n v="39.157168674698795"/>
    <s v="music"/>
    <s v="electronic music"/>
    <d v="2016-07-04T04:00:0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x v="0"/>
    <n v="76"/>
    <x v="0"/>
    <s v="music/electronic music"/>
    <n v="108"/>
    <n v="65.15789473684211"/>
    <s v="music"/>
    <s v="electronic music"/>
    <d v="2015-01-12T15:23:40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x v="0"/>
    <n v="211"/>
    <x v="0"/>
    <s v="music/electronic music"/>
    <n v="112"/>
    <n v="23.963127962085309"/>
    <s v="music"/>
    <s v="electronic music"/>
    <d v="2012-12-06T10:46:30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x v="0"/>
    <n v="21"/>
    <x v="0"/>
    <s v="music/electronic music"/>
    <n v="102"/>
    <n v="48.61904761904762"/>
    <s v="music"/>
    <s v="electronic music"/>
    <d v="2015-04-25T19:44:22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x v="0"/>
    <n v="61"/>
    <x v="0"/>
    <s v="music/electronic music"/>
    <n v="145"/>
    <n v="35.73770491803279"/>
    <s v="music"/>
    <s v="electronic music"/>
    <d v="2016-02-18T05:33:43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x v="0"/>
    <n v="30"/>
    <x v="0"/>
    <s v="music/electronic music"/>
    <n v="128"/>
    <n v="21.366666666666667"/>
    <s v="music"/>
    <s v="electronic music"/>
    <d v="2016-11-18T02:37:26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x v="0"/>
    <n v="1"/>
    <x v="1"/>
    <s v="journalism/audio"/>
    <n v="0"/>
    <n v="250"/>
    <s v="journalism"/>
    <s v="audio"/>
    <d v="2016-07-28T17:00:09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x v="0"/>
    <n v="0"/>
    <x v="1"/>
    <s v="journalism/audio"/>
    <n v="0"/>
    <e v="#DIV/0!"/>
    <s v="journalism"/>
    <s v="audio"/>
    <d v="2014-07-11T01:26:32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x v="0"/>
    <n v="1"/>
    <x v="1"/>
    <s v="journalism/audio"/>
    <n v="2"/>
    <n v="10"/>
    <s v="journalism"/>
    <s v="audio"/>
    <d v="2014-07-31T16:42:28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x v="0"/>
    <n v="292"/>
    <x v="1"/>
    <s v="journalism/audio"/>
    <n v="9"/>
    <n v="29.236301369863014"/>
    <s v="journalism"/>
    <s v="audio"/>
    <d v="2015-04-20T06:04:15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x v="0"/>
    <n v="2"/>
    <x v="1"/>
    <s v="journalism/audio"/>
    <n v="0"/>
    <n v="3"/>
    <s v="journalism"/>
    <s v="audio"/>
    <d v="2015-01-07T22:13:21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x v="0"/>
    <n v="8"/>
    <x v="1"/>
    <s v="journalism/audio"/>
    <n v="3"/>
    <n v="33.25"/>
    <s v="journalism"/>
    <s v="audio"/>
    <d v="2014-07-24T20:59:10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x v="0"/>
    <n v="0"/>
    <x v="1"/>
    <s v="journalism/audio"/>
    <n v="0"/>
    <e v="#DIV/0!"/>
    <s v="journalism"/>
    <s v="audio"/>
    <d v="2015-11-11T20:26:00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x v="0"/>
    <n v="1"/>
    <x v="1"/>
    <s v="journalism/audio"/>
    <n v="0"/>
    <n v="1"/>
    <s v="journalism"/>
    <s v="audio"/>
    <d v="2014-10-06T19:38:35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x v="0"/>
    <n v="4"/>
    <x v="1"/>
    <s v="journalism/audio"/>
    <n v="1"/>
    <n v="53"/>
    <s v="journalism"/>
    <s v="audio"/>
    <d v="2016-08-16T01:16:29"/>
    <d v="2016-09-25T01:16:29"/>
  </r>
  <r>
    <n v="1049"/>
    <s v="J1 (Canceled)"/>
    <s v="------"/>
    <n v="12000"/>
    <n v="0"/>
    <x v="1"/>
    <s v="US"/>
    <s v="USD"/>
    <n v="1455272445"/>
    <n v="1452680445"/>
    <x v="0"/>
    <n v="0"/>
    <x v="1"/>
    <s v="journalism/audio"/>
    <n v="0"/>
    <e v="#DIV/0!"/>
    <s v="journalism"/>
    <s v="audio"/>
    <d v="2016-01-13T10:20:45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x v="0"/>
    <n v="0"/>
    <x v="1"/>
    <s v="journalism/audio"/>
    <n v="0"/>
    <e v="#DIV/0!"/>
    <s v="journalism"/>
    <s v="audio"/>
    <d v="2015-08-15T19:07:57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x v="0"/>
    <n v="0"/>
    <x v="1"/>
    <s v="journalism/audio"/>
    <n v="0"/>
    <e v="#DIV/0!"/>
    <s v="journalism"/>
    <s v="audio"/>
    <d v="2014-07-30T00:20:25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x v="0"/>
    <n v="0"/>
    <x v="1"/>
    <s v="journalism/audio"/>
    <n v="0"/>
    <e v="#DIV/0!"/>
    <s v="journalism"/>
    <s v="audio"/>
    <d v="2016-04-23T19:08:15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x v="0"/>
    <n v="1"/>
    <x v="1"/>
    <s v="journalism/audio"/>
    <n v="1"/>
    <n v="15"/>
    <s v="journalism"/>
    <s v="audio"/>
    <d v="2017-02-09T04:08:52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x v="0"/>
    <n v="0"/>
    <x v="1"/>
    <s v="journalism/audio"/>
    <n v="0"/>
    <e v="#DIV/0!"/>
    <s v="journalism"/>
    <s v="audio"/>
    <d v="2014-07-11T20:26:39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x v="0"/>
    <n v="0"/>
    <x v="1"/>
    <s v="journalism/audio"/>
    <n v="0"/>
    <e v="#DIV/0!"/>
    <s v="journalism"/>
    <s v="audio"/>
    <d v="2016-02-06T23:49:0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x v="0"/>
    <n v="0"/>
    <x v="1"/>
    <s v="journalism/audio"/>
    <n v="0"/>
    <e v="#DIV/0!"/>
    <s v="journalism"/>
    <s v="audio"/>
    <d v="2015-02-23T17:16:17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x v="0"/>
    <n v="0"/>
    <x v="1"/>
    <s v="journalism/audio"/>
    <n v="0"/>
    <e v="#DIV/0!"/>
    <s v="journalism"/>
    <s v="audio"/>
    <d v="2016-11-04T20:54:43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x v="0"/>
    <n v="0"/>
    <x v="1"/>
    <s v="journalism/audio"/>
    <n v="0"/>
    <e v="#DIV/0!"/>
    <s v="journalism"/>
    <s v="audio"/>
    <d v="2015-02-12T21:37:23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x v="0"/>
    <n v="0"/>
    <x v="1"/>
    <s v="journalism/audio"/>
    <n v="0"/>
    <e v="#DIV/0!"/>
    <s v="journalism"/>
    <s v="audio"/>
    <d v="2015-02-11T18:57:36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x v="0"/>
    <n v="1"/>
    <x v="1"/>
    <s v="journalism/audio"/>
    <n v="1"/>
    <n v="50"/>
    <s v="journalism"/>
    <s v="audio"/>
    <d v="2015-03-16T21:54:53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x v="0"/>
    <n v="0"/>
    <x v="1"/>
    <s v="journalism/audio"/>
    <n v="0"/>
    <e v="#DIV/0!"/>
    <s v="journalism"/>
    <s v="audio"/>
    <d v="2016-03-03T06:38:28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x v="0"/>
    <n v="4"/>
    <x v="1"/>
    <s v="journalism/audio"/>
    <n v="95"/>
    <n v="47.5"/>
    <s v="journalism"/>
    <s v="audio"/>
    <d v="2016-07-05T19:22:21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x v="0"/>
    <n v="0"/>
    <x v="1"/>
    <s v="journalism/audio"/>
    <n v="0"/>
    <e v="#DIV/0!"/>
    <s v="journalism"/>
    <s v="audio"/>
    <d v="2016-08-01T00:44:22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x v="0"/>
    <n v="123"/>
    <x v="1"/>
    <s v="games/video games"/>
    <n v="9"/>
    <n v="65.666666666666671"/>
    <s v="games"/>
    <s v="video games"/>
    <d v="2013-05-23T05:28:23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x v="0"/>
    <n v="5"/>
    <x v="1"/>
    <s v="games/video games"/>
    <n v="3"/>
    <n v="16.2"/>
    <s v="games"/>
    <s v="video games"/>
    <d v="2014-01-22T09:08:42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x v="0"/>
    <n v="148"/>
    <x v="1"/>
    <s v="games/video games"/>
    <n v="3"/>
    <n v="34.128378378378379"/>
    <s v="games"/>
    <s v="video games"/>
    <d v="2013-06-20T23:06:22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x v="0"/>
    <n v="10"/>
    <x v="1"/>
    <s v="games/video games"/>
    <n v="26"/>
    <n v="13"/>
    <s v="games"/>
    <s v="video games"/>
    <d v="2013-11-21T20:32:11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x v="0"/>
    <n v="4"/>
    <x v="1"/>
    <s v="games/video games"/>
    <n v="0"/>
    <n v="11.25"/>
    <s v="games"/>
    <s v="video games"/>
    <d v="2016-03-11T08:54:24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x v="0"/>
    <n v="21"/>
    <x v="1"/>
    <s v="games/video games"/>
    <n v="39"/>
    <n v="40.476190476190474"/>
    <s v="games"/>
    <s v="video games"/>
    <d v="2013-10-25T05:30:5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x v="0"/>
    <n v="2"/>
    <x v="1"/>
    <s v="games/video games"/>
    <n v="1"/>
    <n v="35"/>
    <s v="games"/>
    <s v="video games"/>
    <d v="2012-09-11T00:17:02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x v="0"/>
    <n v="0"/>
    <x v="1"/>
    <s v="games/video games"/>
    <n v="0"/>
    <e v="#DIV/0!"/>
    <s v="games"/>
    <s v="video games"/>
    <d v="2015-10-18T18:04:53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x v="0"/>
    <n v="4"/>
    <x v="1"/>
    <s v="games/video games"/>
    <n v="0"/>
    <n v="12.75"/>
    <s v="games"/>
    <s v="video games"/>
    <d v="2014-01-06T19:58:17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x v="0"/>
    <n v="1"/>
    <x v="1"/>
    <s v="games/video games"/>
    <n v="1"/>
    <n v="10"/>
    <s v="games"/>
    <s v="video games"/>
    <d v="2011-09-16T23:09:01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x v="0"/>
    <n v="30"/>
    <x v="1"/>
    <s v="games/video games"/>
    <n v="6"/>
    <n v="113.56666666666666"/>
    <s v="games"/>
    <s v="video games"/>
    <d v="2013-12-05T04:09:05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x v="0"/>
    <n v="3"/>
    <x v="1"/>
    <s v="games/video games"/>
    <n v="5"/>
    <n v="15"/>
    <s v="games"/>
    <s v="video games"/>
    <d v="2012-04-06T21:41:56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x v="0"/>
    <n v="975"/>
    <x v="1"/>
    <s v="games/video games"/>
    <n v="63"/>
    <n v="48.281025641025643"/>
    <s v="games"/>
    <s v="video games"/>
    <d v="2014-07-18T09:04:10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x v="0"/>
    <n v="167"/>
    <x v="1"/>
    <s v="games/video games"/>
    <n v="29"/>
    <n v="43.976047904191617"/>
    <s v="games"/>
    <s v="video games"/>
    <d v="2015-12-15T04:00:11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x v="0"/>
    <n v="5"/>
    <x v="1"/>
    <s v="games/video games"/>
    <n v="8"/>
    <n v="9"/>
    <s v="games"/>
    <s v="video games"/>
    <d v="2011-06-07T04:42:01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x v="0"/>
    <n v="18"/>
    <x v="1"/>
    <s v="games/video games"/>
    <n v="3"/>
    <n v="37.666666666666664"/>
    <s v="games"/>
    <s v="video games"/>
    <d v="2016-04-19T13:35:36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x v="0"/>
    <n v="98"/>
    <x v="1"/>
    <s v="games/video games"/>
    <n v="9"/>
    <n v="18.581632653061224"/>
    <s v="games"/>
    <s v="video games"/>
    <d v="2014-04-11T03:18:53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x v="0"/>
    <n v="4"/>
    <x v="1"/>
    <s v="games/video games"/>
    <n v="0"/>
    <n v="3"/>
    <s v="games"/>
    <s v="video games"/>
    <d v="2014-12-29T22:14:52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x v="0"/>
    <n v="3"/>
    <x v="1"/>
    <s v="games/video games"/>
    <n v="1"/>
    <n v="18.666666666666668"/>
    <s v="games"/>
    <s v="video games"/>
    <d v="2012-07-11T21:44:48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x v="0"/>
    <n v="1"/>
    <x v="1"/>
    <s v="games/video games"/>
    <n v="1"/>
    <n v="410"/>
    <s v="games"/>
    <s v="video games"/>
    <d v="2014-06-03T15:49:4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x v="0"/>
    <n v="0"/>
    <x v="1"/>
    <s v="games/video games"/>
    <n v="0"/>
    <e v="#DIV/0!"/>
    <s v="games"/>
    <s v="video games"/>
    <d v="2014-07-09T21:53:2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x v="0"/>
    <n v="9"/>
    <x v="1"/>
    <s v="games/video games"/>
    <n v="3"/>
    <n v="114"/>
    <s v="games"/>
    <s v="video games"/>
    <d v="2016-02-13T16:06:1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x v="0"/>
    <n v="2"/>
    <x v="1"/>
    <s v="games/video games"/>
    <n v="0"/>
    <n v="7.5"/>
    <s v="games"/>
    <s v="video games"/>
    <d v="2014-07-25T20:48:11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x v="0"/>
    <n v="0"/>
    <x v="1"/>
    <s v="games/video games"/>
    <n v="0"/>
    <e v="#DIV/0!"/>
    <s v="games"/>
    <s v="video games"/>
    <d v="2014-05-16T17:08:0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x v="0"/>
    <n v="147"/>
    <x v="1"/>
    <s v="games/video games"/>
    <n v="14"/>
    <n v="43.41727891156463"/>
    <s v="games"/>
    <s v="video games"/>
    <d v="2014-03-25T19:11:07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x v="0"/>
    <n v="49"/>
    <x v="1"/>
    <s v="games/video games"/>
    <n v="8"/>
    <n v="23.959183673469386"/>
    <s v="games"/>
    <s v="video games"/>
    <d v="2015-05-27T04:32:55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x v="0"/>
    <n v="1"/>
    <x v="1"/>
    <s v="games/video games"/>
    <n v="0"/>
    <n v="5"/>
    <s v="games"/>
    <s v="video games"/>
    <d v="2015-04-29T04:27:33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x v="0"/>
    <n v="2"/>
    <x v="1"/>
    <s v="games/video games"/>
    <n v="13"/>
    <n v="12.5"/>
    <s v="games"/>
    <s v="video games"/>
    <d v="2016-03-11T19:41:12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x v="0"/>
    <n v="7"/>
    <x v="1"/>
    <s v="games/video games"/>
    <n v="1"/>
    <n v="3"/>
    <s v="games"/>
    <s v="video games"/>
    <d v="2012-12-07T00:37:18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x v="0"/>
    <n v="4"/>
    <x v="1"/>
    <s v="games/video games"/>
    <n v="14"/>
    <n v="10.5625"/>
    <s v="games"/>
    <s v="video games"/>
    <d v="2016-01-27T23:22:17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x v="0"/>
    <n v="27"/>
    <x v="1"/>
    <s v="games/video games"/>
    <n v="18"/>
    <n v="122.00037037037038"/>
    <s v="games"/>
    <s v="video games"/>
    <d v="2011-09-09T17:07:13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x v="0"/>
    <n v="94"/>
    <x v="1"/>
    <s v="games/video games"/>
    <n v="5"/>
    <n v="267.80851063829789"/>
    <s v="games"/>
    <s v="video games"/>
    <d v="2013-07-31T12:53:40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x v="0"/>
    <n v="29"/>
    <x v="1"/>
    <s v="games/video games"/>
    <n v="18"/>
    <n v="74.206896551724142"/>
    <s v="games"/>
    <s v="video games"/>
    <d v="2014-09-03T12:25:54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x v="0"/>
    <n v="7"/>
    <x v="1"/>
    <s v="games/video games"/>
    <n v="0"/>
    <n v="6.7142857142857144"/>
    <s v="games"/>
    <s v="video games"/>
    <d v="2014-01-21T19:01:1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x v="0"/>
    <n v="22"/>
    <x v="1"/>
    <s v="games/video games"/>
    <n v="7"/>
    <n v="81.954545454545453"/>
    <s v="games"/>
    <s v="video games"/>
    <d v="2014-03-14T18:18:15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x v="0"/>
    <n v="1"/>
    <x v="1"/>
    <s v="games/video games"/>
    <n v="1"/>
    <n v="25"/>
    <s v="games"/>
    <s v="video games"/>
    <d v="2015-04-13T20:04:28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x v="0"/>
    <n v="10"/>
    <x v="1"/>
    <s v="games/video games"/>
    <n v="3"/>
    <n v="10"/>
    <s v="games"/>
    <s v="video games"/>
    <d v="2016-01-15T02:39:31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x v="0"/>
    <n v="6"/>
    <x v="1"/>
    <s v="games/video games"/>
    <n v="0"/>
    <n v="6.833333333333333"/>
    <s v="games"/>
    <s v="video games"/>
    <d v="2016-06-17T18:32:18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x v="0"/>
    <n v="24"/>
    <x v="1"/>
    <s v="games/video games"/>
    <n v="5"/>
    <n v="17.708333333333332"/>
    <s v="games"/>
    <s v="video games"/>
    <d v="2013-10-30T01:05:25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x v="0"/>
    <n v="15"/>
    <x v="1"/>
    <s v="games/video games"/>
    <n v="2"/>
    <n v="16.2"/>
    <s v="games"/>
    <s v="video games"/>
    <d v="2016-04-19T05:19:50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x v="0"/>
    <n v="37"/>
    <x v="1"/>
    <s v="games/video games"/>
    <n v="5"/>
    <n v="80.297297297297291"/>
    <s v="games"/>
    <s v="video games"/>
    <d v="2014-05-12T09:50:21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x v="0"/>
    <n v="20"/>
    <x v="1"/>
    <s v="games/video games"/>
    <n v="0"/>
    <n v="71.55"/>
    <s v="games"/>
    <s v="video games"/>
    <d v="2014-02-22T03:15:27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x v="0"/>
    <n v="7"/>
    <x v="1"/>
    <s v="games/video games"/>
    <n v="41"/>
    <n v="23.571428571428573"/>
    <s v="games"/>
    <s v="video games"/>
    <d v="2012-03-05T17:46:15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x v="0"/>
    <n v="0"/>
    <x v="1"/>
    <s v="games/video games"/>
    <n v="0"/>
    <e v="#DIV/0!"/>
    <s v="games"/>
    <s v="video games"/>
    <d v="2014-06-23T20:40:24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x v="0"/>
    <n v="21"/>
    <x v="1"/>
    <s v="games/video games"/>
    <n v="3"/>
    <n v="34.88095238095238"/>
    <s v="games"/>
    <s v="video games"/>
    <d v="2012-02-13T15:17:15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x v="0"/>
    <n v="3"/>
    <x v="1"/>
    <s v="games/video games"/>
    <n v="0"/>
    <n v="15"/>
    <s v="games"/>
    <s v="video games"/>
    <d v="2016-10-19T18:03:10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x v="0"/>
    <n v="11"/>
    <x v="1"/>
    <s v="games/video games"/>
    <n v="1"/>
    <n v="23.181818181818183"/>
    <s v="games"/>
    <s v="video games"/>
    <d v="2012-11-07T22:23:42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x v="0"/>
    <n v="1"/>
    <x v="1"/>
    <s v="games/video games"/>
    <n v="0"/>
    <n v="1"/>
    <s v="games"/>
    <s v="video games"/>
    <d v="2015-12-09T04:53:10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x v="0"/>
    <n v="312"/>
    <x v="1"/>
    <s v="games/video games"/>
    <n v="36"/>
    <n v="100.23371794871794"/>
    <s v="games"/>
    <s v="video games"/>
    <d v="2014-11-20T18:13:31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x v="0"/>
    <n v="1"/>
    <x v="1"/>
    <s v="games/video games"/>
    <n v="1"/>
    <n v="5"/>
    <s v="games"/>
    <s v="video games"/>
    <d v="2014-07-15T23:27:00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x v="0"/>
    <n v="3"/>
    <x v="1"/>
    <s v="games/video games"/>
    <n v="0"/>
    <n v="3.3333333333333335"/>
    <s v="games"/>
    <s v="video games"/>
    <d v="2013-09-09T08:18:07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x v="0"/>
    <n v="4"/>
    <x v="1"/>
    <s v="games/video games"/>
    <n v="0"/>
    <n v="13.25"/>
    <s v="games"/>
    <s v="video games"/>
    <d v="2016-02-29T16:41:3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x v="0"/>
    <n v="10"/>
    <x v="1"/>
    <s v="games/video games"/>
    <n v="0"/>
    <n v="17.852"/>
    <s v="games"/>
    <s v="video games"/>
    <d v="2012-04-10T20:20:08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x v="0"/>
    <n v="8"/>
    <x v="1"/>
    <s v="games/video games"/>
    <n v="8"/>
    <n v="10.375"/>
    <s v="games"/>
    <s v="video games"/>
    <d v="2015-11-25T14:21:53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x v="0"/>
    <n v="3"/>
    <x v="1"/>
    <s v="games/video games"/>
    <n v="2"/>
    <n v="36.333333333333336"/>
    <s v="games"/>
    <s v="video games"/>
    <d v="2014-03-06T03:59:39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x v="0"/>
    <n v="1"/>
    <x v="1"/>
    <s v="games/video games"/>
    <n v="0"/>
    <n v="5"/>
    <s v="games"/>
    <s v="video games"/>
    <d v="2014-03-24T19:01:04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x v="0"/>
    <n v="0"/>
    <x v="1"/>
    <s v="games/video games"/>
    <n v="0"/>
    <e v="#DIV/0!"/>
    <s v="games"/>
    <s v="video games"/>
    <d v="2011-09-13T20:56:4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x v="0"/>
    <n v="5"/>
    <x v="1"/>
    <s v="games/video games"/>
    <n v="0"/>
    <n v="5.8"/>
    <s v="games"/>
    <s v="video games"/>
    <d v="2016-02-12T22:25:16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x v="0"/>
    <n v="0"/>
    <x v="1"/>
    <s v="games/video games"/>
    <n v="0"/>
    <e v="#DIV/0!"/>
    <s v="games"/>
    <s v="video games"/>
    <d v="2013-05-16T16:53:45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x v="0"/>
    <n v="3"/>
    <x v="1"/>
    <s v="games/video games"/>
    <n v="0"/>
    <n v="3.6666666666666665"/>
    <s v="games"/>
    <s v="video games"/>
    <d v="2014-03-20T12:34:08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x v="0"/>
    <n v="7"/>
    <x v="1"/>
    <s v="games/mobile games"/>
    <n v="0"/>
    <n v="60.714285714285715"/>
    <s v="games"/>
    <s v="mobile games"/>
    <d v="2015-03-31T16:00:51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x v="0"/>
    <n v="0"/>
    <x v="1"/>
    <s v="games/mobile games"/>
    <n v="0"/>
    <e v="#DIV/0!"/>
    <s v="games"/>
    <s v="mobile games"/>
    <d v="2015-07-27T14:58:50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x v="0"/>
    <n v="2"/>
    <x v="1"/>
    <s v="games/mobile games"/>
    <n v="1"/>
    <n v="5"/>
    <s v="games"/>
    <s v="mobile games"/>
    <d v="2016-06-14T07:51:34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x v="0"/>
    <n v="23"/>
    <x v="1"/>
    <s v="games/mobile games"/>
    <n v="2"/>
    <n v="25.434782608695652"/>
    <s v="games"/>
    <s v="mobile games"/>
    <d v="2014-10-14T20:30:00"/>
    <d v="2014-11-14T21:30:00"/>
  </r>
  <r>
    <n v="1128"/>
    <s v="Flying Turds"/>
    <s v="#havingfunFTW"/>
    <n v="1000"/>
    <n v="1"/>
    <x v="2"/>
    <s v="GB"/>
    <s v="GBP"/>
    <n v="1407425717"/>
    <n v="1404833717"/>
    <x v="0"/>
    <n v="1"/>
    <x v="1"/>
    <s v="games/mobile games"/>
    <n v="0"/>
    <n v="1"/>
    <s v="games"/>
    <s v="mobile games"/>
    <d v="2014-07-08T15:35:17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x v="0"/>
    <n v="2"/>
    <x v="1"/>
    <s v="games/mobile games"/>
    <n v="0"/>
    <n v="10.5"/>
    <s v="games"/>
    <s v="mobile games"/>
    <d v="2016-05-06T06:21:33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x v="0"/>
    <n v="3"/>
    <x v="1"/>
    <s v="games/mobile games"/>
    <n v="0"/>
    <n v="3.6666666666666665"/>
    <s v="games"/>
    <s v="mobile games"/>
    <d v="2014-09-26T23:55:0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x v="0"/>
    <n v="0"/>
    <x v="1"/>
    <s v="games/mobile games"/>
    <n v="0"/>
    <e v="#DIV/0!"/>
    <s v="games"/>
    <s v="mobile games"/>
    <d v="2015-11-24T21:47:48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x v="0"/>
    <n v="13"/>
    <x v="1"/>
    <s v="games/mobile games"/>
    <n v="14"/>
    <n v="110.61538461538461"/>
    <s v="games"/>
    <s v="mobile games"/>
    <d v="2016-12-02T02:46:11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x v="0"/>
    <n v="1"/>
    <x v="1"/>
    <s v="games/mobile games"/>
    <n v="1"/>
    <n v="20"/>
    <s v="games"/>
    <s v="mobile games"/>
    <d v="2014-07-01T09:46:21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x v="0"/>
    <n v="1"/>
    <x v="1"/>
    <s v="games/mobile games"/>
    <n v="0"/>
    <n v="1"/>
    <s v="games"/>
    <s v="mobile games"/>
    <d v="2014-11-15T06:50:28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x v="0"/>
    <n v="1"/>
    <x v="1"/>
    <s v="games/mobile games"/>
    <n v="5"/>
    <n v="50"/>
    <s v="games"/>
    <s v="mobile games"/>
    <d v="2016-07-07T23:44:54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x v="0"/>
    <n v="6"/>
    <x v="1"/>
    <s v="games/mobile games"/>
    <n v="6"/>
    <n v="45"/>
    <s v="games"/>
    <s v="mobile games"/>
    <d v="2015-11-19T16:07:09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x v="0"/>
    <n v="39"/>
    <x v="1"/>
    <s v="games/mobile games"/>
    <n v="40"/>
    <n v="253.2051282051282"/>
    <s v="games"/>
    <s v="mobile games"/>
    <d v="2016-03-24T19:40:21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x v="0"/>
    <n v="4"/>
    <x v="1"/>
    <s v="games/mobile games"/>
    <n v="0"/>
    <n v="31.25"/>
    <s v="games"/>
    <s v="mobile games"/>
    <d v="2017-01-01T21:45:31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x v="0"/>
    <n v="1"/>
    <x v="1"/>
    <s v="games/mobile games"/>
    <n v="0"/>
    <n v="5"/>
    <s v="games"/>
    <s v="mobile games"/>
    <d v="2014-12-02T08:20:26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x v="0"/>
    <n v="0"/>
    <x v="1"/>
    <s v="games/mobile games"/>
    <n v="0"/>
    <e v="#DIV/0!"/>
    <s v="games"/>
    <s v="mobile games"/>
    <d v="2015-07-07T11:05:21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x v="0"/>
    <n v="0"/>
    <x v="1"/>
    <s v="games/mobile games"/>
    <n v="0"/>
    <e v="#DIV/0!"/>
    <s v="games"/>
    <s v="mobile games"/>
    <d v="2015-06-09T16:47:3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x v="0"/>
    <n v="0"/>
    <x v="1"/>
    <s v="games/mobile games"/>
    <n v="0"/>
    <e v="#DIV/0!"/>
    <s v="games"/>
    <s v="mobile games"/>
    <d v="2015-01-18T00:08:47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x v="0"/>
    <n v="8"/>
    <x v="1"/>
    <s v="games/mobile games"/>
    <n v="0"/>
    <n v="23.25"/>
    <s v="games"/>
    <s v="mobile games"/>
    <d v="2015-11-17T04:38:46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x v="0"/>
    <n v="0"/>
    <x v="1"/>
    <s v="food/food trucks"/>
    <n v="0"/>
    <e v="#DIV/0!"/>
    <s v="food"/>
    <s v="food trucks"/>
    <d v="2015-03-30T04:22:00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x v="0"/>
    <n v="1"/>
    <x v="1"/>
    <s v="food/food trucks"/>
    <n v="0"/>
    <n v="100"/>
    <s v="food"/>
    <s v="food trucks"/>
    <d v="2014-08-03T17:56:32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x v="0"/>
    <n v="12"/>
    <x v="1"/>
    <s v="food/food trucks"/>
    <n v="9"/>
    <n v="44.166666666666664"/>
    <s v="food"/>
    <s v="food trucks"/>
    <d v="2014-03-25T22:52:53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x v="0"/>
    <n v="0"/>
    <x v="1"/>
    <s v="food/food trucks"/>
    <n v="0"/>
    <e v="#DIV/0!"/>
    <s v="food"/>
    <s v="food trucks"/>
    <d v="2014-08-20T23:19:43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x v="0"/>
    <n v="3"/>
    <x v="1"/>
    <s v="food/food trucks"/>
    <n v="0"/>
    <n v="24.333333333333332"/>
    <s v="food"/>
    <s v="food trucks"/>
    <d v="2016-11-01T04:06:21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x v="0"/>
    <n v="2"/>
    <x v="1"/>
    <s v="food/food trucks"/>
    <n v="0"/>
    <n v="37.5"/>
    <s v="food"/>
    <s v="food trucks"/>
    <d v="2016-05-17T17:02:46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x v="0"/>
    <n v="6"/>
    <x v="1"/>
    <s v="food/food trucks"/>
    <n v="10"/>
    <n v="42"/>
    <s v="food"/>
    <s v="food trucks"/>
    <d v="2015-11-09T22:54:35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x v="0"/>
    <n v="0"/>
    <x v="1"/>
    <s v="food/food trucks"/>
    <n v="0"/>
    <e v="#DIV/0!"/>
    <s v="food"/>
    <s v="food trucks"/>
    <d v="2015-08-08T02:27:43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x v="0"/>
    <n v="15"/>
    <x v="1"/>
    <s v="food/food trucks"/>
    <n v="6"/>
    <n v="60.733333333333334"/>
    <s v="food"/>
    <s v="food trucks"/>
    <d v="2015-04-15T17:01: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x v="0"/>
    <n v="1"/>
    <x v="1"/>
    <s v="food/food trucks"/>
    <n v="1"/>
    <n v="50"/>
    <s v="food"/>
    <s v="food trucks"/>
    <d v="2015-05-19T17:08:25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x v="0"/>
    <n v="3"/>
    <x v="1"/>
    <s v="food/food trucks"/>
    <n v="7"/>
    <n v="108.33333333333333"/>
    <s v="food"/>
    <s v="food trucks"/>
    <d v="2015-08-07T02:36:46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x v="0"/>
    <n v="8"/>
    <x v="1"/>
    <s v="food/food trucks"/>
    <n v="1"/>
    <n v="23.5"/>
    <s v="food"/>
    <s v="food trucks"/>
    <d v="2014-07-15T18:20:08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x v="0"/>
    <n v="0"/>
    <x v="1"/>
    <s v="food/food trucks"/>
    <n v="0"/>
    <e v="#DIV/0!"/>
    <s v="food"/>
    <s v="food trucks"/>
    <d v="2015-01-25T01:42:42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x v="0"/>
    <n v="3"/>
    <x v="1"/>
    <s v="food/food trucks"/>
    <n v="2"/>
    <n v="50.333333333333336"/>
    <s v="food"/>
    <s v="food trucks"/>
    <d v="2014-10-06T15:04:40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x v="0"/>
    <n v="3"/>
    <x v="1"/>
    <s v="food/food trucks"/>
    <n v="0"/>
    <n v="11.666666666666666"/>
    <s v="food"/>
    <s v="food trucks"/>
    <d v="2014-11-09T02:12:0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x v="0"/>
    <n v="0"/>
    <x v="1"/>
    <s v="food/food trucks"/>
    <n v="0"/>
    <e v="#DIV/0!"/>
    <s v="food"/>
    <s v="food trucks"/>
    <d v="2015-05-30T17:26:05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x v="0"/>
    <n v="19"/>
    <x v="1"/>
    <s v="food/food trucks"/>
    <n v="4"/>
    <n v="60.789473684210527"/>
    <s v="food"/>
    <s v="food trucks"/>
    <d v="2015-02-26T03:43:06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x v="0"/>
    <n v="0"/>
    <x v="1"/>
    <s v="food/food trucks"/>
    <n v="0"/>
    <e v="#DIV/0!"/>
    <s v="food"/>
    <s v="food trucks"/>
    <d v="2015-04-28T15:06:29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x v="0"/>
    <n v="2"/>
    <x v="1"/>
    <s v="food/food trucks"/>
    <n v="0"/>
    <n v="17.5"/>
    <s v="food"/>
    <s v="food trucks"/>
    <d v="2014-08-25T16:24:24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x v="0"/>
    <n v="0"/>
    <x v="1"/>
    <s v="food/food trucks"/>
    <n v="0"/>
    <e v="#DIV/0!"/>
    <s v="food"/>
    <s v="food trucks"/>
    <d v="2014-07-10T17:22:00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x v="0"/>
    <n v="0"/>
    <x v="1"/>
    <s v="food/food trucks"/>
    <n v="0"/>
    <e v="#DIV/0!"/>
    <s v="food"/>
    <s v="food trucks"/>
    <d v="2016-05-19T17:23:02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x v="0"/>
    <n v="25"/>
    <x v="1"/>
    <s v="food/food trucks"/>
    <n v="21"/>
    <n v="82.82"/>
    <s v="food"/>
    <s v="food trucks"/>
    <d v="2014-06-02T05:08:50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x v="0"/>
    <n v="8"/>
    <x v="1"/>
    <s v="food/food trucks"/>
    <n v="19"/>
    <n v="358.875"/>
    <s v="food"/>
    <s v="food trucks"/>
    <d v="2015-05-26T11:39:02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x v="0"/>
    <n v="16"/>
    <x v="1"/>
    <s v="food/food trucks"/>
    <n v="2"/>
    <n v="61.1875"/>
    <s v="food"/>
    <s v="food trucks"/>
    <d v="2014-08-12T17:38:15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x v="0"/>
    <n v="3"/>
    <x v="1"/>
    <s v="food/food trucks"/>
    <n v="6"/>
    <n v="340"/>
    <s v="food"/>
    <s v="food trucks"/>
    <d v="2016-08-23T01:17:45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x v="0"/>
    <n v="3"/>
    <x v="1"/>
    <s v="food/food trucks"/>
    <n v="0"/>
    <n v="5.666666666666667"/>
    <s v="food"/>
    <s v="food trucks"/>
    <d v="2015-01-23T08:29:23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x v="0"/>
    <n v="2"/>
    <x v="1"/>
    <s v="food/food trucks"/>
    <n v="0"/>
    <n v="50"/>
    <s v="food"/>
    <s v="food trucks"/>
    <d v="2015-04-30T21:26:11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x v="0"/>
    <n v="1"/>
    <x v="1"/>
    <s v="food/food trucks"/>
    <n v="0"/>
    <n v="25"/>
    <s v="food"/>
    <s v="food trucks"/>
    <d v="2014-10-26T19:18:47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x v="0"/>
    <n v="0"/>
    <x v="1"/>
    <s v="food/food trucks"/>
    <n v="0"/>
    <e v="#DIV/0!"/>
    <s v="food"/>
    <s v="food trucks"/>
    <d v="2014-07-21T16:22:3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x v="0"/>
    <n v="1"/>
    <x v="1"/>
    <s v="food/food trucks"/>
    <n v="0"/>
    <n v="30"/>
    <s v="food"/>
    <s v="food trucks"/>
    <d v="2015-06-29T04:27:37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x v="0"/>
    <n v="19"/>
    <x v="1"/>
    <s v="food/food trucks"/>
    <n v="6"/>
    <n v="46.631578947368418"/>
    <s v="food"/>
    <s v="food trucks"/>
    <d v="2016-04-08T20:12:07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x v="0"/>
    <n v="9"/>
    <x v="1"/>
    <s v="food/food trucks"/>
    <n v="3"/>
    <n v="65"/>
    <s v="food"/>
    <s v="food trucks"/>
    <d v="2015-06-15T17:28:59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x v="0"/>
    <n v="1"/>
    <x v="1"/>
    <s v="food/food trucks"/>
    <n v="0"/>
    <n v="10"/>
    <s v="food"/>
    <s v="food trucks"/>
    <d v="2017-01-11T00:28:18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x v="0"/>
    <n v="0"/>
    <x v="1"/>
    <s v="food/food trucks"/>
    <n v="0"/>
    <e v="#DIV/0!"/>
    <s v="food"/>
    <s v="food trucks"/>
    <d v="2014-09-15T15:51:36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x v="0"/>
    <n v="1"/>
    <x v="1"/>
    <s v="food/food trucks"/>
    <n v="0"/>
    <n v="5"/>
    <s v="food"/>
    <s v="food trucks"/>
    <d v="2014-07-17T21:44:12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x v="0"/>
    <n v="5"/>
    <x v="1"/>
    <s v="food/food trucks"/>
    <n v="5"/>
    <n v="640"/>
    <s v="food"/>
    <s v="food trucks"/>
    <d v="2015-09-28T17:17:07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x v="0"/>
    <n v="85"/>
    <x v="1"/>
    <s v="food/food trucks"/>
    <n v="12"/>
    <n v="69.117647058823536"/>
    <s v="food"/>
    <s v="food trucks"/>
    <d v="2014-05-22T19:21:54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x v="0"/>
    <n v="3"/>
    <x v="1"/>
    <s v="food/food trucks"/>
    <n v="0"/>
    <n v="1.3333333333333333"/>
    <s v="food"/>
    <s v="food trucks"/>
    <d v="2015-01-30T08:08:4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x v="0"/>
    <n v="4"/>
    <x v="1"/>
    <s v="food/food trucks"/>
    <n v="4"/>
    <n v="10.5"/>
    <s v="food"/>
    <s v="food trucks"/>
    <d v="2016-12-24T19:51:28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x v="0"/>
    <n v="3"/>
    <x v="1"/>
    <s v="food/food trucks"/>
    <n v="4"/>
    <n v="33.333333333333336"/>
    <s v="food"/>
    <s v="food trucks"/>
    <d v="2016-10-13T20:40:2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x v="0"/>
    <n v="375"/>
    <x v="0"/>
    <s v="photography/photobooks"/>
    <n v="105"/>
    <n v="61.562666666666665"/>
    <s v="photography"/>
    <s v="photobooks"/>
    <d v="2017-01-06T14:23:31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x v="0"/>
    <n v="111"/>
    <x v="0"/>
    <s v="photography/photobooks"/>
    <n v="105"/>
    <n v="118.73873873873873"/>
    <s v="photography"/>
    <s v="photobooks"/>
    <d v="2015-05-06T20:45:49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x v="0"/>
    <n v="123"/>
    <x v="0"/>
    <s v="photography/photobooks"/>
    <n v="107"/>
    <n v="65.081300813008127"/>
    <s v="photography"/>
    <s v="photobooks"/>
    <d v="2015-04-29T20:43:15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x v="0"/>
    <n v="70"/>
    <x v="0"/>
    <s v="photography/photobooks"/>
    <n v="104"/>
    <n v="130.15714285714284"/>
    <s v="photography"/>
    <s v="photobooks"/>
    <d v="2015-04-15T21:28:43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x v="0"/>
    <n v="85"/>
    <x v="0"/>
    <s v="photography/photobooks"/>
    <n v="161"/>
    <n v="37.776470588235291"/>
    <s v="photography"/>
    <s v="photobooks"/>
    <d v="2016-12-07T16:49:00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x v="0"/>
    <n v="86"/>
    <x v="0"/>
    <s v="photography/photobooks"/>
    <n v="108"/>
    <n v="112.79069767441861"/>
    <s v="photography"/>
    <s v="photobooks"/>
    <d v="2016-06-08T23:29:55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x v="0"/>
    <n v="13"/>
    <x v="0"/>
    <s v="photography/photobooks"/>
    <n v="135"/>
    <n v="51.92307692307692"/>
    <s v="photography"/>
    <s v="photobooks"/>
    <d v="2014-08-01T15:58:45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x v="0"/>
    <n v="33"/>
    <x v="0"/>
    <s v="photography/photobooks"/>
    <n v="109"/>
    <n v="89.242424242424249"/>
    <s v="photography"/>
    <s v="photobooks"/>
    <d v="2016-02-19T14:29:20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x v="0"/>
    <n v="15"/>
    <x v="0"/>
    <s v="photography/photobooks"/>
    <n v="290"/>
    <n v="19.333333333333332"/>
    <s v="photography"/>
    <s v="photobooks"/>
    <d v="2017-01-12T12:09:38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x v="0"/>
    <n v="273"/>
    <x v="0"/>
    <s v="photography/photobooks"/>
    <n v="104"/>
    <n v="79.967032967032964"/>
    <s v="photography"/>
    <s v="photobooks"/>
    <d v="2016-02-09T18:37:3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x v="0"/>
    <n v="714"/>
    <x v="0"/>
    <s v="photography/photobooks"/>
    <n v="322"/>
    <n v="56.414565826330531"/>
    <s v="photography"/>
    <s v="photobooks"/>
    <d v="2015-03-09T11:42:59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x v="0"/>
    <n v="170"/>
    <x v="0"/>
    <s v="photography/photobooks"/>
    <n v="135"/>
    <n v="79.411764705882348"/>
    <s v="photography"/>
    <s v="photobooks"/>
    <d v="2015-10-21T08:20:53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x v="0"/>
    <n v="512"/>
    <x v="0"/>
    <s v="photography/photobooks"/>
    <n v="270"/>
    <n v="76.439453125"/>
    <s v="photography"/>
    <s v="photobooks"/>
    <d v="2015-11-18T19:38:59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x v="0"/>
    <n v="314"/>
    <x v="0"/>
    <s v="photography/photobooks"/>
    <n v="253"/>
    <n v="121"/>
    <s v="photography"/>
    <s v="photobooks"/>
    <d v="2016-05-13T15:57:14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x v="0"/>
    <n v="167"/>
    <x v="0"/>
    <s v="photography/photobooks"/>
    <n v="261"/>
    <n v="54.616766467065865"/>
    <s v="photography"/>
    <s v="photobooks"/>
    <d v="2015-11-25T14:51:26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x v="0"/>
    <n v="9"/>
    <x v="0"/>
    <s v="photography/photobooks"/>
    <n v="101"/>
    <n v="299.22222222222223"/>
    <s v="photography"/>
    <s v="photobooks"/>
    <d v="2015-06-06T18:30:00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x v="0"/>
    <n v="103"/>
    <x v="0"/>
    <s v="photography/photobooks"/>
    <n v="126"/>
    <n v="58.533980582524272"/>
    <s v="photography"/>
    <s v="photobooks"/>
    <d v="2015-03-26T11:27:36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x v="0"/>
    <n v="111"/>
    <x v="0"/>
    <s v="photography/photobooks"/>
    <n v="102"/>
    <n v="55.371801801801809"/>
    <s v="photography"/>
    <s v="photobooks"/>
    <d v="2016-06-15T14:34:06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x v="0"/>
    <n v="271"/>
    <x v="0"/>
    <s v="photography/photobooks"/>
    <n v="199"/>
    <n v="183.80442804428046"/>
    <s v="photography"/>
    <s v="photobooks"/>
    <d v="2015-05-28T06:55:54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x v="0"/>
    <n v="101"/>
    <x v="0"/>
    <s v="photography/photobooks"/>
    <n v="102"/>
    <n v="165.34653465346534"/>
    <s v="photography"/>
    <s v="photobooks"/>
    <d v="2015-05-01T14:45:27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x v="0"/>
    <n v="57"/>
    <x v="0"/>
    <s v="photography/photobooks"/>
    <n v="103"/>
    <n v="234.78947368421052"/>
    <s v="photography"/>
    <s v="photobooks"/>
    <d v="2015-10-20T17:57:13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x v="0"/>
    <n v="62"/>
    <x v="0"/>
    <s v="photography/photobooks"/>
    <n v="101"/>
    <n v="211.48387096774192"/>
    <s v="photography"/>
    <s v="photobooks"/>
    <d v="2015-05-14T12:09:11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x v="0"/>
    <n v="32"/>
    <x v="0"/>
    <s v="photography/photobooks"/>
    <n v="115"/>
    <n v="32.34375"/>
    <s v="photography"/>
    <s v="photobooks"/>
    <d v="2017-02-06T18:37:33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x v="0"/>
    <n v="141"/>
    <x v="0"/>
    <s v="photography/photobooks"/>
    <n v="104"/>
    <n v="123.37588652482269"/>
    <s v="photography"/>
    <s v="photobooks"/>
    <d v="2016-03-01T10:19:33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x v="0"/>
    <n v="75"/>
    <x v="0"/>
    <s v="photography/photobooks"/>
    <n v="155"/>
    <n v="207.06666666666666"/>
    <s v="photography"/>
    <s v="photobooks"/>
    <d v="2016-02-23T17:01:04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x v="0"/>
    <n v="46"/>
    <x v="0"/>
    <s v="photography/photobooks"/>
    <n v="106"/>
    <n v="138.2608695652174"/>
    <s v="photography"/>
    <s v="photobooks"/>
    <d v="2017-01-26T20:18:25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x v="0"/>
    <n v="103"/>
    <x v="0"/>
    <s v="photography/photobooks"/>
    <n v="254"/>
    <n v="493.81553398058253"/>
    <s v="photography"/>
    <s v="photobooks"/>
    <d v="2015-05-08T22:36:12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x v="0"/>
    <n v="6"/>
    <x v="0"/>
    <s v="photography/photobooks"/>
    <n v="101"/>
    <n v="168.5"/>
    <s v="photography"/>
    <s v="photobooks"/>
    <d v="2016-05-25T20:47:4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x v="0"/>
    <n v="83"/>
    <x v="0"/>
    <s v="photography/photobooks"/>
    <n v="129"/>
    <n v="38.867469879518069"/>
    <s v="photography"/>
    <s v="photobooks"/>
    <d v="2015-11-10T22:48:15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x v="0"/>
    <n v="108"/>
    <x v="0"/>
    <s v="photography/photobooks"/>
    <n v="102"/>
    <n v="61.527777777777779"/>
    <s v="photography"/>
    <s v="photobooks"/>
    <d v="2016-12-27T18:08:20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x v="0"/>
    <n v="25"/>
    <x v="0"/>
    <s v="photography/photobooks"/>
    <n v="132"/>
    <n v="105.44"/>
    <s v="photography"/>
    <s v="photobooks"/>
    <d v="2015-04-10T20:10:05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x v="0"/>
    <n v="549"/>
    <x v="0"/>
    <s v="photography/photobooks"/>
    <n v="786"/>
    <n v="71.592003642987251"/>
    <s v="photography"/>
    <s v="photobooks"/>
    <d v="2014-04-30T22:09:16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x v="0"/>
    <n v="222"/>
    <x v="0"/>
    <s v="photography/photobooks"/>
    <n v="146"/>
    <n v="91.882882882882882"/>
    <s v="photography"/>
    <s v="photobooks"/>
    <d v="2015-08-31T14:47:37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x v="0"/>
    <n v="183"/>
    <x v="0"/>
    <s v="photography/photobooks"/>
    <n v="103"/>
    <n v="148.57377049180329"/>
    <s v="photography"/>
    <s v="photobooks"/>
    <d v="2016-06-14T19:25:40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x v="0"/>
    <n v="89"/>
    <x v="0"/>
    <s v="photography/photobooks"/>
    <n v="172"/>
    <n v="174.2134831460674"/>
    <s v="photography"/>
    <s v="photobooks"/>
    <d v="2015-10-01T15:53:20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x v="0"/>
    <n v="253"/>
    <x v="0"/>
    <s v="photography/photobooks"/>
    <n v="159"/>
    <n v="102.86166007905139"/>
    <s v="photography"/>
    <s v="photobooks"/>
    <d v="2016-09-20T11:05:13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x v="0"/>
    <n v="140"/>
    <x v="0"/>
    <s v="photography/photobooks"/>
    <n v="104"/>
    <n v="111.17857142857143"/>
    <s v="photography"/>
    <s v="photobooks"/>
    <d v="2015-07-26T15:05:12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x v="0"/>
    <n v="103"/>
    <x v="0"/>
    <s v="photography/photobooks"/>
    <n v="111"/>
    <n v="23.796213592233013"/>
    <s v="photography"/>
    <s v="photobooks"/>
    <d v="2016-11-06T11:24:48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x v="0"/>
    <n v="138"/>
    <x v="0"/>
    <s v="photography/photobooks"/>
    <n v="280"/>
    <n v="81.268115942028984"/>
    <s v="photography"/>
    <s v="photobooks"/>
    <d v="2016-03-01T17:17:27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x v="0"/>
    <n v="191"/>
    <x v="0"/>
    <s v="photography/photobooks"/>
    <n v="112"/>
    <n v="116.21465968586388"/>
    <s v="photography"/>
    <s v="photobooks"/>
    <d v="2016-10-11T04:15:09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x v="0"/>
    <n v="18"/>
    <x v="1"/>
    <s v="music/world music"/>
    <n v="7"/>
    <n v="58.888888888888886"/>
    <s v="music"/>
    <s v="world music"/>
    <d v="2014-04-07T13:11:42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x v="0"/>
    <n v="3"/>
    <x v="1"/>
    <s v="music/world music"/>
    <n v="4"/>
    <n v="44"/>
    <s v="music"/>
    <s v="world music"/>
    <d v="2013-08-23T21:44:38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x v="0"/>
    <n v="40"/>
    <x v="1"/>
    <s v="music/world music"/>
    <n v="4"/>
    <n v="48.424999999999997"/>
    <s v="music"/>
    <s v="world music"/>
    <d v="2014-03-17T20:59:41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x v="0"/>
    <n v="0"/>
    <x v="1"/>
    <s v="music/world music"/>
    <n v="0"/>
    <e v="#DIV/0!"/>
    <s v="music"/>
    <s v="world music"/>
    <d v="2014-07-07T22:03:36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x v="0"/>
    <n v="24"/>
    <x v="1"/>
    <s v="music/world music"/>
    <n v="29"/>
    <n v="61.041666666666664"/>
    <s v="music"/>
    <s v="world music"/>
    <d v="2011-07-30T17:30:0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x v="0"/>
    <n v="1"/>
    <x v="1"/>
    <s v="music/world music"/>
    <n v="1"/>
    <n v="25"/>
    <s v="music"/>
    <s v="world music"/>
    <d v="2012-03-17T11:02:07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x v="0"/>
    <n v="0"/>
    <x v="1"/>
    <s v="music/world music"/>
    <n v="0"/>
    <e v="#DIV/0!"/>
    <s v="music"/>
    <s v="world music"/>
    <d v="2011-01-25T23:20: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x v="0"/>
    <n v="0"/>
    <x v="1"/>
    <s v="music/world music"/>
    <n v="0"/>
    <e v="#DIV/0!"/>
    <s v="music"/>
    <s v="world music"/>
    <d v="2015-07-08T22:36:08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x v="0"/>
    <n v="1"/>
    <x v="1"/>
    <s v="music/world music"/>
    <n v="1"/>
    <n v="40"/>
    <s v="music"/>
    <s v="world music"/>
    <d v="2013-08-20T20:21:10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x v="0"/>
    <n v="6"/>
    <x v="1"/>
    <s v="music/world music"/>
    <n v="12"/>
    <n v="19.333333333333332"/>
    <s v="music"/>
    <s v="world music"/>
    <d v="2012-01-31T22:46:14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x v="0"/>
    <n v="0"/>
    <x v="1"/>
    <s v="music/world music"/>
    <n v="0"/>
    <e v="#DIV/0!"/>
    <s v="music"/>
    <s v="world music"/>
    <d v="2015-01-03T18:55:42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x v="0"/>
    <n v="6"/>
    <x v="1"/>
    <s v="music/world music"/>
    <n v="3"/>
    <n v="35"/>
    <s v="music"/>
    <s v="world music"/>
    <d v="2013-11-05T03:14:59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x v="0"/>
    <n v="0"/>
    <x v="1"/>
    <s v="music/world music"/>
    <n v="0"/>
    <e v="#DIV/0!"/>
    <s v="music"/>
    <s v="world music"/>
    <d v="2012-07-20T16:19:24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x v="0"/>
    <n v="0"/>
    <x v="1"/>
    <s v="music/world music"/>
    <n v="0"/>
    <e v="#DIV/0!"/>
    <s v="music"/>
    <s v="world music"/>
    <d v="2012-08-04T06:47:45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x v="0"/>
    <n v="3"/>
    <x v="1"/>
    <s v="music/world music"/>
    <n v="18"/>
    <n v="59.333333333333336"/>
    <s v="music"/>
    <s v="world music"/>
    <d v="2011-07-07T14:38:56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x v="0"/>
    <n v="0"/>
    <x v="1"/>
    <s v="music/world music"/>
    <n v="0"/>
    <e v="#DIV/0!"/>
    <s v="music"/>
    <s v="world music"/>
    <d v="2011-12-06T23:06:07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x v="0"/>
    <n v="8"/>
    <x v="1"/>
    <s v="music/world music"/>
    <n v="3"/>
    <n v="30.125"/>
    <s v="music"/>
    <s v="world music"/>
    <d v="2013-05-15T00:57:37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x v="0"/>
    <n v="34"/>
    <x v="1"/>
    <s v="music/world music"/>
    <n v="51"/>
    <n v="74.617647058823536"/>
    <s v="music"/>
    <s v="world music"/>
    <d v="2014-10-11T20:06:20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x v="0"/>
    <n v="1"/>
    <x v="1"/>
    <s v="music/world music"/>
    <n v="1"/>
    <n v="5"/>
    <s v="music"/>
    <s v="world music"/>
    <d v="2011-08-27T03:58:2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x v="0"/>
    <n v="38"/>
    <x v="1"/>
    <s v="music/world music"/>
    <n v="14"/>
    <n v="44.5"/>
    <s v="music"/>
    <s v="world music"/>
    <d v="2011-05-08T21:06:11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x v="1"/>
    <n v="45"/>
    <x v="0"/>
    <s v="music/rock"/>
    <n v="104"/>
    <n v="46.133333333333333"/>
    <s v="music"/>
    <s v="rock"/>
    <d v="2013-03-22T19:48:43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x v="1"/>
    <n v="17"/>
    <x v="0"/>
    <s v="music/rock"/>
    <n v="120"/>
    <n v="141.47058823529412"/>
    <s v="music"/>
    <s v="rock"/>
    <d v="2014-05-15T14:23:54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x v="1"/>
    <n v="31"/>
    <x v="0"/>
    <s v="music/rock"/>
    <n v="117"/>
    <n v="75.483870967741936"/>
    <s v="music"/>
    <s v="rock"/>
    <d v="2011-10-22T01:02:29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x v="1"/>
    <n v="50"/>
    <x v="0"/>
    <s v="music/rock"/>
    <n v="122"/>
    <n v="85.5"/>
    <s v="music"/>
    <s v="rock"/>
    <d v="2013-04-06T07:00:55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x v="1"/>
    <n v="59"/>
    <x v="0"/>
    <s v="music/rock"/>
    <n v="152"/>
    <n v="64.254237288135599"/>
    <s v="music"/>
    <s v="rock"/>
    <d v="2014-05-08T15:45:53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x v="1"/>
    <n v="81"/>
    <x v="0"/>
    <s v="music/rock"/>
    <n v="104"/>
    <n v="64.46913580246914"/>
    <s v="music"/>
    <s v="rock"/>
    <d v="2012-06-07T17:46:51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x v="1"/>
    <n v="508"/>
    <x v="0"/>
    <s v="music/rock"/>
    <n v="200"/>
    <n v="118.2007874015748"/>
    <s v="music"/>
    <s v="rock"/>
    <d v="2014-07-23T15:25:31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x v="1"/>
    <n v="74"/>
    <x v="0"/>
    <s v="music/rock"/>
    <n v="102"/>
    <n v="82.540540540540547"/>
    <s v="music"/>
    <s v="rock"/>
    <d v="2011-07-27T19:32:47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x v="1"/>
    <n v="141"/>
    <x v="0"/>
    <s v="music/rock"/>
    <n v="138"/>
    <n v="34.170212765957444"/>
    <s v="music"/>
    <s v="rock"/>
    <d v="2013-09-26T23:42:49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x v="1"/>
    <n v="711"/>
    <x v="0"/>
    <s v="music/rock"/>
    <n v="303833"/>
    <n v="42.73322081575246"/>
    <s v="music"/>
    <s v="rock"/>
    <d v="2014-08-04T18:48:27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x v="1"/>
    <n v="141"/>
    <x v="0"/>
    <s v="music/rock"/>
    <n v="199"/>
    <n v="94.489361702127653"/>
    <s v="music"/>
    <s v="rock"/>
    <d v="2010-11-05T14:54:46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x v="1"/>
    <n v="109"/>
    <x v="0"/>
    <s v="music/rock"/>
    <n v="202"/>
    <n v="55.697247706422019"/>
    <s v="music"/>
    <s v="rock"/>
    <d v="2013-11-01T20:17:32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x v="1"/>
    <n v="361"/>
    <x v="0"/>
    <s v="music/rock"/>
    <n v="118"/>
    <n v="98.030831024930734"/>
    <s v="music"/>
    <s v="rock"/>
    <d v="2012-01-13T22:03:51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x v="1"/>
    <n v="176"/>
    <x v="0"/>
    <s v="music/rock"/>
    <n v="295"/>
    <n v="92.102272727272734"/>
    <s v="music"/>
    <s v="rock"/>
    <d v="2011-02-13T02:03:10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x v="1"/>
    <n v="670"/>
    <x v="0"/>
    <s v="music/rock"/>
    <n v="213"/>
    <n v="38.175462686567165"/>
    <s v="music"/>
    <s v="rock"/>
    <d v="2013-08-01T14:40:12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x v="1"/>
    <n v="96"/>
    <x v="0"/>
    <s v="music/rock"/>
    <n v="104"/>
    <n v="27.145833333333332"/>
    <s v="music"/>
    <s v="rock"/>
    <d v="2014-05-07T23:17:44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x v="1"/>
    <n v="74"/>
    <x v="0"/>
    <s v="music/rock"/>
    <n v="114"/>
    <n v="50.689189189189186"/>
    <s v="music"/>
    <s v="rock"/>
    <d v="2014-01-27T20:13:4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x v="1"/>
    <n v="52"/>
    <x v="0"/>
    <s v="music/rock"/>
    <n v="101"/>
    <n v="38.942307692307693"/>
    <s v="music"/>
    <s v="rock"/>
    <d v="2013-12-30T08:13:47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x v="1"/>
    <n v="105"/>
    <x v="0"/>
    <s v="music/rock"/>
    <n v="125"/>
    <n v="77.638095238095232"/>
    <s v="music"/>
    <s v="rock"/>
    <d v="2014-01-17T18:18:1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x v="1"/>
    <n v="41"/>
    <x v="0"/>
    <s v="music/rock"/>
    <n v="119"/>
    <n v="43.536585365853661"/>
    <s v="music"/>
    <s v="rock"/>
    <d v="2014-02-22T02:01:10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x v="1"/>
    <n v="34"/>
    <x v="0"/>
    <s v="music/rock"/>
    <n v="166"/>
    <n v="31.823529411764707"/>
    <s v="music"/>
    <s v="rock"/>
    <d v="2013-09-30T15:54:43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x v="1"/>
    <n v="66"/>
    <x v="0"/>
    <s v="music/rock"/>
    <n v="119"/>
    <n v="63.184393939393942"/>
    <s v="music"/>
    <s v="rock"/>
    <d v="2010-10-14T15:43:3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x v="1"/>
    <n v="50"/>
    <x v="0"/>
    <s v="music/rock"/>
    <n v="100"/>
    <n v="190.9"/>
    <s v="music"/>
    <s v="rock"/>
    <d v="2013-12-12T21:02:25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x v="1"/>
    <n v="159"/>
    <x v="0"/>
    <s v="music/rock"/>
    <n v="102"/>
    <n v="140.85534591194968"/>
    <s v="music"/>
    <s v="rock"/>
    <d v="2013-06-24T14:02:38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x v="1"/>
    <n v="182"/>
    <x v="0"/>
    <s v="music/rock"/>
    <n v="117"/>
    <n v="76.92307692307692"/>
    <s v="music"/>
    <s v="rock"/>
    <d v="2013-08-21T20:17:27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x v="1"/>
    <n v="206"/>
    <x v="0"/>
    <s v="music/rock"/>
    <n v="109"/>
    <n v="99.15533980582525"/>
    <s v="music"/>
    <s v="rock"/>
    <d v="2016-03-16T19:45:12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x v="1"/>
    <n v="169"/>
    <x v="0"/>
    <s v="music/rock"/>
    <n v="115"/>
    <n v="67.881656804733723"/>
    <s v="music"/>
    <s v="rock"/>
    <d v="2012-01-25T20:34:02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x v="1"/>
    <n v="31"/>
    <x v="0"/>
    <s v="music/rock"/>
    <n v="102"/>
    <n v="246.29032258064515"/>
    <s v="music"/>
    <s v="rock"/>
    <d v="2013-10-14T16:24:19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x v="1"/>
    <n v="28"/>
    <x v="0"/>
    <s v="music/rock"/>
    <n v="106"/>
    <n v="189.28571428571428"/>
    <s v="music"/>
    <s v="rock"/>
    <d v="2010-04-06T17:52:59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x v="1"/>
    <n v="54"/>
    <x v="0"/>
    <s v="music/rock"/>
    <n v="104"/>
    <n v="76.666666666666671"/>
    <s v="music"/>
    <s v="rock"/>
    <d v="2014-08-01T17:31:31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x v="1"/>
    <n v="467"/>
    <x v="0"/>
    <s v="music/rock"/>
    <n v="155"/>
    <n v="82.963254817987149"/>
    <s v="music"/>
    <s v="rock"/>
    <d v="2012-07-26T16:33:45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x v="1"/>
    <n v="389"/>
    <x v="0"/>
    <s v="music/rock"/>
    <n v="162"/>
    <n v="62.522107969151669"/>
    <s v="music"/>
    <s v="rock"/>
    <d v="2013-07-03T20:49:47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x v="1"/>
    <n v="68"/>
    <x v="0"/>
    <s v="music/rock"/>
    <n v="104"/>
    <n v="46.06808823529412"/>
    <s v="music"/>
    <s v="rock"/>
    <d v="2009-07-13T16:54:07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x v="1"/>
    <n v="413"/>
    <x v="0"/>
    <s v="music/rock"/>
    <n v="106"/>
    <n v="38.543946731234868"/>
    <s v="music"/>
    <s v="rock"/>
    <d v="2012-07-31T13:29:0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x v="1"/>
    <n v="190"/>
    <x v="0"/>
    <s v="music/rock"/>
    <n v="155"/>
    <n v="53.005263157894738"/>
    <s v="music"/>
    <s v="rock"/>
    <d v="2014-05-27T13:19:26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x v="1"/>
    <n v="189"/>
    <x v="0"/>
    <s v="music/rock"/>
    <n v="111"/>
    <n v="73.355396825396824"/>
    <s v="music"/>
    <s v="rock"/>
    <d v="2014-02-12T02:22:50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x v="1"/>
    <n v="130"/>
    <x v="0"/>
    <s v="music/rock"/>
    <n v="111"/>
    <n v="127.97523076923076"/>
    <s v="music"/>
    <s v="rock"/>
    <d v="2010-12-01T18:10:54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x v="1"/>
    <n v="74"/>
    <x v="0"/>
    <s v="music/rock"/>
    <n v="111"/>
    <n v="104.72972972972973"/>
    <s v="music"/>
    <s v="rock"/>
    <d v="2013-07-08T17:50:36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x v="1"/>
    <n v="274"/>
    <x v="0"/>
    <s v="music/rock"/>
    <n v="124"/>
    <n v="67.671532846715323"/>
    <s v="music"/>
    <s v="rock"/>
    <d v="2013-11-08T11:24:15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x v="1"/>
    <n v="22"/>
    <x v="0"/>
    <s v="music/rock"/>
    <n v="211"/>
    <n v="95.931818181818187"/>
    <s v="music"/>
    <s v="rock"/>
    <d v="2013-02-15T17:13:09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x v="0"/>
    <n v="31"/>
    <x v="0"/>
    <s v="theater/plays"/>
    <n v="101"/>
    <n v="65.161290322580641"/>
    <s v="theater"/>
    <s v="plays"/>
    <d v="2016-12-08T05:38:02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x v="0"/>
    <n v="63"/>
    <x v="0"/>
    <s v="theater/plays"/>
    <n v="102"/>
    <n v="32.269841269841272"/>
    <s v="theater"/>
    <s v="plays"/>
    <d v="2015-06-05T13:59:3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x v="0"/>
    <n v="20"/>
    <x v="0"/>
    <s v="theater/plays"/>
    <n v="108"/>
    <n v="81.25"/>
    <s v="theater"/>
    <s v="plays"/>
    <d v="2015-02-04T09:13:47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x v="0"/>
    <n v="25"/>
    <x v="0"/>
    <s v="theater/plays"/>
    <n v="242"/>
    <n v="24.2"/>
    <s v="theater"/>
    <s v="plays"/>
    <d v="2015-04-13T14:54:16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x v="0"/>
    <n v="61"/>
    <x v="0"/>
    <s v="theater/plays"/>
    <n v="100"/>
    <n v="65.868852459016395"/>
    <s v="theater"/>
    <s v="plays"/>
    <d v="2016-07-10T03:42:43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x v="0"/>
    <n v="52"/>
    <x v="0"/>
    <s v="theater/plays"/>
    <n v="125"/>
    <n v="36.07692307692308"/>
    <s v="theater"/>
    <s v="plays"/>
    <d v="2016-12-05T03:14:05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x v="0"/>
    <n v="86"/>
    <x v="0"/>
    <s v="theater/plays"/>
    <n v="109"/>
    <n v="44.186046511627907"/>
    <s v="theater"/>
    <s v="plays"/>
    <d v="2015-03-23T14:45:31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x v="0"/>
    <n v="42"/>
    <x v="0"/>
    <s v="theater/plays"/>
    <n v="146"/>
    <n v="104.07142857142857"/>
    <s v="theater"/>
    <s v="plays"/>
    <d v="2015-03-01T15:39:5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x v="0"/>
    <n v="52"/>
    <x v="0"/>
    <s v="theater/plays"/>
    <n v="110"/>
    <n v="35.96153846153846"/>
    <s v="theater"/>
    <s v="plays"/>
    <d v="2015-09-09T18:20:28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x v="0"/>
    <n v="120"/>
    <x v="0"/>
    <s v="theater/plays"/>
    <n v="102"/>
    <n v="127.79166666666667"/>
    <s v="theater"/>
    <s v="plays"/>
    <d v="2015-10-15T16:49:31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x v="0"/>
    <n v="22"/>
    <x v="0"/>
    <s v="theater/plays"/>
    <n v="122"/>
    <n v="27.727272727272727"/>
    <s v="theater"/>
    <s v="plays"/>
    <d v="2015-10-01T10:53:17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x v="0"/>
    <n v="64"/>
    <x v="0"/>
    <s v="theater/plays"/>
    <n v="102"/>
    <n v="39.828125"/>
    <s v="theater"/>
    <s v="plays"/>
    <d v="2015-06-29T13:44:57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x v="0"/>
    <n v="23"/>
    <x v="0"/>
    <s v="theater/plays"/>
    <n v="141"/>
    <n v="52.173913043478258"/>
    <s v="theater"/>
    <s v="plays"/>
    <d v="2016-02-23T01:12:53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x v="0"/>
    <n v="238"/>
    <x v="0"/>
    <s v="theater/plays"/>
    <n v="110"/>
    <n v="92.037815126050418"/>
    <s v="theater"/>
    <s v="plays"/>
    <d v="2016-04-01T17:55:58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x v="0"/>
    <n v="33"/>
    <x v="0"/>
    <s v="theater/plays"/>
    <n v="105"/>
    <n v="63.424242424242422"/>
    <s v="theater"/>
    <s v="plays"/>
    <d v="2016-03-29T16:20:32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x v="0"/>
    <n v="32"/>
    <x v="0"/>
    <s v="theater/plays"/>
    <n v="124"/>
    <n v="135.625"/>
    <s v="theater"/>
    <s v="plays"/>
    <d v="2015-06-14T19:32:3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x v="0"/>
    <n v="24"/>
    <x v="0"/>
    <s v="theater/plays"/>
    <n v="135"/>
    <n v="168.75"/>
    <s v="theater"/>
    <s v="plays"/>
    <d v="2016-04-23T16:12:18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x v="0"/>
    <n v="29"/>
    <x v="0"/>
    <s v="theater/plays"/>
    <n v="103"/>
    <n v="70.862068965517238"/>
    <s v="theater"/>
    <s v="plays"/>
    <d v="2015-07-10T17:59:38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x v="0"/>
    <n v="50"/>
    <x v="0"/>
    <s v="theater/plays"/>
    <n v="100"/>
    <n v="50"/>
    <s v="theater"/>
    <s v="plays"/>
    <d v="2016-11-01T01:23:31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x v="0"/>
    <n v="108"/>
    <x v="0"/>
    <s v="theater/plays"/>
    <n v="130"/>
    <n v="42.214166666666671"/>
    <s v="theater"/>
    <s v="plays"/>
    <d v="2016-07-15T10:35:20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x v="0"/>
    <n v="104"/>
    <x v="1"/>
    <s v="technology/wearables"/>
    <n v="40"/>
    <n v="152.41346153846155"/>
    <s v="technology"/>
    <s v="wearables"/>
    <d v="2017-01-12T04:40:05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x v="0"/>
    <n v="86"/>
    <x v="1"/>
    <s v="technology/wearables"/>
    <n v="26"/>
    <n v="90.616279069767444"/>
    <s v="technology"/>
    <s v="wearables"/>
    <d v="2016-06-22T15:58:28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x v="0"/>
    <n v="356"/>
    <x v="1"/>
    <s v="technology/wearables"/>
    <n v="65"/>
    <n v="201.60393258426967"/>
    <s v="technology"/>
    <s v="wearables"/>
    <d v="2014-11-04T10:58:54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x v="0"/>
    <n v="45"/>
    <x v="1"/>
    <s v="technology/wearables"/>
    <n v="12"/>
    <n v="127.93333333333334"/>
    <s v="technology"/>
    <s v="wearables"/>
    <d v="2016-01-18T12:04:39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x v="0"/>
    <n v="38"/>
    <x v="1"/>
    <s v="technology/wearables"/>
    <n v="11"/>
    <n v="29.894736842105264"/>
    <s v="technology"/>
    <s v="wearables"/>
    <d v="2016-08-29T14:43:32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x v="0"/>
    <n v="35"/>
    <x v="1"/>
    <s v="technology/wearables"/>
    <n v="112"/>
    <n v="367.97142857142859"/>
    <s v="technology"/>
    <s v="wearables"/>
    <d v="2015-09-10T21:11:08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x v="0"/>
    <n v="24"/>
    <x v="1"/>
    <s v="technology/wearables"/>
    <n v="16"/>
    <n v="129.16666666666666"/>
    <s v="technology"/>
    <s v="wearables"/>
    <d v="2016-07-05T16:00:5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x v="0"/>
    <n v="100"/>
    <x v="1"/>
    <s v="technology/wearables"/>
    <n v="32"/>
    <n v="800.7"/>
    <s v="technology"/>
    <s v="wearables"/>
    <d v="2016-10-26T19:15:19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x v="0"/>
    <n v="1"/>
    <x v="1"/>
    <s v="technology/wearables"/>
    <n v="1"/>
    <n v="28"/>
    <s v="technology"/>
    <s v="wearables"/>
    <d v="2015-03-19T16:52:0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x v="0"/>
    <n v="122"/>
    <x v="1"/>
    <s v="technology/wearables"/>
    <n v="31"/>
    <n v="102.01639344262296"/>
    <s v="technology"/>
    <s v="wearables"/>
    <d v="2016-02-02T17:01:54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x v="0"/>
    <n v="11"/>
    <x v="1"/>
    <s v="technology/wearables"/>
    <n v="1"/>
    <n v="184.36363636363637"/>
    <s v="technology"/>
    <s v="wearables"/>
    <d v="2016-08-22T16:04:20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x v="0"/>
    <n v="248"/>
    <x v="1"/>
    <s v="technology/wearables"/>
    <n v="40"/>
    <n v="162.91935483870967"/>
    <s v="technology"/>
    <s v="wearables"/>
    <d v="2015-10-01T11:57:28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x v="0"/>
    <n v="1"/>
    <x v="1"/>
    <s v="technology/wearables"/>
    <n v="0"/>
    <n v="1"/>
    <s v="technology"/>
    <s v="wearables"/>
    <d v="2016-01-24T23:05:09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x v="0"/>
    <n v="19"/>
    <x v="1"/>
    <s v="technology/wearables"/>
    <n v="6"/>
    <n v="603.52631578947364"/>
    <s v="technology"/>
    <s v="wearables"/>
    <d v="2016-05-30T05:39:06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x v="0"/>
    <n v="135"/>
    <x v="1"/>
    <s v="technology/wearables"/>
    <n v="15"/>
    <n v="45.407407407407405"/>
    <s v="technology"/>
    <s v="wearables"/>
    <d v="2014-12-12T01:02:52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x v="0"/>
    <n v="9"/>
    <x v="1"/>
    <s v="technology/wearables"/>
    <n v="15"/>
    <n v="97.333333333333329"/>
    <s v="technology"/>
    <s v="wearables"/>
    <d v="2014-06-26T19:29:25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x v="0"/>
    <n v="3"/>
    <x v="1"/>
    <s v="technology/wearables"/>
    <n v="1"/>
    <n v="167.66666666666666"/>
    <s v="technology"/>
    <s v="wearables"/>
    <d v="2016-12-01T16:34:06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x v="0"/>
    <n v="7"/>
    <x v="1"/>
    <s v="technology/wearables"/>
    <n v="1"/>
    <n v="859.85714285714289"/>
    <s v="technology"/>
    <s v="wearables"/>
    <d v="2016-11-23T17:58:57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x v="0"/>
    <n v="4"/>
    <x v="1"/>
    <s v="technology/wearables"/>
    <n v="0"/>
    <n v="26.5"/>
    <s v="technology"/>
    <s v="wearables"/>
    <d v="2015-04-21T15:45:25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x v="0"/>
    <n v="44"/>
    <x v="1"/>
    <s v="technology/wearables"/>
    <n v="9"/>
    <n v="30.272727272727273"/>
    <s v="technology"/>
    <s v="wearables"/>
    <d v="2016-03-22T16:45:46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x v="0"/>
    <n v="90"/>
    <x v="1"/>
    <s v="technology/wearables"/>
    <n v="10"/>
    <n v="54.666666666666664"/>
    <s v="technology"/>
    <s v="wearables"/>
    <d v="2016-09-13T15:12:32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x v="0"/>
    <n v="8"/>
    <x v="1"/>
    <s v="technology/wearables"/>
    <n v="2"/>
    <n v="60.75"/>
    <s v="technology"/>
    <s v="wearables"/>
    <d v="2016-11-30T02:03:5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x v="0"/>
    <n v="11"/>
    <x v="1"/>
    <s v="technology/wearables"/>
    <n v="1"/>
    <n v="102.72727272727273"/>
    <s v="technology"/>
    <s v="wearables"/>
    <d v="2014-12-01T19:00:28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x v="0"/>
    <n v="41"/>
    <x v="1"/>
    <s v="technology/wearables"/>
    <n v="4"/>
    <n v="41.585365853658537"/>
    <s v="technology"/>
    <s v="wearables"/>
    <d v="2015-04-29T16:17:15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x v="0"/>
    <n v="15"/>
    <x v="1"/>
    <s v="technology/wearables"/>
    <n v="2"/>
    <n v="116.53333333333333"/>
    <s v="technology"/>
    <s v="wearables"/>
    <d v="2016-08-30T15:25:34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x v="0"/>
    <n v="9"/>
    <x v="1"/>
    <s v="technology/wearables"/>
    <n v="1"/>
    <n v="45.333333333333336"/>
    <s v="technology"/>
    <s v="wearables"/>
    <d v="2014-10-23T05:19:05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x v="0"/>
    <n v="50"/>
    <x v="1"/>
    <s v="technology/wearables"/>
    <n v="22"/>
    <n v="157.46"/>
    <s v="technology"/>
    <s v="wearables"/>
    <d v="2016-06-01T06:38:29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x v="0"/>
    <n v="34"/>
    <x v="1"/>
    <s v="technology/wearables"/>
    <n v="1"/>
    <n v="100.5"/>
    <s v="technology"/>
    <s v="wearables"/>
    <d v="2016-07-18T12:05:54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x v="0"/>
    <n v="0"/>
    <x v="1"/>
    <s v="technology/wearables"/>
    <n v="0"/>
    <e v="#DIV/0!"/>
    <s v="technology"/>
    <s v="wearables"/>
    <d v="2016-12-28T01:26:48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x v="0"/>
    <n v="0"/>
    <x v="1"/>
    <s v="technology/wearables"/>
    <n v="0"/>
    <e v="#DIV/0!"/>
    <s v="technology"/>
    <s v="wearables"/>
    <d v="2014-06-16T02:33:45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x v="0"/>
    <n v="276"/>
    <x v="1"/>
    <s v="technology/wearables"/>
    <n v="11"/>
    <n v="51.822463768115945"/>
    <s v="technology"/>
    <s v="wearables"/>
    <d v="2016-02-10T18:34:47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x v="0"/>
    <n v="16"/>
    <x v="1"/>
    <s v="technology/wearables"/>
    <n v="20"/>
    <n v="308.75"/>
    <s v="technology"/>
    <s v="wearables"/>
    <d v="2015-11-05T22:28:22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x v="0"/>
    <n v="224"/>
    <x v="1"/>
    <s v="technology/wearables"/>
    <n v="85"/>
    <n v="379.22767857142856"/>
    <s v="technology"/>
    <s v="wearables"/>
    <d v="2014-11-12T20:43:48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x v="0"/>
    <n v="140"/>
    <x v="1"/>
    <s v="technology/wearables"/>
    <n v="49"/>
    <n v="176.36428571428573"/>
    <s v="technology"/>
    <s v="wearables"/>
    <d v="2017-02-01T13:51:19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x v="0"/>
    <n v="15"/>
    <x v="1"/>
    <s v="technology/wearables"/>
    <n v="3"/>
    <n v="66.066666666666663"/>
    <s v="technology"/>
    <s v="wearables"/>
    <d v="2015-07-03T19:17:13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x v="0"/>
    <n v="37"/>
    <x v="1"/>
    <s v="technology/wearables"/>
    <n v="7"/>
    <n v="89.648648648648646"/>
    <s v="technology"/>
    <s v="wearables"/>
    <d v="2014-10-24T15:31:55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x v="0"/>
    <n v="0"/>
    <x v="1"/>
    <s v="technology/wearables"/>
    <n v="0"/>
    <e v="#DIV/0!"/>
    <s v="technology"/>
    <s v="wearables"/>
    <d v="2014-07-16T14:17:33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x v="0"/>
    <n v="46"/>
    <x v="1"/>
    <s v="technology/wearables"/>
    <n v="70"/>
    <n v="382.39130434782606"/>
    <s v="technology"/>
    <s v="wearables"/>
    <d v="2016-08-30T14:58:37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x v="0"/>
    <n v="1"/>
    <x v="1"/>
    <s v="technology/wearables"/>
    <n v="0"/>
    <n v="100"/>
    <s v="technology"/>
    <s v="wearables"/>
    <d v="2015-06-17T19:35:39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x v="0"/>
    <n v="323"/>
    <x v="1"/>
    <s v="technology/wearables"/>
    <n v="102"/>
    <n v="158.35603715170279"/>
    <s v="technology"/>
    <s v="wearables"/>
    <d v="2016-06-21T12:38:0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x v="0"/>
    <n v="139"/>
    <x v="0"/>
    <s v="publishing/nonfiction"/>
    <n v="378"/>
    <n v="40.762589928057551"/>
    <s v="publishing"/>
    <s v="nonfiction"/>
    <d v="2016-06-01T18:57:19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x v="0"/>
    <n v="7"/>
    <x v="0"/>
    <s v="publishing/nonfiction"/>
    <n v="125"/>
    <n v="53.571428571428569"/>
    <s v="publishing"/>
    <s v="nonfiction"/>
    <d v="2014-06-09T19:32:39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x v="0"/>
    <n v="149"/>
    <x v="0"/>
    <s v="publishing/nonfiction"/>
    <n v="147"/>
    <n v="48.449664429530202"/>
    <s v="publishing"/>
    <s v="nonfiction"/>
    <d v="2013-05-28T01:49:11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x v="0"/>
    <n v="31"/>
    <x v="0"/>
    <s v="publishing/nonfiction"/>
    <n v="102"/>
    <n v="82.41935483870968"/>
    <s v="publishing"/>
    <s v="nonfiction"/>
    <d v="2015-02-05T15:18:45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x v="0"/>
    <n v="26"/>
    <x v="0"/>
    <s v="publishing/nonfiction"/>
    <n v="102"/>
    <n v="230.19230769230768"/>
    <s v="publishing"/>
    <s v="nonfiction"/>
    <d v="2014-11-20T12:08:53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x v="0"/>
    <n v="172"/>
    <x v="0"/>
    <s v="publishing/nonfiction"/>
    <n v="204"/>
    <n v="59.360465116279073"/>
    <s v="publishing"/>
    <s v="nonfiction"/>
    <d v="2015-11-09T07:58:55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x v="0"/>
    <n v="78"/>
    <x v="0"/>
    <s v="publishing/nonfiction"/>
    <n v="104"/>
    <n v="66.698717948717942"/>
    <s v="publishing"/>
    <s v="nonfiction"/>
    <d v="2015-11-26T00:18:54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x v="0"/>
    <n v="120"/>
    <x v="0"/>
    <s v="publishing/nonfiction"/>
    <n v="101"/>
    <n v="168.77500000000001"/>
    <s v="publishing"/>
    <s v="nonfiction"/>
    <d v="2016-01-13T17:45:44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x v="0"/>
    <n v="227"/>
    <x v="0"/>
    <s v="publishing/nonfiction"/>
    <n v="136"/>
    <n v="59.973568281938327"/>
    <s v="publishing"/>
    <s v="nonfiction"/>
    <d v="2015-07-15T13:52:46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x v="0"/>
    <n v="42"/>
    <x v="0"/>
    <s v="publishing/nonfiction"/>
    <n v="134"/>
    <n v="31.80952380952381"/>
    <s v="publishing"/>
    <s v="nonfiction"/>
    <d v="2013-02-04T02:49:48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x v="0"/>
    <n v="64"/>
    <x v="0"/>
    <s v="publishing/nonfiction"/>
    <n v="130"/>
    <n v="24.421875"/>
    <s v="publishing"/>
    <s v="nonfiction"/>
    <d v="2016-05-12T19:22:59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x v="0"/>
    <n v="121"/>
    <x v="0"/>
    <s v="publishing/nonfiction"/>
    <n v="123"/>
    <n v="25.347107438016529"/>
    <s v="publishing"/>
    <s v="nonfiction"/>
    <d v="2012-10-31T06:06:4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x v="0"/>
    <n v="87"/>
    <x v="0"/>
    <s v="publishing/nonfiction"/>
    <n v="183"/>
    <n v="71.443218390804603"/>
    <s v="publishing"/>
    <s v="nonfiction"/>
    <d v="2013-06-05T00:56:00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x v="0"/>
    <n v="65"/>
    <x v="0"/>
    <s v="publishing/nonfiction"/>
    <n v="125"/>
    <n v="38.553846153846152"/>
    <s v="publishing"/>
    <s v="nonfiction"/>
    <d v="2013-01-30T23:05:3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x v="0"/>
    <n v="49"/>
    <x v="0"/>
    <s v="publishing/nonfiction"/>
    <n v="112"/>
    <n v="68.367346938775512"/>
    <s v="publishing"/>
    <s v="nonfiction"/>
    <d v="2011-05-26T13:42:03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x v="0"/>
    <n v="19"/>
    <x v="0"/>
    <s v="publishing/nonfiction"/>
    <n v="116"/>
    <n v="40.210526315789473"/>
    <s v="publishing"/>
    <s v="nonfiction"/>
    <d v="2011-05-05T19:33:10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x v="0"/>
    <n v="81"/>
    <x v="0"/>
    <s v="publishing/nonfiction"/>
    <n v="173"/>
    <n v="32.074074074074076"/>
    <s v="publishing"/>
    <s v="nonfiction"/>
    <d v="2012-07-05T21:37:0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x v="0"/>
    <n v="264"/>
    <x v="0"/>
    <s v="publishing/nonfiction"/>
    <n v="126"/>
    <n v="28.632575757575758"/>
    <s v="publishing"/>
    <s v="nonfiction"/>
    <d v="2014-05-22T17:12:52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x v="0"/>
    <n v="25"/>
    <x v="0"/>
    <s v="publishing/nonfiction"/>
    <n v="109"/>
    <n v="43.64"/>
    <s v="publishing"/>
    <s v="nonfiction"/>
    <d v="2013-07-09T22:25:31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x v="0"/>
    <n v="5"/>
    <x v="0"/>
    <s v="publishing/nonfiction"/>
    <n v="100"/>
    <n v="40"/>
    <s v="publishing"/>
    <s v="nonfiction"/>
    <d v="2016-01-27T20:15:27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x v="0"/>
    <n v="144"/>
    <x v="0"/>
    <s v="music/rock"/>
    <n v="119"/>
    <n v="346.04166666666669"/>
    <s v="music"/>
    <s v="rock"/>
    <d v="2014-11-08T16:41:46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x v="0"/>
    <n v="92"/>
    <x v="0"/>
    <s v="music/rock"/>
    <n v="100"/>
    <n v="81.739130434782609"/>
    <s v="music"/>
    <s v="rock"/>
    <d v="2015-02-14T17:35:52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x v="0"/>
    <n v="147"/>
    <x v="0"/>
    <s v="music/rock"/>
    <n v="126"/>
    <n v="64.535306122448986"/>
    <s v="music"/>
    <s v="rock"/>
    <d v="2014-10-12T23:54:23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x v="0"/>
    <n v="90"/>
    <x v="0"/>
    <s v="music/rock"/>
    <n v="114"/>
    <n v="63.477777777777774"/>
    <s v="music"/>
    <s v="rock"/>
    <d v="2015-10-15T00:04:10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x v="0"/>
    <n v="87"/>
    <x v="0"/>
    <s v="music/rock"/>
    <n v="111"/>
    <n v="63.620689655172413"/>
    <s v="music"/>
    <s v="rock"/>
    <d v="2015-05-22T04:34:54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x v="0"/>
    <n v="406"/>
    <x v="0"/>
    <s v="music/rock"/>
    <n v="105"/>
    <n v="83.967068965517228"/>
    <s v="music"/>
    <s v="rock"/>
    <d v="2014-03-12T14:15:46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x v="0"/>
    <n v="20"/>
    <x v="0"/>
    <s v="music/rock"/>
    <n v="104"/>
    <n v="77.75"/>
    <s v="music"/>
    <s v="rock"/>
    <d v="2013-10-01T00:04:5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x v="0"/>
    <n v="70"/>
    <x v="0"/>
    <s v="music/rock"/>
    <n v="107"/>
    <n v="107.07142857142857"/>
    <s v="music"/>
    <s v="rock"/>
    <d v="2015-04-07T18:12:22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x v="0"/>
    <n v="16"/>
    <x v="0"/>
    <s v="music/rock"/>
    <n v="124"/>
    <n v="38.75"/>
    <s v="music"/>
    <s v="rock"/>
    <d v="2012-06-12T17:45:3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x v="0"/>
    <n v="52"/>
    <x v="0"/>
    <s v="music/rock"/>
    <n v="105"/>
    <n v="201.94230769230768"/>
    <s v="music"/>
    <s v="rock"/>
    <d v="2016-11-30T22:50:3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x v="0"/>
    <n v="66"/>
    <x v="0"/>
    <s v="music/rock"/>
    <n v="189"/>
    <n v="43.060606060606062"/>
    <s v="music"/>
    <s v="rock"/>
    <d v="2016-02-24T03:53:08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x v="0"/>
    <n v="109"/>
    <x v="0"/>
    <s v="music/rock"/>
    <n v="171"/>
    <n v="62.871559633027523"/>
    <s v="music"/>
    <s v="rock"/>
    <d v="2016-12-16T01:35:19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x v="0"/>
    <n v="168"/>
    <x v="0"/>
    <s v="music/rock"/>
    <n v="252"/>
    <n v="55.607142857142854"/>
    <s v="music"/>
    <s v="rock"/>
    <d v="2016-11-03T16:03:2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x v="0"/>
    <n v="31"/>
    <x v="0"/>
    <s v="music/rock"/>
    <n v="116"/>
    <n v="48.70967741935484"/>
    <s v="music"/>
    <s v="rock"/>
    <d v="2017-01-12T05:16:10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x v="0"/>
    <n v="133"/>
    <x v="0"/>
    <s v="music/rock"/>
    <n v="203"/>
    <n v="30.578947368421051"/>
    <s v="music"/>
    <s v="rock"/>
    <d v="2016-07-17T18:13:30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x v="0"/>
    <n v="151"/>
    <x v="0"/>
    <s v="music/rock"/>
    <n v="112"/>
    <n v="73.907284768211923"/>
    <s v="music"/>
    <s v="rock"/>
    <d v="2015-05-06T11:47:56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x v="0"/>
    <n v="5"/>
    <x v="0"/>
    <s v="music/rock"/>
    <n v="424"/>
    <n v="21.2"/>
    <s v="music"/>
    <s v="rock"/>
    <d v="2015-05-17T18:18:26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x v="0"/>
    <n v="73"/>
    <x v="0"/>
    <s v="music/rock"/>
    <n v="107"/>
    <n v="73.356164383561648"/>
    <s v="music"/>
    <s v="rock"/>
    <d v="2016-11-29T05:08:45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x v="0"/>
    <n v="148"/>
    <x v="0"/>
    <s v="music/rock"/>
    <n v="104"/>
    <n v="56.412162162162161"/>
    <s v="music"/>
    <s v="rock"/>
    <d v="2013-04-06T19:12:16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x v="0"/>
    <n v="93"/>
    <x v="0"/>
    <s v="music/rock"/>
    <n v="212"/>
    <n v="50.247311827956992"/>
    <s v="music"/>
    <s v="rock"/>
    <d v="2016-12-03T01:47:58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x v="0"/>
    <n v="63"/>
    <x v="0"/>
    <s v="music/rock"/>
    <n v="124"/>
    <n v="68.936507936507937"/>
    <s v="music"/>
    <s v="rock"/>
    <d v="2015-06-05T17:38:42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x v="0"/>
    <n v="134"/>
    <x v="0"/>
    <s v="music/rock"/>
    <n v="110"/>
    <n v="65.914104477611943"/>
    <s v="music"/>
    <s v="rock"/>
    <d v="2016-03-04T16:32:01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x v="0"/>
    <n v="14"/>
    <x v="0"/>
    <s v="music/rock"/>
    <n v="219"/>
    <n v="62.5"/>
    <s v="music"/>
    <s v="rock"/>
    <d v="2015-06-29T15:31:29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x v="0"/>
    <n v="78"/>
    <x v="0"/>
    <s v="music/rock"/>
    <n v="137"/>
    <n v="70.064102564102569"/>
    <s v="music"/>
    <s v="rock"/>
    <d v="2015-05-02T22:06:35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x v="0"/>
    <n v="112"/>
    <x v="0"/>
    <s v="music/rock"/>
    <n v="135"/>
    <n v="60.181874999999998"/>
    <s v="music"/>
    <s v="rock"/>
    <d v="2016-09-21T14:45:17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x v="0"/>
    <n v="34"/>
    <x v="0"/>
    <s v="music/rock"/>
    <n v="145"/>
    <n v="21.382352941176471"/>
    <s v="music"/>
    <s v="rock"/>
    <d v="2016-07-14T11:32:37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x v="0"/>
    <n v="19"/>
    <x v="0"/>
    <s v="music/rock"/>
    <n v="109"/>
    <n v="160.78947368421052"/>
    <s v="music"/>
    <s v="rock"/>
    <d v="2015-03-24T19:16:46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x v="0"/>
    <n v="13"/>
    <x v="0"/>
    <s v="music/rock"/>
    <n v="110"/>
    <n v="42.384615384615387"/>
    <s v="music"/>
    <s v="rock"/>
    <d v="2015-07-08T15:36:58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x v="0"/>
    <n v="104"/>
    <x v="0"/>
    <s v="music/rock"/>
    <n v="114"/>
    <n v="27.317307692307693"/>
    <s v="music"/>
    <s v="rock"/>
    <d v="2016-02-01T03:43:06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x v="0"/>
    <n v="52"/>
    <x v="0"/>
    <s v="music/rock"/>
    <n v="102"/>
    <n v="196.82692307692307"/>
    <s v="music"/>
    <s v="rock"/>
    <d v="2016-07-02T16:22:0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x v="0"/>
    <n v="17"/>
    <x v="0"/>
    <s v="music/rock"/>
    <n v="122"/>
    <n v="53.882352941176471"/>
    <s v="music"/>
    <s v="rock"/>
    <d v="2017-01-17T03:28:46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x v="0"/>
    <n v="82"/>
    <x v="0"/>
    <s v="music/rock"/>
    <n v="112"/>
    <n v="47.756097560975611"/>
    <s v="music"/>
    <s v="rock"/>
    <d v="2016-12-15T21:48:01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x v="0"/>
    <n v="73"/>
    <x v="0"/>
    <s v="music/rock"/>
    <n v="107"/>
    <n v="88.191780821917803"/>
    <s v="music"/>
    <s v="rock"/>
    <d v="2015-01-14T23:58:02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x v="0"/>
    <n v="158"/>
    <x v="0"/>
    <s v="music/rock"/>
    <n v="114"/>
    <n v="72.056962025316452"/>
    <s v="music"/>
    <s v="rock"/>
    <d v="2016-09-27T22:01:50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x v="0"/>
    <n v="65"/>
    <x v="0"/>
    <s v="music/rock"/>
    <n v="110"/>
    <n v="74.246153846153845"/>
    <s v="music"/>
    <s v="rock"/>
    <d v="2016-06-05T20:58:54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x v="0"/>
    <n v="184"/>
    <x v="0"/>
    <s v="music/rock"/>
    <n v="126"/>
    <n v="61.701086956521742"/>
    <s v="music"/>
    <s v="rock"/>
    <d v="2014-09-07T00:06:13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x v="0"/>
    <n v="34"/>
    <x v="0"/>
    <s v="music/rock"/>
    <n v="167"/>
    <n v="17.235294117647058"/>
    <s v="music"/>
    <s v="rock"/>
    <d v="2016-05-08T08:11:13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x v="0"/>
    <n v="240"/>
    <x v="0"/>
    <s v="music/rock"/>
    <n v="497"/>
    <n v="51.720833333333331"/>
    <s v="music"/>
    <s v="rock"/>
    <d v="2013-05-05T23:54:34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x v="0"/>
    <n v="113"/>
    <x v="0"/>
    <s v="music/rock"/>
    <n v="109"/>
    <n v="24.150442477876105"/>
    <s v="music"/>
    <s v="rock"/>
    <d v="2015-03-02T01:16:51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x v="0"/>
    <n v="66"/>
    <x v="0"/>
    <s v="music/rock"/>
    <n v="103"/>
    <n v="62.166666666666664"/>
    <s v="music"/>
    <s v="rock"/>
    <d v="2013-06-26T01:30:35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x v="1"/>
    <n v="5"/>
    <x v="1"/>
    <s v="publishing/translations"/>
    <n v="2"/>
    <n v="48.2"/>
    <s v="publishing"/>
    <s v="translations"/>
    <d v="2015-01-28T12:14:45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x v="1"/>
    <n v="17"/>
    <x v="1"/>
    <s v="publishing/translations"/>
    <n v="0"/>
    <n v="6.1764705882352944"/>
    <s v="publishing"/>
    <s v="translations"/>
    <d v="2014-10-29T16:20:01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x v="0"/>
    <n v="3"/>
    <x v="1"/>
    <s v="publishing/translations"/>
    <n v="0"/>
    <n v="5"/>
    <s v="publishing"/>
    <s v="translations"/>
    <d v="2015-10-20T10:23:27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x v="0"/>
    <n v="2"/>
    <x v="1"/>
    <s v="publishing/translations"/>
    <n v="1"/>
    <n v="7.5"/>
    <s v="publishing"/>
    <s v="translations"/>
    <d v="2014-07-18T12:52:58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x v="0"/>
    <n v="6"/>
    <x v="1"/>
    <s v="publishing/translations"/>
    <n v="7"/>
    <n v="12"/>
    <s v="publishing"/>
    <s v="translations"/>
    <d v="2015-10-14T20:55:56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x v="0"/>
    <n v="0"/>
    <x v="1"/>
    <s v="publishing/translations"/>
    <n v="0"/>
    <e v="#DIV/0!"/>
    <s v="publishing"/>
    <s v="translations"/>
    <d v="2014-11-02T03:12:15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x v="0"/>
    <n v="1"/>
    <x v="1"/>
    <s v="publishing/translations"/>
    <n v="0"/>
    <n v="1"/>
    <s v="publishing"/>
    <s v="translations"/>
    <d v="2016-04-19T07:38:4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x v="0"/>
    <n v="3"/>
    <x v="1"/>
    <s v="publishing/translations"/>
    <n v="0"/>
    <n v="2.3333333333333335"/>
    <s v="publishing"/>
    <s v="translations"/>
    <d v="2015-01-09T01:25:00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x v="0"/>
    <n v="13"/>
    <x v="1"/>
    <s v="publishing/translations"/>
    <n v="5"/>
    <n v="24.615384615384617"/>
    <s v="publishing"/>
    <s v="translations"/>
    <d v="2014-11-04T01:31:39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x v="0"/>
    <n v="1"/>
    <x v="1"/>
    <s v="publishing/translations"/>
    <n v="5"/>
    <n v="100"/>
    <s v="publishing"/>
    <s v="translations"/>
    <d v="2015-12-22T10:29:30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x v="0"/>
    <n v="1"/>
    <x v="1"/>
    <s v="publishing/translations"/>
    <n v="0"/>
    <n v="1"/>
    <s v="publishing"/>
    <s v="translations"/>
    <d v="2016-12-04T06:04:27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x v="0"/>
    <n v="9"/>
    <x v="1"/>
    <s v="publishing/translations"/>
    <n v="18"/>
    <n v="88.888888888888886"/>
    <s v="publishing"/>
    <s v="translations"/>
    <d v="2015-07-07T16:13:11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x v="0"/>
    <n v="0"/>
    <x v="1"/>
    <s v="publishing/translations"/>
    <n v="0"/>
    <e v="#DIV/0!"/>
    <s v="publishing"/>
    <s v="translations"/>
    <d v="2015-10-22T22:13:39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x v="0"/>
    <n v="2"/>
    <x v="1"/>
    <s v="publishing/translations"/>
    <n v="1"/>
    <n v="27.5"/>
    <s v="publishing"/>
    <s v="translations"/>
    <d v="2015-08-16T03:36:14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x v="0"/>
    <n v="1"/>
    <x v="1"/>
    <s v="publishing/translations"/>
    <n v="0"/>
    <n v="6"/>
    <s v="publishing"/>
    <s v="translations"/>
    <d v="2016-01-26T10:57:14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x v="0"/>
    <n v="10"/>
    <x v="1"/>
    <s v="publishing/translations"/>
    <n v="7"/>
    <n v="44.5"/>
    <s v="publishing"/>
    <s v="translations"/>
    <d v="2016-09-09T10:56:5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x v="0"/>
    <n v="3"/>
    <x v="1"/>
    <s v="publishing/translations"/>
    <n v="3"/>
    <n v="1"/>
    <s v="publishing"/>
    <s v="translations"/>
    <d v="2016-06-03T16:01:26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x v="0"/>
    <n v="2"/>
    <x v="1"/>
    <s v="publishing/translations"/>
    <n v="0"/>
    <n v="100"/>
    <s v="publishing"/>
    <s v="translations"/>
    <d v="2015-01-09T21:58:29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x v="0"/>
    <n v="2"/>
    <x v="1"/>
    <s v="publishing/translations"/>
    <n v="0"/>
    <n v="13"/>
    <s v="publishing"/>
    <s v="translations"/>
    <d v="2016-08-22T05:45:04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x v="0"/>
    <n v="1"/>
    <x v="1"/>
    <s v="publishing/translations"/>
    <n v="0"/>
    <n v="100"/>
    <s v="publishing"/>
    <s v="translations"/>
    <d v="2015-12-02T08:38:51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x v="0"/>
    <n v="14"/>
    <x v="1"/>
    <s v="publishing/translations"/>
    <n v="20"/>
    <n v="109.07142857142857"/>
    <s v="publishing"/>
    <s v="translations"/>
    <d v="2016-11-02T17:13:22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x v="0"/>
    <n v="0"/>
    <x v="1"/>
    <s v="publishing/translations"/>
    <n v="0"/>
    <e v="#DIV/0!"/>
    <s v="publishing"/>
    <s v="translations"/>
    <d v="2015-03-30T03:09:19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x v="0"/>
    <n v="0"/>
    <x v="1"/>
    <s v="publishing/translations"/>
    <n v="0"/>
    <e v="#DIV/0!"/>
    <s v="publishing"/>
    <s v="translations"/>
    <d v="2015-06-25T09:22:00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x v="0"/>
    <n v="4"/>
    <x v="1"/>
    <s v="publishing/translations"/>
    <n v="8"/>
    <n v="104.75"/>
    <s v="publishing"/>
    <s v="translations"/>
    <d v="2016-08-19T20:26:25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x v="0"/>
    <n v="3"/>
    <x v="1"/>
    <s v="publishing/translations"/>
    <n v="5"/>
    <n v="15"/>
    <s v="publishing"/>
    <s v="translations"/>
    <d v="2016-03-03T09:06:57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x v="0"/>
    <n v="0"/>
    <x v="1"/>
    <s v="publishing/translations"/>
    <n v="0"/>
    <e v="#DIV/0!"/>
    <s v="publishing"/>
    <s v="translations"/>
    <d v="2015-03-11T01:27:22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x v="0"/>
    <n v="5"/>
    <x v="1"/>
    <s v="publishing/translations"/>
    <n v="8"/>
    <n v="80.599999999999994"/>
    <s v="publishing"/>
    <s v="translations"/>
    <d v="2014-11-18T19:31:28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x v="0"/>
    <n v="47"/>
    <x v="1"/>
    <s v="publishing/translations"/>
    <n v="32"/>
    <n v="115.55319148936171"/>
    <s v="publishing"/>
    <s v="translations"/>
    <d v="2015-10-27T05:03:36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x v="0"/>
    <n v="0"/>
    <x v="1"/>
    <s v="publishing/translations"/>
    <n v="0"/>
    <e v="#DIV/0!"/>
    <s v="publishing"/>
    <s v="translations"/>
    <d v="2015-06-20T18:43:48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x v="0"/>
    <n v="10"/>
    <x v="1"/>
    <s v="publishing/translations"/>
    <n v="7"/>
    <n v="80.5"/>
    <s v="publishing"/>
    <s v="translations"/>
    <d v="2016-10-30T15:01:15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x v="0"/>
    <n v="11"/>
    <x v="1"/>
    <s v="publishing/translations"/>
    <n v="10"/>
    <n v="744.5454545454545"/>
    <s v="publishing"/>
    <s v="translations"/>
    <d v="2015-05-18T18:24:38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x v="0"/>
    <n v="2"/>
    <x v="1"/>
    <s v="publishing/translations"/>
    <n v="0"/>
    <n v="7.5"/>
    <s v="publishing"/>
    <s v="translations"/>
    <d v="2015-09-11T18:43:40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x v="0"/>
    <n v="2"/>
    <x v="1"/>
    <s v="publishing/translations"/>
    <n v="1"/>
    <n v="38.5"/>
    <s v="publishing"/>
    <s v="translations"/>
    <d v="2016-01-22T08:24:17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x v="0"/>
    <n v="22"/>
    <x v="1"/>
    <s v="publishing/translations"/>
    <n v="27"/>
    <n v="36.68181818181818"/>
    <s v="publishing"/>
    <s v="translations"/>
    <d v="2014-06-06T12:45:39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x v="0"/>
    <n v="8"/>
    <x v="1"/>
    <s v="publishing/translations"/>
    <n v="3"/>
    <n v="75"/>
    <s v="publishing"/>
    <s v="translations"/>
    <d v="2016-03-28T20:54:59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x v="0"/>
    <n v="6"/>
    <x v="1"/>
    <s v="publishing/translations"/>
    <n v="7"/>
    <n v="30"/>
    <s v="publishing"/>
    <s v="translations"/>
    <d v="2015-02-05T19:55:01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x v="0"/>
    <n v="1"/>
    <x v="1"/>
    <s v="publishing/translations"/>
    <n v="0"/>
    <n v="1"/>
    <s v="publishing"/>
    <s v="translations"/>
    <d v="2016-04-26T17:57:43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x v="0"/>
    <n v="3"/>
    <x v="1"/>
    <s v="publishing/translations"/>
    <n v="1"/>
    <n v="673.33333333333337"/>
    <s v="publishing"/>
    <s v="translations"/>
    <d v="2015-07-13T18:22:49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x v="0"/>
    <n v="0"/>
    <x v="1"/>
    <s v="publishing/translations"/>
    <n v="0"/>
    <e v="#DIV/0!"/>
    <s v="publishing"/>
    <s v="translations"/>
    <d v="2016-04-25T15:29:1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x v="0"/>
    <n v="0"/>
    <x v="1"/>
    <s v="publishing/translations"/>
    <n v="0"/>
    <e v="#DIV/0!"/>
    <s v="publishing"/>
    <s v="translations"/>
    <d v="2016-12-03T22:13:29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x v="0"/>
    <n v="0"/>
    <x v="1"/>
    <s v="publishing/translations"/>
    <n v="0"/>
    <e v="#DIV/0!"/>
    <s v="publishing"/>
    <s v="translations"/>
    <d v="2015-07-14T20:57:42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x v="0"/>
    <n v="0"/>
    <x v="1"/>
    <s v="publishing/translations"/>
    <n v="0"/>
    <e v="#DIV/0!"/>
    <s v="publishing"/>
    <s v="translations"/>
    <d v="2015-05-15T13:00:5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x v="0"/>
    <n v="0"/>
    <x v="1"/>
    <s v="publishing/translations"/>
    <n v="0"/>
    <e v="#DIV/0!"/>
    <s v="publishing"/>
    <s v="translations"/>
    <d v="2016-04-01T10:44:38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x v="0"/>
    <n v="3"/>
    <x v="1"/>
    <s v="publishing/translations"/>
    <n v="0"/>
    <n v="25"/>
    <s v="publishing"/>
    <s v="translations"/>
    <d v="2016-06-08T17:32:14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x v="0"/>
    <n v="0"/>
    <x v="1"/>
    <s v="publishing/translations"/>
    <n v="0"/>
    <e v="#DIV/0!"/>
    <s v="publishing"/>
    <s v="translations"/>
    <d v="2015-04-21T22:28:3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x v="0"/>
    <n v="0"/>
    <x v="1"/>
    <s v="publishing/translations"/>
    <n v="0"/>
    <e v="#DIV/0!"/>
    <s v="publishing"/>
    <s v="translations"/>
    <d v="2015-03-23T19:28:25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x v="0"/>
    <n v="1"/>
    <x v="1"/>
    <s v="publishing/translations"/>
    <n v="0"/>
    <n v="1"/>
    <s v="publishing"/>
    <s v="translations"/>
    <d v="2016-01-21T04:06:37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x v="0"/>
    <n v="2"/>
    <x v="1"/>
    <s v="publishing/translations"/>
    <n v="0"/>
    <n v="1"/>
    <s v="publishing"/>
    <s v="translations"/>
    <d v="2014-10-19T23:00:59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x v="0"/>
    <n v="0"/>
    <x v="1"/>
    <s v="publishing/translations"/>
    <n v="0"/>
    <e v="#DIV/0!"/>
    <s v="publishing"/>
    <s v="translations"/>
    <d v="2014-06-28T16:52:43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x v="0"/>
    <n v="0"/>
    <x v="1"/>
    <s v="publishing/translations"/>
    <n v="0"/>
    <e v="#DIV/0!"/>
    <s v="publishing"/>
    <s v="translations"/>
    <d v="2017-03-01T16:42:27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x v="0"/>
    <n v="1"/>
    <x v="1"/>
    <s v="publishing/translations"/>
    <n v="1"/>
    <n v="15"/>
    <s v="publishing"/>
    <s v="translations"/>
    <d v="2016-04-03T20:48:00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x v="0"/>
    <n v="7"/>
    <x v="1"/>
    <s v="publishing/translations"/>
    <n v="11"/>
    <n v="225"/>
    <s v="publishing"/>
    <s v="translations"/>
    <d v="2014-07-12T16:08:40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x v="0"/>
    <n v="3"/>
    <x v="1"/>
    <s v="publishing/translations"/>
    <n v="3"/>
    <n v="48.333333333333336"/>
    <s v="publishing"/>
    <s v="translations"/>
    <d v="2016-12-04T16:02:45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x v="0"/>
    <n v="0"/>
    <x v="1"/>
    <s v="publishing/translations"/>
    <n v="0"/>
    <e v="#DIV/0!"/>
    <s v="publishing"/>
    <s v="translations"/>
    <d v="2015-10-12T21:30:44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x v="0"/>
    <n v="0"/>
    <x v="1"/>
    <s v="publishing/translations"/>
    <n v="0"/>
    <e v="#DIV/0!"/>
    <s v="publishing"/>
    <s v="translations"/>
    <d v="2014-07-11T16:56:00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x v="0"/>
    <n v="0"/>
    <x v="1"/>
    <s v="publishing/translations"/>
    <n v="0"/>
    <e v="#DIV/0!"/>
    <s v="publishing"/>
    <s v="translations"/>
    <d v="2015-11-04T04:54:56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x v="0"/>
    <n v="0"/>
    <x v="1"/>
    <s v="publishing/translations"/>
    <n v="0"/>
    <e v="#DIV/0!"/>
    <s v="publishing"/>
    <s v="translations"/>
    <d v="2014-10-03T21:31:38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x v="1"/>
    <n v="340"/>
    <x v="0"/>
    <s v="publishing/radio &amp; podcasts"/>
    <n v="101"/>
    <n v="44.66673529411765"/>
    <s v="publishing"/>
    <s v="radio &amp; podcasts"/>
    <d v="2014-09-17T15:29:14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x v="1"/>
    <n v="150"/>
    <x v="0"/>
    <s v="publishing/radio &amp; podcasts"/>
    <n v="109"/>
    <n v="28.937999999999999"/>
    <s v="publishing"/>
    <s v="radio &amp; podcasts"/>
    <d v="2013-03-11T15:54:31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x v="1"/>
    <n v="25"/>
    <x v="0"/>
    <s v="publishing/radio &amp; podcasts"/>
    <n v="148"/>
    <n v="35.44"/>
    <s v="publishing"/>
    <s v="radio &amp; podcasts"/>
    <d v="2013-02-21T21:52:18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x v="1"/>
    <n v="234"/>
    <x v="0"/>
    <s v="publishing/radio &amp; podcasts"/>
    <n v="163"/>
    <n v="34.871794871794869"/>
    <s v="publishing"/>
    <s v="radio &amp; podcasts"/>
    <d v="2013-01-17T15:52:38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x v="1"/>
    <n v="2602"/>
    <x v="0"/>
    <s v="publishing/radio &amp; podcasts"/>
    <n v="456"/>
    <n v="52.622732513451197"/>
    <s v="publishing"/>
    <s v="radio &amp; podcasts"/>
    <d v="2012-02-20T17:37:32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x v="1"/>
    <n v="248"/>
    <x v="0"/>
    <s v="publishing/radio &amp; podcasts"/>
    <n v="108"/>
    <n v="69.598266129032254"/>
    <s v="publishing"/>
    <s v="radio &amp; podcasts"/>
    <d v="2015-12-02T04:07:4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x v="1"/>
    <n v="600"/>
    <x v="0"/>
    <s v="publishing/radio &amp; podcasts"/>
    <n v="115"/>
    <n v="76.72"/>
    <s v="publishing"/>
    <s v="radio &amp; podcasts"/>
    <d v="2012-01-25T19:14:45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x v="1"/>
    <n v="293"/>
    <x v="0"/>
    <s v="publishing/radio &amp; podcasts"/>
    <n v="102"/>
    <n v="33.191126279863482"/>
    <s v="publishing"/>
    <s v="radio &amp; podcasts"/>
    <d v="2011-04-13T00:20:49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x v="1"/>
    <n v="321"/>
    <x v="0"/>
    <s v="publishing/radio &amp; podcasts"/>
    <n v="108"/>
    <n v="149.46417445482865"/>
    <s v="publishing"/>
    <s v="radio &amp; podcasts"/>
    <d v="2013-01-16T14:21:4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x v="1"/>
    <n v="81"/>
    <x v="0"/>
    <s v="publishing/radio &amp; podcasts"/>
    <n v="125"/>
    <n v="23.172839506172838"/>
    <s v="publishing"/>
    <s v="radio &amp; podcasts"/>
    <d v="2012-12-07T19:51:03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x v="1"/>
    <n v="343"/>
    <x v="0"/>
    <s v="publishing/radio &amp; podcasts"/>
    <n v="104"/>
    <n v="96.877551020408163"/>
    <s v="publishing"/>
    <s v="radio &amp; podcasts"/>
    <d v="2015-03-10T22:58:54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x v="1"/>
    <n v="336"/>
    <x v="0"/>
    <s v="publishing/radio &amp; podcasts"/>
    <n v="139"/>
    <n v="103.20238095238095"/>
    <s v="publishing"/>
    <s v="radio &amp; podcasts"/>
    <d v="2013-09-16T13:01:43"/>
    <d v="2013-10-16T13:01:43"/>
  </r>
  <r>
    <n v="1473"/>
    <s v="ONE LOVES ONLY FORM"/>
    <s v="Public Radio Project"/>
    <n v="1500"/>
    <n v="1807.74"/>
    <x v="0"/>
    <s v="US"/>
    <s v="USD"/>
    <n v="1330644639"/>
    <n v="1328052639"/>
    <x v="1"/>
    <n v="47"/>
    <x v="0"/>
    <s v="publishing/radio &amp; podcasts"/>
    <n v="121"/>
    <n v="38.462553191489363"/>
    <s v="publishing"/>
    <s v="radio &amp; podcasts"/>
    <d v="2012-01-31T23:30:39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x v="1"/>
    <n v="76"/>
    <x v="0"/>
    <s v="publishing/radio &amp; podcasts"/>
    <n v="112"/>
    <n v="44.315789473684212"/>
    <s v="publishing"/>
    <s v="radio &amp; podcasts"/>
    <d v="2013-08-14T17:28:12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x v="1"/>
    <n v="441"/>
    <x v="0"/>
    <s v="publishing/radio &amp; podcasts"/>
    <n v="189"/>
    <n v="64.173356009070289"/>
    <s v="publishing"/>
    <s v="radio &amp; podcasts"/>
    <d v="2014-11-17T17:21:03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x v="1"/>
    <n v="916"/>
    <x v="0"/>
    <s v="publishing/radio &amp; podcasts"/>
    <n v="662"/>
    <n v="43.333275109170302"/>
    <s v="publishing"/>
    <s v="radio &amp; podcasts"/>
    <d v="2011-08-11T01:00:22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x v="1"/>
    <n v="369"/>
    <x v="0"/>
    <s v="publishing/radio &amp; podcasts"/>
    <n v="111"/>
    <n v="90.495934959349597"/>
    <s v="publishing"/>
    <s v="radio &amp; podcasts"/>
    <d v="2011-10-24T14:46:44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x v="1"/>
    <n v="20242"/>
    <x v="0"/>
    <s v="publishing/radio &amp; podcasts"/>
    <n v="1182"/>
    <n v="29.187190495010373"/>
    <s v="publishing"/>
    <s v="radio &amp; podcasts"/>
    <d v="2013-04-30T20:55:13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x v="1"/>
    <n v="71"/>
    <x v="0"/>
    <s v="publishing/radio &amp; podcasts"/>
    <n v="137"/>
    <n v="30.95774647887324"/>
    <s v="publishing"/>
    <s v="radio &amp; podcasts"/>
    <d v="2014-04-25T17:53:0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x v="1"/>
    <n v="635"/>
    <x v="0"/>
    <s v="publishing/radio &amp; podcasts"/>
    <n v="117"/>
    <n v="92.157795275590544"/>
    <s v="publishing"/>
    <s v="radio &amp; podcasts"/>
    <d v="2013-07-09T22:24:59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x v="0"/>
    <n v="6"/>
    <x v="1"/>
    <s v="publishing/fiction"/>
    <n v="2"/>
    <n v="17.5"/>
    <s v="publishing"/>
    <s v="fiction"/>
    <d v="2013-10-03T22:09:05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x v="0"/>
    <n v="1"/>
    <x v="1"/>
    <s v="publishing/fiction"/>
    <n v="0"/>
    <n v="5"/>
    <s v="publishing"/>
    <s v="fiction"/>
    <d v="2012-08-15T20:35:36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x v="0"/>
    <n v="2"/>
    <x v="1"/>
    <s v="publishing/fiction"/>
    <n v="1"/>
    <n v="25"/>
    <s v="publishing"/>
    <s v="fiction"/>
    <d v="2016-06-27T04:37:55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x v="0"/>
    <n v="0"/>
    <x v="1"/>
    <s v="publishing/fiction"/>
    <n v="0"/>
    <e v="#DIV/0!"/>
    <s v="publishing"/>
    <s v="fiction"/>
    <d v="2012-05-24T04:49:23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x v="0"/>
    <n v="3"/>
    <x v="1"/>
    <s v="publishing/fiction"/>
    <n v="2"/>
    <n v="50"/>
    <s v="publishing"/>
    <s v="fiction"/>
    <d v="2015-05-06T19:06:13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x v="0"/>
    <n v="3"/>
    <x v="1"/>
    <s v="publishing/fiction"/>
    <n v="0"/>
    <n v="16"/>
    <s v="publishing"/>
    <s v="fiction"/>
    <d v="2015-01-28T04:02:41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x v="0"/>
    <n v="0"/>
    <x v="1"/>
    <s v="publishing/fiction"/>
    <n v="0"/>
    <e v="#DIV/0!"/>
    <s v="publishing"/>
    <s v="fiction"/>
    <d v="2016-07-03T22:01:11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x v="0"/>
    <n v="6"/>
    <x v="1"/>
    <s v="publishing/fiction"/>
    <n v="2"/>
    <n v="60"/>
    <s v="publishing"/>
    <s v="fiction"/>
    <d v="2013-12-06T13:31:00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x v="0"/>
    <n v="0"/>
    <x v="1"/>
    <s v="publishing/fiction"/>
    <n v="0"/>
    <e v="#DIV/0!"/>
    <s v="publishing"/>
    <s v="fiction"/>
    <d v="2012-10-16T14:40:52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x v="0"/>
    <n v="19"/>
    <x v="1"/>
    <s v="publishing/fiction"/>
    <n v="31"/>
    <n v="47.10526315789474"/>
    <s v="publishing"/>
    <s v="fiction"/>
    <d v="2013-09-03T13:27:54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x v="0"/>
    <n v="1"/>
    <x v="1"/>
    <s v="publishing/fiction"/>
    <n v="8"/>
    <n v="100"/>
    <s v="publishing"/>
    <s v="fiction"/>
    <d v="2014-12-18T17:07:23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x v="0"/>
    <n v="2"/>
    <x v="1"/>
    <s v="publishing/fiction"/>
    <n v="1"/>
    <n v="15"/>
    <s v="publishing"/>
    <s v="fiction"/>
    <d v="2011-05-19T21:14:06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x v="0"/>
    <n v="0"/>
    <x v="1"/>
    <s v="publishing/fiction"/>
    <n v="0"/>
    <e v="#DIV/0!"/>
    <s v="publishing"/>
    <s v="fiction"/>
    <d v="2013-05-17T20:47:55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x v="0"/>
    <n v="11"/>
    <x v="1"/>
    <s v="publishing/fiction"/>
    <n v="9"/>
    <n v="40.454545454545453"/>
    <s v="publishing"/>
    <s v="fiction"/>
    <d v="2015-03-04T17:20:13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x v="0"/>
    <n v="0"/>
    <x v="1"/>
    <s v="publishing/fiction"/>
    <n v="0"/>
    <e v="#DIV/0!"/>
    <s v="publishing"/>
    <s v="fiction"/>
    <d v="2011-07-28T18:57:11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x v="0"/>
    <n v="0"/>
    <x v="1"/>
    <s v="publishing/fiction"/>
    <n v="0"/>
    <e v="#DIV/0!"/>
    <s v="publishing"/>
    <s v="fiction"/>
    <d v="2014-07-18T11:24:19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x v="0"/>
    <n v="1"/>
    <x v="1"/>
    <s v="publishing/fiction"/>
    <n v="0"/>
    <n v="1"/>
    <s v="publishing"/>
    <s v="fiction"/>
    <d v="2013-06-19T15:25:22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x v="0"/>
    <n v="3"/>
    <x v="1"/>
    <s v="publishing/fiction"/>
    <n v="2"/>
    <n v="19"/>
    <s v="publishing"/>
    <s v="fiction"/>
    <d v="2014-07-20T23:36:1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x v="0"/>
    <n v="1"/>
    <x v="1"/>
    <s v="publishing/fiction"/>
    <n v="0"/>
    <n v="5"/>
    <s v="publishing"/>
    <s v="fiction"/>
    <d v="2016-06-06T00:10:33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x v="0"/>
    <n v="15"/>
    <x v="1"/>
    <s v="publishing/fiction"/>
    <n v="25"/>
    <n v="46.733333333333334"/>
    <s v="publishing"/>
    <s v="fiction"/>
    <d v="2013-04-01T21:42:37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x v="1"/>
    <n v="885"/>
    <x v="0"/>
    <s v="photography/photobooks"/>
    <n v="166"/>
    <n v="97.731073446327684"/>
    <s v="photography"/>
    <s v="photobooks"/>
    <d v="2015-06-08T14:00:23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x v="1"/>
    <n v="329"/>
    <x v="0"/>
    <s v="photography/photobooks"/>
    <n v="101"/>
    <n v="67.835866261398181"/>
    <s v="photography"/>
    <s v="photobooks"/>
    <d v="2016-02-26T13:01:20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x v="1"/>
    <n v="71"/>
    <x v="0"/>
    <s v="photography/photobooks"/>
    <n v="108"/>
    <n v="56.98492957746479"/>
    <s v="photography"/>
    <s v="photobooks"/>
    <d v="2016-08-24T08:20:01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x v="1"/>
    <n v="269"/>
    <x v="0"/>
    <s v="photography/photobooks"/>
    <n v="278"/>
    <n v="67.159851301115239"/>
    <s v="photography"/>
    <s v="photobooks"/>
    <d v="2014-05-13T15:47: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x v="1"/>
    <n v="345"/>
    <x v="0"/>
    <s v="photography/photobooks"/>
    <n v="104"/>
    <n v="48.037681159420288"/>
    <s v="photography"/>
    <s v="photobooks"/>
    <d v="2016-02-14T10:38:23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x v="1"/>
    <n v="43"/>
    <x v="0"/>
    <s v="photography/photobooks"/>
    <n v="111"/>
    <n v="38.860465116279073"/>
    <s v="photography"/>
    <s v="photobooks"/>
    <d v="2014-06-24T18:51:44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x v="1"/>
    <n v="33"/>
    <x v="0"/>
    <s v="photography/photobooks"/>
    <n v="215"/>
    <n v="78.181818181818187"/>
    <s v="photography"/>
    <s v="photobooks"/>
    <d v="2010-03-17T10:48:29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x v="1"/>
    <n v="211"/>
    <x v="0"/>
    <s v="photography/photobooks"/>
    <n v="111"/>
    <n v="97.113744075829388"/>
    <s v="photography"/>
    <s v="photobooks"/>
    <d v="2014-05-27T14:44:41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x v="1"/>
    <n v="196"/>
    <x v="0"/>
    <s v="photography/photobooks"/>
    <n v="124"/>
    <n v="110.39397959183674"/>
    <s v="photography"/>
    <s v="photobooks"/>
    <d v="2017-01-16T12:48:05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x v="1"/>
    <n v="405"/>
    <x v="0"/>
    <s v="photography/photobooks"/>
    <n v="101"/>
    <n v="39.91506172839506"/>
    <s v="photography"/>
    <s v="photobooks"/>
    <d v="2014-06-19T09:14:38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x v="1"/>
    <n v="206"/>
    <x v="0"/>
    <s v="photography/photobooks"/>
    <n v="112"/>
    <n v="75.975728155339809"/>
    <s v="photography"/>
    <s v="photobooks"/>
    <d v="2015-10-19T14:00:04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x v="1"/>
    <n v="335"/>
    <x v="0"/>
    <s v="photography/photobooks"/>
    <n v="559"/>
    <n v="58.379104477611939"/>
    <s v="photography"/>
    <s v="photobooks"/>
    <d v="2017-01-06T16:25:39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x v="1"/>
    <n v="215"/>
    <x v="0"/>
    <s v="photography/photobooks"/>
    <n v="150"/>
    <n v="55.82093023255814"/>
    <s v="photography"/>
    <s v="photobooks"/>
    <d v="2014-06-16T15:17:46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x v="1"/>
    <n v="176"/>
    <x v="0"/>
    <s v="photography/photobooks"/>
    <n v="106"/>
    <n v="151.24431818181819"/>
    <s v="photography"/>
    <s v="photobooks"/>
    <d v="2015-08-18T14:20:40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x v="1"/>
    <n v="555"/>
    <x v="0"/>
    <s v="photography/photobooks"/>
    <n v="157"/>
    <n v="849.67027027027029"/>
    <s v="photography"/>
    <s v="photobooks"/>
    <d v="2016-02-15T06:04:57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x v="1"/>
    <n v="116"/>
    <x v="0"/>
    <s v="photography/photobooks"/>
    <n v="109"/>
    <n v="159.24137931034483"/>
    <s v="photography"/>
    <s v="photobooks"/>
    <d v="2016-09-06T11:11:32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x v="1"/>
    <n v="615"/>
    <x v="0"/>
    <s v="photography/photobooks"/>
    <n v="162"/>
    <n v="39.507317073170732"/>
    <s v="photography"/>
    <s v="photobooks"/>
    <d v="2014-11-05T13:35:53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x v="1"/>
    <n v="236"/>
    <x v="0"/>
    <s v="photography/photobooks"/>
    <n v="205"/>
    <n v="130.52966101694915"/>
    <s v="photography"/>
    <s v="photobooks"/>
    <d v="2014-05-01T19:40:52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x v="1"/>
    <n v="145"/>
    <x v="0"/>
    <s v="photography/photobooks"/>
    <n v="103"/>
    <n v="64.156896551724131"/>
    <s v="photography"/>
    <s v="photobooks"/>
    <d v="2014-05-23T17:48:03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x v="1"/>
    <n v="167"/>
    <x v="0"/>
    <s v="photography/photobooks"/>
    <n v="103"/>
    <n v="111.52694610778443"/>
    <s v="photography"/>
    <s v="photobooks"/>
    <d v="2014-11-12T20:35:13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x v="1"/>
    <n v="235"/>
    <x v="0"/>
    <s v="photography/photobooks"/>
    <n v="107"/>
    <n v="170.44680851063831"/>
    <s v="photography"/>
    <s v="photobooks"/>
    <d v="2016-05-03T04:01:3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x v="1"/>
    <n v="452"/>
    <x v="0"/>
    <s v="photography/photobooks"/>
    <n v="139"/>
    <n v="133.7391592920354"/>
    <s v="photography"/>
    <s v="photobooks"/>
    <d v="2014-09-17T19:55:39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x v="1"/>
    <n v="241"/>
    <x v="0"/>
    <s v="photography/photobooks"/>
    <n v="125"/>
    <n v="95.834024896265561"/>
    <s v="photography"/>
    <s v="photobooks"/>
    <d v="2014-11-21T18:01:56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x v="1"/>
    <n v="28"/>
    <x v="0"/>
    <s v="photography/photobooks"/>
    <n v="207"/>
    <n v="221.78571428571428"/>
    <s v="photography"/>
    <s v="photobooks"/>
    <d v="2017-01-21T12:01:30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x v="1"/>
    <n v="140"/>
    <x v="0"/>
    <s v="photography/photobooks"/>
    <n v="174"/>
    <n v="32.315357142857138"/>
    <s v="photography"/>
    <s v="photobooks"/>
    <d v="2016-07-19T16:52:18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x v="1"/>
    <n v="280"/>
    <x v="0"/>
    <s v="photography/photobooks"/>
    <n v="120"/>
    <n v="98.839285714285708"/>
    <s v="photography"/>
    <s v="photobooks"/>
    <d v="2015-12-01T06:37:27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x v="1"/>
    <n v="70"/>
    <x v="0"/>
    <s v="photography/photobooks"/>
    <n v="110"/>
    <n v="55.222142857142863"/>
    <s v="photography"/>
    <s v="photobooks"/>
    <d v="2017-02-14T14:24:46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x v="1"/>
    <n v="160"/>
    <x v="0"/>
    <s v="photography/photobooks"/>
    <n v="282"/>
    <n v="52.793750000000003"/>
    <s v="photography"/>
    <s v="photobooks"/>
    <d v="2017-01-01T17:35:22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x v="1"/>
    <n v="141"/>
    <x v="0"/>
    <s v="photography/photobooks"/>
    <n v="101"/>
    <n v="135.66666666666666"/>
    <s v="photography"/>
    <s v="photobooks"/>
    <d v="2015-02-17T15:05:20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x v="1"/>
    <n v="874"/>
    <x v="0"/>
    <s v="photography/photobooks"/>
    <n v="135"/>
    <n v="53.991990846681922"/>
    <s v="photography"/>
    <s v="photobooks"/>
    <d v="2015-09-28T18:24:55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x v="1"/>
    <n v="73"/>
    <x v="0"/>
    <s v="photography/photobooks"/>
    <n v="176"/>
    <n v="56.643835616438359"/>
    <s v="photography"/>
    <s v="photobooks"/>
    <d v="2014-10-29T19:15:26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x v="1"/>
    <n v="294"/>
    <x v="0"/>
    <s v="photography/photobooks"/>
    <n v="484"/>
    <n v="82.316326530612244"/>
    <s v="photography"/>
    <s v="photobooks"/>
    <d v="2016-01-22T11:24:25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x v="1"/>
    <n v="740"/>
    <x v="0"/>
    <s v="photography/photobooks"/>
    <n v="145"/>
    <n v="88.26081081081081"/>
    <s v="photography"/>
    <s v="photobooks"/>
    <d v="2016-03-14T00:02:57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x v="1"/>
    <n v="369"/>
    <x v="0"/>
    <s v="photography/photobooks"/>
    <n v="418"/>
    <n v="84.905149051490511"/>
    <s v="photography"/>
    <s v="photobooks"/>
    <d v="2015-08-05T16:11:02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x v="1"/>
    <n v="110"/>
    <x v="0"/>
    <s v="photography/photobooks"/>
    <n v="132"/>
    <n v="48.154545454545456"/>
    <s v="photography"/>
    <s v="photobooks"/>
    <d v="2016-04-24T19:53:51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x v="1"/>
    <n v="455"/>
    <x v="0"/>
    <s v="photography/photobooks"/>
    <n v="250"/>
    <n v="66.015406593406595"/>
    <s v="photography"/>
    <s v="photobooks"/>
    <d v="2015-07-28T19:15:10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x v="1"/>
    <n v="224"/>
    <x v="0"/>
    <s v="photography/photobooks"/>
    <n v="180"/>
    <n v="96.375"/>
    <s v="photography"/>
    <s v="photobooks"/>
    <d v="2016-07-01T07:33:4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x v="1"/>
    <n v="46"/>
    <x v="0"/>
    <s v="photography/photobooks"/>
    <n v="103"/>
    <n v="156.17391304347825"/>
    <s v="photography"/>
    <s v="photobooks"/>
    <d v="2014-12-08T18:46:10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x v="0"/>
    <n v="284"/>
    <x v="0"/>
    <s v="photography/photobooks"/>
    <n v="136"/>
    <n v="95.764859154929582"/>
    <s v="photography"/>
    <s v="photobooks"/>
    <d v="2016-12-01T22:03: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x v="1"/>
    <n v="98"/>
    <x v="0"/>
    <s v="photography/photobooks"/>
    <n v="118"/>
    <n v="180.40816326530611"/>
    <s v="photography"/>
    <s v="photobooks"/>
    <d v="2014-10-27T00:10:16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x v="0"/>
    <n v="2"/>
    <x v="1"/>
    <s v="photography/nature"/>
    <n v="0"/>
    <n v="3"/>
    <s v="photography"/>
    <s v="nature"/>
    <d v="2014-12-01T17:05:38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x v="0"/>
    <n v="1"/>
    <x v="1"/>
    <s v="photography/nature"/>
    <n v="4"/>
    <n v="20"/>
    <s v="photography"/>
    <s v="nature"/>
    <d v="2015-06-15T23:55:00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x v="0"/>
    <n v="1"/>
    <x v="1"/>
    <s v="photography/nature"/>
    <n v="0"/>
    <n v="10"/>
    <s v="photography"/>
    <s v="nature"/>
    <d v="2014-10-23T12:13:54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x v="0"/>
    <n v="0"/>
    <x v="1"/>
    <s v="photography/nature"/>
    <n v="0"/>
    <e v="#DIV/0!"/>
    <s v="photography"/>
    <s v="nature"/>
    <d v="2015-02-18T01:13: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x v="0"/>
    <n v="1"/>
    <x v="1"/>
    <s v="photography/nature"/>
    <n v="0"/>
    <n v="1"/>
    <s v="photography"/>
    <s v="nature"/>
    <d v="2015-01-27T21:13:54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x v="0"/>
    <n v="11"/>
    <x v="1"/>
    <s v="photography/nature"/>
    <n v="29"/>
    <n v="26.272727272727273"/>
    <s v="photography"/>
    <s v="nature"/>
    <d v="2014-07-19T05:06:39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x v="0"/>
    <n v="0"/>
    <x v="1"/>
    <s v="photography/nature"/>
    <n v="0"/>
    <e v="#DIV/0!"/>
    <s v="photography"/>
    <s v="nature"/>
    <d v="2017-02-16T10:14:42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x v="0"/>
    <n v="1"/>
    <x v="1"/>
    <s v="photography/nature"/>
    <n v="9"/>
    <n v="60"/>
    <s v="photography"/>
    <s v="nature"/>
    <d v="2015-10-09T21:10:20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x v="0"/>
    <n v="6"/>
    <x v="1"/>
    <s v="photography/nature"/>
    <n v="34"/>
    <n v="28.333333333333332"/>
    <s v="photography"/>
    <s v="nature"/>
    <d v="2015-10-04T03:15:5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x v="0"/>
    <n v="7"/>
    <x v="1"/>
    <s v="photography/nature"/>
    <n v="13"/>
    <n v="14.428571428571429"/>
    <s v="photography"/>
    <s v="nature"/>
    <d v="2016-04-12T10:47:14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x v="0"/>
    <n v="0"/>
    <x v="1"/>
    <s v="photography/nature"/>
    <n v="0"/>
    <e v="#DIV/0!"/>
    <s v="photography"/>
    <s v="nature"/>
    <d v="2015-04-27T19:47:19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x v="0"/>
    <n v="16"/>
    <x v="1"/>
    <s v="photography/nature"/>
    <n v="49"/>
    <n v="132.1875"/>
    <s v="photography"/>
    <s v="nature"/>
    <d v="2014-09-10T16:31:48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x v="0"/>
    <n v="0"/>
    <x v="1"/>
    <s v="photography/nature"/>
    <n v="0"/>
    <e v="#DIV/0!"/>
    <s v="photography"/>
    <s v="nature"/>
    <d v="2015-08-03T06:47:27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x v="0"/>
    <n v="0"/>
    <x v="1"/>
    <s v="photography/nature"/>
    <n v="0"/>
    <e v="#DIV/0!"/>
    <s v="photography"/>
    <s v="nature"/>
    <d v="2015-07-03T06:03:10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x v="0"/>
    <n v="0"/>
    <x v="1"/>
    <s v="photography/nature"/>
    <n v="0"/>
    <e v="#DIV/0!"/>
    <s v="photography"/>
    <s v="nature"/>
    <d v="2015-08-25T14:43:52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x v="0"/>
    <n v="12"/>
    <x v="1"/>
    <s v="photography/nature"/>
    <n v="45"/>
    <n v="56.416666666666664"/>
    <s v="photography"/>
    <s v="nature"/>
    <d v="2016-06-04T03:40:24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x v="0"/>
    <n v="1"/>
    <x v="1"/>
    <s v="photography/nature"/>
    <n v="4"/>
    <n v="100"/>
    <s v="photography"/>
    <s v="nature"/>
    <d v="2014-08-20T15:40:33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x v="0"/>
    <n v="3"/>
    <x v="1"/>
    <s v="photography/nature"/>
    <n v="5"/>
    <n v="11.666666666666666"/>
    <s v="photography"/>
    <s v="nature"/>
    <d v="2015-06-30T09:32:39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x v="0"/>
    <n v="1"/>
    <x v="1"/>
    <s v="photography/nature"/>
    <n v="0"/>
    <n v="50"/>
    <s v="photography"/>
    <s v="nature"/>
    <d v="2015-04-14T01:16:3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x v="0"/>
    <n v="4"/>
    <x v="1"/>
    <s v="photography/nature"/>
    <n v="4"/>
    <n v="23.5"/>
    <s v="photography"/>
    <s v="nature"/>
    <d v="2014-10-24T00:29:53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x v="0"/>
    <n v="1"/>
    <x v="1"/>
    <s v="publishing/art books"/>
    <n v="1"/>
    <n v="67"/>
    <s v="publishing"/>
    <s v="art books"/>
    <d v="2013-10-08T01:00:03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x v="0"/>
    <n v="0"/>
    <x v="1"/>
    <s v="publishing/art books"/>
    <n v="0"/>
    <e v="#DIV/0!"/>
    <s v="publishing"/>
    <s v="art books"/>
    <d v="2009-09-23T13:35:16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x v="0"/>
    <n v="2"/>
    <x v="1"/>
    <s v="publishing/art books"/>
    <n v="1"/>
    <n v="42.5"/>
    <s v="publishing"/>
    <s v="art books"/>
    <d v="2014-01-13T17:49:11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x v="0"/>
    <n v="1"/>
    <x v="1"/>
    <s v="publishing/art books"/>
    <n v="0"/>
    <n v="10"/>
    <s v="publishing"/>
    <s v="art books"/>
    <d v="2015-04-27T08:48:29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x v="0"/>
    <n v="1"/>
    <x v="1"/>
    <s v="publishing/art books"/>
    <n v="3"/>
    <n v="100"/>
    <s v="publishing"/>
    <s v="art books"/>
    <d v="2011-05-09T17:31:01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x v="0"/>
    <n v="59"/>
    <x v="1"/>
    <s v="publishing/art books"/>
    <n v="21"/>
    <n v="108.05084745762711"/>
    <s v="publishing"/>
    <s v="art books"/>
    <d v="2016-06-28T22:00:04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x v="0"/>
    <n v="13"/>
    <x v="1"/>
    <s v="publishing/art books"/>
    <n v="4"/>
    <n v="26.923076923076923"/>
    <s v="publishing"/>
    <s v="art books"/>
    <d v="2014-02-01T22:29:05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x v="0"/>
    <n v="22"/>
    <x v="1"/>
    <s v="publishing/art books"/>
    <n v="14"/>
    <n v="155"/>
    <s v="publishing"/>
    <s v="art books"/>
    <d v="2014-11-19T01:29:45"/>
    <d v="2014-12-24T01:29:45"/>
  </r>
  <r>
    <n v="1569"/>
    <s v="to be removed (Canceled)"/>
    <s v="to be removed"/>
    <n v="30000"/>
    <n v="0"/>
    <x v="1"/>
    <s v="US"/>
    <s v="USD"/>
    <n v="1369498714"/>
    <n v="1366906714"/>
    <x v="0"/>
    <n v="0"/>
    <x v="1"/>
    <s v="publishing/art books"/>
    <n v="0"/>
    <e v="#DIV/0!"/>
    <s v="publishing"/>
    <s v="art books"/>
    <d v="2013-04-25T16:18:34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x v="0"/>
    <n v="52"/>
    <x v="1"/>
    <s v="publishing/art books"/>
    <n v="41"/>
    <n v="47.769230769230766"/>
    <s v="publishing"/>
    <s v="art books"/>
    <d v="2016-03-09T19:31:22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x v="0"/>
    <n v="4"/>
    <x v="1"/>
    <s v="publishing/art books"/>
    <n v="1"/>
    <n v="20"/>
    <s v="publishing"/>
    <s v="art books"/>
    <d v="2015-05-20T18:28:03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x v="0"/>
    <n v="3"/>
    <x v="1"/>
    <s v="publishing/art books"/>
    <n v="5"/>
    <n v="41.666666666666664"/>
    <s v="publishing"/>
    <s v="art books"/>
    <d v="2016-02-04T00:47:39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x v="0"/>
    <n v="3"/>
    <x v="1"/>
    <s v="publishing/art books"/>
    <n v="2"/>
    <n v="74.333333333333329"/>
    <s v="publishing"/>
    <s v="art books"/>
    <d v="2017-02-20T00:00:02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x v="0"/>
    <n v="6"/>
    <x v="1"/>
    <s v="publishing/art books"/>
    <n v="5"/>
    <n v="84.333333333333329"/>
    <s v="publishing"/>
    <s v="art books"/>
    <d v="2015-01-13T22:15:29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x v="0"/>
    <n v="35"/>
    <x v="1"/>
    <s v="publishing/art books"/>
    <n v="23"/>
    <n v="65.457142857142856"/>
    <s v="publishing"/>
    <s v="art books"/>
    <d v="2014-06-09T12:34:56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x v="0"/>
    <n v="10"/>
    <x v="1"/>
    <s v="publishing/art books"/>
    <n v="13"/>
    <n v="65"/>
    <s v="publishing"/>
    <s v="art books"/>
    <d v="2015-05-16T21:06:08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x v="0"/>
    <n v="2"/>
    <x v="1"/>
    <s v="publishing/art books"/>
    <n v="1"/>
    <n v="27.5"/>
    <s v="publishing"/>
    <s v="art books"/>
    <d v="2012-05-25T20:20:48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x v="0"/>
    <n v="4"/>
    <x v="1"/>
    <s v="publishing/art books"/>
    <n v="11"/>
    <n v="51.25"/>
    <s v="publishing"/>
    <s v="art books"/>
    <d v="2010-08-09T01:34:51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x v="0"/>
    <n v="2"/>
    <x v="1"/>
    <s v="publishing/art books"/>
    <n v="1"/>
    <n v="14"/>
    <s v="publishing"/>
    <s v="art books"/>
    <d v="2013-07-26T23:54:51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x v="0"/>
    <n v="0"/>
    <x v="1"/>
    <s v="publishing/art books"/>
    <n v="0"/>
    <e v="#DIV/0!"/>
    <s v="publishing"/>
    <s v="art books"/>
    <d v="2012-03-22T01:12:06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x v="0"/>
    <n v="1"/>
    <x v="1"/>
    <s v="photography/places"/>
    <n v="1"/>
    <n v="5"/>
    <s v="photography"/>
    <s v="places"/>
    <d v="2015-11-17T10:46:30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x v="0"/>
    <n v="3"/>
    <x v="1"/>
    <s v="photography/places"/>
    <n v="9"/>
    <n v="31"/>
    <s v="photography"/>
    <s v="places"/>
    <d v="2015-08-30T18:57:33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x v="0"/>
    <n v="1"/>
    <x v="1"/>
    <s v="photography/places"/>
    <n v="0"/>
    <n v="15"/>
    <s v="photography"/>
    <s v="places"/>
    <d v="2014-08-26T21:43:11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x v="0"/>
    <n v="0"/>
    <x v="1"/>
    <s v="photography/places"/>
    <n v="0"/>
    <e v="#DIV/0!"/>
    <s v="photography"/>
    <s v="places"/>
    <d v="2014-05-20T15:35:01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x v="0"/>
    <n v="12"/>
    <x v="1"/>
    <s v="photography/places"/>
    <n v="79"/>
    <n v="131.66666666666666"/>
    <s v="photography"/>
    <s v="places"/>
    <d v="2016-12-03T21:29:28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x v="0"/>
    <n v="0"/>
    <x v="1"/>
    <s v="photography/places"/>
    <n v="0"/>
    <e v="#DIV/0!"/>
    <s v="photography"/>
    <s v="places"/>
    <d v="2015-03-06T02:30:22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x v="0"/>
    <n v="1"/>
    <x v="1"/>
    <s v="photography/places"/>
    <n v="0"/>
    <n v="1"/>
    <s v="photography"/>
    <s v="places"/>
    <d v="2014-11-13T22:49:25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x v="0"/>
    <n v="0"/>
    <x v="1"/>
    <s v="photography/places"/>
    <n v="0"/>
    <e v="#DIV/0!"/>
    <s v="photography"/>
    <s v="places"/>
    <d v="2015-01-01T05:59:59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x v="0"/>
    <n v="0"/>
    <x v="1"/>
    <s v="photography/places"/>
    <n v="0"/>
    <e v="#DIV/0!"/>
    <s v="photography"/>
    <s v="places"/>
    <d v="2015-09-09T23:38:06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x v="0"/>
    <n v="2"/>
    <x v="1"/>
    <s v="photography/places"/>
    <n v="2"/>
    <n v="510"/>
    <s v="photography"/>
    <s v="places"/>
    <d v="2015-08-24T20:34:24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x v="0"/>
    <n v="92"/>
    <x v="1"/>
    <s v="photography/places"/>
    <n v="29"/>
    <n v="44.478260869565219"/>
    <s v="photography"/>
    <s v="places"/>
    <d v="2016-03-04T17:25:4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x v="0"/>
    <n v="0"/>
    <x v="1"/>
    <s v="photography/places"/>
    <n v="0"/>
    <e v="#DIV/0!"/>
    <s v="photography"/>
    <s v="places"/>
    <d v="2015-02-11T01:44:45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x v="0"/>
    <n v="3"/>
    <x v="1"/>
    <s v="photography/places"/>
    <n v="0"/>
    <n v="1"/>
    <s v="photography"/>
    <s v="places"/>
    <d v="2015-01-29T20:17:35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x v="0"/>
    <n v="10"/>
    <x v="1"/>
    <s v="photography/places"/>
    <n v="21"/>
    <n v="20.5"/>
    <s v="photography"/>
    <s v="places"/>
    <d v="2016-03-16T17:06:22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x v="0"/>
    <n v="7"/>
    <x v="1"/>
    <s v="photography/places"/>
    <n v="0"/>
    <n v="40"/>
    <s v="photography"/>
    <s v="places"/>
    <d v="2014-05-21T01:12:08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x v="0"/>
    <n v="3"/>
    <x v="1"/>
    <s v="photography/places"/>
    <n v="2"/>
    <n v="25"/>
    <s v="photography"/>
    <s v="places"/>
    <d v="2014-10-29T10:19:29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x v="0"/>
    <n v="0"/>
    <x v="1"/>
    <s v="photography/places"/>
    <n v="0"/>
    <e v="#DIV/0!"/>
    <s v="photography"/>
    <s v="places"/>
    <d v="2016-08-21T08:29:5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x v="0"/>
    <n v="1"/>
    <x v="1"/>
    <s v="photography/places"/>
    <n v="0"/>
    <n v="1"/>
    <s v="photography"/>
    <s v="places"/>
    <d v="2015-05-27T16:00:5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x v="0"/>
    <n v="0"/>
    <x v="1"/>
    <s v="photography/places"/>
    <n v="0"/>
    <e v="#DIV/0!"/>
    <s v="photography"/>
    <s v="places"/>
    <d v="2016-03-09T12:56:16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x v="0"/>
    <n v="9"/>
    <x v="1"/>
    <s v="photography/places"/>
    <n v="7"/>
    <n v="40.777777777777779"/>
    <s v="photography"/>
    <s v="places"/>
    <d v="2014-06-01T01:22:32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x v="0"/>
    <n v="56"/>
    <x v="0"/>
    <s v="music/rock"/>
    <n v="108"/>
    <n v="48.325535714285714"/>
    <s v="music"/>
    <s v="rock"/>
    <d v="2011-04-05T02:13:53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x v="0"/>
    <n v="32"/>
    <x v="0"/>
    <s v="music/rock"/>
    <n v="100"/>
    <n v="46.953125"/>
    <s v="music"/>
    <s v="rock"/>
    <d v="2011-09-02T07:08:37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x v="0"/>
    <n v="30"/>
    <x v="0"/>
    <s v="music/rock"/>
    <n v="100"/>
    <n v="66.688666666666663"/>
    <s v="music"/>
    <s v="rock"/>
    <d v="2011-11-29T04:04:19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x v="0"/>
    <n v="70"/>
    <x v="0"/>
    <s v="music/rock"/>
    <n v="122"/>
    <n v="48.842857142857142"/>
    <s v="music"/>
    <s v="rock"/>
    <d v="2012-02-06T20:17:15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x v="0"/>
    <n v="44"/>
    <x v="0"/>
    <s v="music/rock"/>
    <n v="101"/>
    <n v="137.30909090909091"/>
    <s v="music"/>
    <s v="rock"/>
    <d v="2011-07-23T00:18:33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x v="0"/>
    <n v="92"/>
    <x v="0"/>
    <s v="music/rock"/>
    <n v="101"/>
    <n v="87.829673913043479"/>
    <s v="music"/>
    <s v="rock"/>
    <d v="2010-12-24T02:40:38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x v="0"/>
    <n v="205"/>
    <x v="0"/>
    <s v="music/rock"/>
    <n v="145"/>
    <n v="70.785365853658533"/>
    <s v="music"/>
    <s v="rock"/>
    <d v="2012-05-24T19:24:11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x v="0"/>
    <n v="23"/>
    <x v="0"/>
    <s v="music/rock"/>
    <n v="101"/>
    <n v="52.826086956521742"/>
    <s v="music"/>
    <s v="rock"/>
    <d v="2013-11-29T19:56:26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x v="0"/>
    <n v="4"/>
    <x v="0"/>
    <s v="music/rock"/>
    <n v="118"/>
    <n v="443.75"/>
    <s v="music"/>
    <s v="rock"/>
    <d v="2011-09-10T00:01:4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x v="0"/>
    <n v="112"/>
    <x v="0"/>
    <s v="music/rock"/>
    <n v="272"/>
    <n v="48.544642857142854"/>
    <s v="music"/>
    <s v="rock"/>
    <d v="2012-11-15T22:11:5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x v="0"/>
    <n v="27"/>
    <x v="0"/>
    <s v="music/rock"/>
    <n v="125"/>
    <n v="37.074074074074076"/>
    <s v="music"/>
    <s v="rock"/>
    <d v="2013-05-15T00:00:32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x v="0"/>
    <n v="11"/>
    <x v="0"/>
    <s v="music/rock"/>
    <n v="110"/>
    <n v="50"/>
    <s v="music"/>
    <s v="rock"/>
    <d v="2012-12-03T20:59:44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x v="0"/>
    <n v="26"/>
    <x v="0"/>
    <s v="music/rock"/>
    <n v="102"/>
    <n v="39.03846153846154"/>
    <s v="music"/>
    <s v="rock"/>
    <d v="2012-06-22T01:40:02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x v="0"/>
    <n v="77"/>
    <x v="0"/>
    <s v="music/rock"/>
    <n v="103"/>
    <n v="66.688311688311686"/>
    <s v="music"/>
    <s v="rock"/>
    <d v="2014-06-04T23:32:49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x v="0"/>
    <n v="136"/>
    <x v="0"/>
    <s v="music/rock"/>
    <n v="114"/>
    <n v="67.132352941176464"/>
    <s v="music"/>
    <s v="rock"/>
    <d v="2011-10-29T01:13:16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x v="0"/>
    <n v="157"/>
    <x v="0"/>
    <s v="music/rock"/>
    <n v="104"/>
    <n v="66.369426751592357"/>
    <s v="music"/>
    <s v="rock"/>
    <d v="2012-10-12T17:10:21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x v="0"/>
    <n v="158"/>
    <x v="0"/>
    <s v="music/rock"/>
    <n v="146"/>
    <n v="64.620253164556956"/>
    <s v="music"/>
    <s v="rock"/>
    <d v="2013-09-29T15:56:28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x v="0"/>
    <n v="27"/>
    <x v="0"/>
    <s v="music/rock"/>
    <n v="105"/>
    <n v="58.370370370370374"/>
    <s v="music"/>
    <s v="rock"/>
    <d v="2013-01-27T15:42:15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x v="0"/>
    <n v="23"/>
    <x v="0"/>
    <s v="music/rock"/>
    <n v="133"/>
    <n v="86.956521739130437"/>
    <s v="music"/>
    <s v="rock"/>
    <d v="2014-08-25T04:28:06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x v="0"/>
    <n v="17"/>
    <x v="0"/>
    <s v="music/rock"/>
    <n v="113"/>
    <n v="66.470588235294116"/>
    <s v="music"/>
    <s v="rock"/>
    <d v="2013-02-16T08:09:0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x v="0"/>
    <n v="37"/>
    <x v="0"/>
    <s v="music/rock"/>
    <n v="121"/>
    <n v="163.78378378378378"/>
    <s v="music"/>
    <s v="rock"/>
    <d v="2012-04-04T14:33:35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x v="0"/>
    <n v="65"/>
    <x v="0"/>
    <s v="music/rock"/>
    <n v="102"/>
    <n v="107.98461538461538"/>
    <s v="music"/>
    <s v="rock"/>
    <d v="2014-11-07T07:04:34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x v="0"/>
    <n v="18"/>
    <x v="0"/>
    <s v="music/rock"/>
    <n v="101"/>
    <n v="42.111111111111114"/>
    <s v="music"/>
    <s v="rock"/>
    <d v="2013-06-28T16:31:29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x v="0"/>
    <n v="25"/>
    <x v="0"/>
    <s v="music/rock"/>
    <n v="118"/>
    <n v="47.2"/>
    <s v="music"/>
    <s v="rock"/>
    <d v="2012-11-30T08:48:55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x v="0"/>
    <n v="104"/>
    <x v="0"/>
    <s v="music/rock"/>
    <n v="155"/>
    <n v="112.01923076923077"/>
    <s v="music"/>
    <s v="rock"/>
    <d v="2012-08-14T16:47:33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x v="0"/>
    <n v="108"/>
    <x v="0"/>
    <s v="music/rock"/>
    <n v="101"/>
    <n v="74.953703703703709"/>
    <s v="music"/>
    <s v="rock"/>
    <d v="2013-11-01T20:21:07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x v="0"/>
    <n v="38"/>
    <x v="0"/>
    <s v="music/rock"/>
    <n v="117"/>
    <n v="61.578947368421055"/>
    <s v="music"/>
    <s v="rock"/>
    <d v="2012-10-23T16:58:09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x v="0"/>
    <n v="88"/>
    <x v="0"/>
    <s v="music/rock"/>
    <n v="101"/>
    <n v="45.875"/>
    <s v="music"/>
    <s v="rock"/>
    <d v="2014-05-15T17:41:22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x v="0"/>
    <n v="82"/>
    <x v="0"/>
    <s v="music/rock"/>
    <n v="104"/>
    <n v="75.853658536585371"/>
    <s v="music"/>
    <s v="rock"/>
    <d v="2014-01-06T20:48:53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x v="0"/>
    <n v="126"/>
    <x v="0"/>
    <s v="music/rock"/>
    <n v="265"/>
    <n v="84.206349206349202"/>
    <s v="music"/>
    <s v="rock"/>
    <d v="2012-01-31T20:06:15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x v="0"/>
    <n v="133"/>
    <x v="0"/>
    <s v="music/rock"/>
    <n v="156"/>
    <n v="117.22556390977444"/>
    <s v="music"/>
    <s v="rock"/>
    <d v="2012-09-12T20:37:4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x v="0"/>
    <n v="47"/>
    <x v="0"/>
    <s v="music/rock"/>
    <n v="102"/>
    <n v="86.489361702127653"/>
    <s v="music"/>
    <s v="rock"/>
    <d v="2011-07-26T08:10:54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x v="0"/>
    <n v="58"/>
    <x v="0"/>
    <s v="music/rock"/>
    <n v="100"/>
    <n v="172.41379310344828"/>
    <s v="music"/>
    <s v="rock"/>
    <d v="2011-12-19T21:12:36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x v="0"/>
    <n v="32"/>
    <x v="0"/>
    <s v="music/rock"/>
    <n v="101"/>
    <n v="62.8125"/>
    <s v="music"/>
    <s v="rock"/>
    <d v="2011-04-25T04:33:21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x v="0"/>
    <n v="37"/>
    <x v="0"/>
    <s v="music/rock"/>
    <n v="125"/>
    <n v="67.729729729729726"/>
    <s v="music"/>
    <s v="rock"/>
    <d v="2016-05-12T20:51:01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x v="0"/>
    <n v="87"/>
    <x v="0"/>
    <s v="music/rock"/>
    <n v="104"/>
    <n v="53.5632183908046"/>
    <s v="music"/>
    <s v="rock"/>
    <d v="2011-04-30T02:04:48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x v="0"/>
    <n v="15"/>
    <x v="0"/>
    <s v="music/rock"/>
    <n v="104"/>
    <n v="34.6"/>
    <s v="music"/>
    <s v="rock"/>
    <d v="2009-11-05T18:02:20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x v="0"/>
    <n v="27"/>
    <x v="0"/>
    <s v="music/rock"/>
    <n v="105"/>
    <n v="38.888888888888886"/>
    <s v="music"/>
    <s v="rock"/>
    <d v="2013-01-14T16:29:2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x v="0"/>
    <n v="19"/>
    <x v="0"/>
    <s v="music/rock"/>
    <n v="100"/>
    <n v="94.736842105263165"/>
    <s v="music"/>
    <s v="rock"/>
    <d v="2012-02-02T15:39:25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x v="0"/>
    <n v="17"/>
    <x v="0"/>
    <s v="music/rock"/>
    <n v="170"/>
    <n v="39.967058823529413"/>
    <s v="music"/>
    <s v="rock"/>
    <d v="2010-07-20T05:32:35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x v="0"/>
    <n v="26"/>
    <x v="0"/>
    <s v="music/pop"/>
    <n v="101"/>
    <n v="97.5"/>
    <s v="music"/>
    <s v="pop"/>
    <d v="2014-11-19T14:19:04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x v="0"/>
    <n v="28"/>
    <x v="0"/>
    <s v="music/pop"/>
    <n v="100"/>
    <n v="42.857142857142854"/>
    <s v="music"/>
    <s v="pop"/>
    <d v="2011-05-25T00:35:27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x v="0"/>
    <n v="37"/>
    <x v="0"/>
    <s v="music/pop"/>
    <n v="125"/>
    <n v="168.51351351351352"/>
    <s v="music"/>
    <s v="pop"/>
    <d v="2012-08-25T19:46:52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x v="0"/>
    <n v="128"/>
    <x v="0"/>
    <s v="music/pop"/>
    <n v="110"/>
    <n v="85.546875"/>
    <s v="music"/>
    <s v="pop"/>
    <d v="2012-09-23T01:26:00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x v="0"/>
    <n v="10"/>
    <x v="0"/>
    <s v="music/pop"/>
    <n v="111"/>
    <n v="554"/>
    <s v="music"/>
    <s v="pop"/>
    <d v="2013-09-04T14:49:00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x v="0"/>
    <n v="83"/>
    <x v="0"/>
    <s v="music/pop"/>
    <n v="110"/>
    <n v="26.554216867469879"/>
    <s v="music"/>
    <s v="pop"/>
    <d v="2014-07-13T10:48:23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x v="0"/>
    <n v="46"/>
    <x v="0"/>
    <s v="music/pop"/>
    <n v="105"/>
    <n v="113.82608695652173"/>
    <s v="music"/>
    <s v="pop"/>
    <d v="2012-05-10T09:49:3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x v="0"/>
    <n v="90"/>
    <x v="0"/>
    <s v="music/pop"/>
    <n v="125"/>
    <n v="32.011111111111113"/>
    <s v="music"/>
    <s v="pop"/>
    <d v="2011-02-18T16:54:42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x v="0"/>
    <n v="81"/>
    <x v="0"/>
    <s v="music/pop"/>
    <n v="101"/>
    <n v="47.189259259259259"/>
    <s v="music"/>
    <s v="pop"/>
    <d v="2014-04-08T16:25:55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x v="0"/>
    <n v="32"/>
    <x v="0"/>
    <s v="music/pop"/>
    <n v="142"/>
    <n v="88.46875"/>
    <s v="music"/>
    <s v="pop"/>
    <d v="2013-09-09T10:27:17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x v="0"/>
    <n v="20"/>
    <x v="0"/>
    <s v="music/pop"/>
    <n v="101"/>
    <n v="100.75"/>
    <s v="music"/>
    <s v="pop"/>
    <d v="2011-03-23T21:37:00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x v="0"/>
    <n v="70"/>
    <x v="0"/>
    <s v="music/pop"/>
    <n v="101"/>
    <n v="64.714285714285708"/>
    <s v="music"/>
    <s v="pop"/>
    <d v="2013-10-25T11:49:53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x v="0"/>
    <n v="168"/>
    <x v="0"/>
    <s v="music/pop"/>
    <n v="174"/>
    <n v="51.854285714285716"/>
    <s v="music"/>
    <s v="pop"/>
    <d v="2011-03-24T20:01:36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x v="0"/>
    <n v="34"/>
    <x v="0"/>
    <s v="music/pop"/>
    <n v="120"/>
    <n v="38.794117647058826"/>
    <s v="music"/>
    <s v="pop"/>
    <d v="2012-03-19T21:22:40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x v="0"/>
    <n v="48"/>
    <x v="0"/>
    <s v="music/pop"/>
    <n v="143"/>
    <n v="44.645833333333336"/>
    <s v="music"/>
    <s v="pop"/>
    <d v="2012-03-06T19:00:20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x v="0"/>
    <n v="48"/>
    <x v="0"/>
    <s v="music/pop"/>
    <n v="100"/>
    <n v="156.77333333333334"/>
    <s v="music"/>
    <s v="pop"/>
    <d v="2012-11-13T22:17:32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x v="0"/>
    <n v="221"/>
    <x v="0"/>
    <s v="music/pop"/>
    <n v="105"/>
    <n v="118.70339366515837"/>
    <s v="music"/>
    <s v="pop"/>
    <d v="2012-04-24T18:46:08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x v="0"/>
    <n v="107"/>
    <x v="0"/>
    <s v="music/pop"/>
    <n v="132"/>
    <n v="74.149532710280369"/>
    <s v="music"/>
    <s v="pop"/>
    <d v="2012-11-10T05:19:27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x v="0"/>
    <n v="45"/>
    <x v="0"/>
    <s v="music/pop"/>
    <n v="113"/>
    <n v="12.533333333333333"/>
    <s v="music"/>
    <s v="pop"/>
    <d v="2013-11-18T21:55:21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x v="0"/>
    <n v="36"/>
    <x v="0"/>
    <s v="music/pop"/>
    <n v="1254"/>
    <n v="27.861111111111111"/>
    <s v="music"/>
    <s v="pop"/>
    <d v="2016-03-30T16:39:1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x v="0"/>
    <n v="101"/>
    <x v="0"/>
    <s v="music/pop"/>
    <n v="103"/>
    <n v="80.178217821782184"/>
    <s v="music"/>
    <s v="pop"/>
    <d v="2015-12-05T23:57:1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x v="0"/>
    <n v="62"/>
    <x v="0"/>
    <s v="music/pop"/>
    <n v="103"/>
    <n v="132.43548387096774"/>
    <s v="music"/>
    <s v="pop"/>
    <d v="2011-11-01T04:45:36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x v="0"/>
    <n v="32"/>
    <x v="0"/>
    <s v="music/pop"/>
    <n v="108"/>
    <n v="33.75"/>
    <s v="music"/>
    <s v="pop"/>
    <d v="2015-01-02T00:31:47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x v="0"/>
    <n v="89"/>
    <x v="0"/>
    <s v="music/pop"/>
    <n v="122"/>
    <n v="34.384494382022467"/>
    <s v="music"/>
    <s v="pop"/>
    <d v="2012-01-31T18:16:58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x v="0"/>
    <n v="93"/>
    <x v="0"/>
    <s v="music/pop"/>
    <n v="119"/>
    <n v="44.956989247311824"/>
    <s v="music"/>
    <s v="pop"/>
    <d v="2011-01-21T15:35:13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x v="0"/>
    <n v="98"/>
    <x v="0"/>
    <s v="music/pop"/>
    <n v="161"/>
    <n v="41.04081632653061"/>
    <s v="music"/>
    <s v="pop"/>
    <d v="2013-02-26T06:04:33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x v="0"/>
    <n v="82"/>
    <x v="0"/>
    <s v="music/pop"/>
    <n v="127"/>
    <n v="52.597560975609753"/>
    <s v="music"/>
    <s v="pop"/>
    <d v="2014-02-12T01:41:38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x v="0"/>
    <n v="116"/>
    <x v="0"/>
    <s v="music/pop"/>
    <n v="103"/>
    <n v="70.784482758620683"/>
    <s v="music"/>
    <s v="pop"/>
    <d v="2011-10-29T03:35:39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x v="0"/>
    <n v="52"/>
    <x v="0"/>
    <s v="music/pop"/>
    <n v="140"/>
    <n v="53.75"/>
    <s v="music"/>
    <s v="pop"/>
    <d v="2016-04-01T21:14:36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x v="0"/>
    <n v="23"/>
    <x v="0"/>
    <s v="music/pop"/>
    <n v="103"/>
    <n v="44.608695652173914"/>
    <s v="music"/>
    <s v="pop"/>
    <d v="2010-05-15T22:19:59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x v="0"/>
    <n v="77"/>
    <x v="0"/>
    <s v="music/pop"/>
    <n v="101"/>
    <n v="26.148961038961041"/>
    <s v="music"/>
    <s v="pop"/>
    <d v="2016-07-02T13:03:34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x v="0"/>
    <n v="49"/>
    <x v="0"/>
    <s v="music/pop"/>
    <n v="113"/>
    <n v="39.183673469387756"/>
    <s v="music"/>
    <s v="pop"/>
    <d v="2012-05-05T15:45:30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x v="0"/>
    <n v="59"/>
    <x v="0"/>
    <s v="music/pop"/>
    <n v="128"/>
    <n v="45.593220338983052"/>
    <s v="music"/>
    <s v="pop"/>
    <d v="2015-02-04T21:04:52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x v="0"/>
    <n v="113"/>
    <x v="0"/>
    <s v="music/pop"/>
    <n v="202"/>
    <n v="89.247787610619469"/>
    <s v="music"/>
    <s v="pop"/>
    <d v="2016-07-18T14:31:46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x v="0"/>
    <n v="34"/>
    <x v="0"/>
    <s v="music/pop"/>
    <n v="137"/>
    <n v="40.416470588235299"/>
    <s v="music"/>
    <s v="pop"/>
    <d v="2011-09-16T17:35:40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x v="0"/>
    <n v="42"/>
    <x v="0"/>
    <s v="music/pop"/>
    <n v="115"/>
    <n v="82.38095238095238"/>
    <s v="music"/>
    <s v="pop"/>
    <d v="2012-03-05T17:25:47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x v="0"/>
    <n v="42"/>
    <x v="0"/>
    <s v="music/pop"/>
    <n v="112"/>
    <n v="159.52380952380952"/>
    <s v="music"/>
    <s v="pop"/>
    <d v="2016-02-16T09:46:16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x v="0"/>
    <n v="49"/>
    <x v="0"/>
    <s v="music/pop"/>
    <n v="118"/>
    <n v="36.244897959183675"/>
    <s v="music"/>
    <s v="pop"/>
    <d v="2014-01-23T20:31:11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x v="0"/>
    <n v="56"/>
    <x v="0"/>
    <s v="music/pop"/>
    <n v="175"/>
    <n v="62.5"/>
    <s v="music"/>
    <s v="pop"/>
    <d v="2011-06-29T01:39:05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x v="0"/>
    <n v="25"/>
    <x v="0"/>
    <s v="music/pop"/>
    <n v="118"/>
    <n v="47"/>
    <s v="music"/>
    <s v="pop"/>
    <d v="2014-06-12T18:11:07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x v="0"/>
    <n v="884"/>
    <x v="1"/>
    <s v="music/faith"/>
    <n v="101"/>
    <n v="74.575090497737563"/>
    <s v="music"/>
    <s v="faith"/>
    <d v="2017-02-08T02:54:44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x v="0"/>
    <n v="0"/>
    <x v="1"/>
    <s v="music/faith"/>
    <n v="0"/>
    <e v="#DIV/0!"/>
    <s v="music"/>
    <s v="faith"/>
    <d v="2017-02-13T05:07:40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x v="0"/>
    <n v="10"/>
    <x v="1"/>
    <s v="music/faith"/>
    <n v="22"/>
    <n v="76"/>
    <s v="music"/>
    <s v="faith"/>
    <d v="2017-03-14T18:45:38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x v="0"/>
    <n v="101"/>
    <x v="1"/>
    <s v="music/faith"/>
    <n v="109"/>
    <n v="86.43564356435644"/>
    <s v="music"/>
    <s v="faith"/>
    <d v="2017-02-17T19:34:01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x v="0"/>
    <n v="15"/>
    <x v="1"/>
    <s v="music/faith"/>
    <n v="103"/>
    <n v="24"/>
    <s v="music"/>
    <s v="faith"/>
    <d v="2017-02-22T06:00:23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x v="0"/>
    <n v="1"/>
    <x v="1"/>
    <s v="music/faith"/>
    <n v="0"/>
    <n v="18"/>
    <s v="music"/>
    <s v="faith"/>
    <d v="2017-02-26T20:15:19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x v="0"/>
    <n v="39"/>
    <x v="1"/>
    <s v="music/faith"/>
    <n v="31"/>
    <n v="80.128205128205124"/>
    <s v="music"/>
    <s v="faith"/>
    <d v="2017-03-08T01:07:25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x v="0"/>
    <n v="7"/>
    <x v="1"/>
    <s v="music/faith"/>
    <n v="44"/>
    <n v="253.14285714285714"/>
    <s v="music"/>
    <s v="faith"/>
    <d v="2017-03-10T12:49:54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x v="0"/>
    <n v="14"/>
    <x v="1"/>
    <s v="music/faith"/>
    <n v="100"/>
    <n v="171.42857142857142"/>
    <s v="music"/>
    <s v="faith"/>
    <d v="2017-02-14T22:37:10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x v="0"/>
    <n v="11"/>
    <x v="1"/>
    <s v="music/faith"/>
    <n v="25"/>
    <n v="57.727272727272727"/>
    <s v="music"/>
    <s v="faith"/>
    <d v="2017-03-07T10:20:42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x v="0"/>
    <n v="38"/>
    <x v="1"/>
    <s v="music/faith"/>
    <n v="33"/>
    <n v="264.26315789473682"/>
    <s v="music"/>
    <s v="faith"/>
    <d v="2017-03-01T16:50:08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x v="0"/>
    <n v="15"/>
    <x v="1"/>
    <s v="music/faith"/>
    <n v="48"/>
    <n v="159.33333333333334"/>
    <s v="music"/>
    <s v="faith"/>
    <d v="2017-02-22T03:37:47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x v="0"/>
    <n v="8"/>
    <x v="1"/>
    <s v="music/faith"/>
    <n v="9"/>
    <n v="35"/>
    <s v="music"/>
    <s v="faith"/>
    <d v="2017-03-09T22:05:12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x v="0"/>
    <n v="1"/>
    <x v="1"/>
    <s v="music/faith"/>
    <n v="0"/>
    <n v="5"/>
    <s v="music"/>
    <s v="faith"/>
    <d v="2017-02-25T16:04:3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x v="0"/>
    <n v="23"/>
    <x v="1"/>
    <s v="music/faith"/>
    <n v="12"/>
    <n v="61.086956521739133"/>
    <s v="music"/>
    <s v="faith"/>
    <d v="2017-03-07T00:45:14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x v="0"/>
    <n v="0"/>
    <x v="1"/>
    <s v="music/faith"/>
    <n v="0"/>
    <e v="#DIV/0!"/>
    <s v="music"/>
    <s v="faith"/>
    <d v="2017-03-02T01:40:11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x v="0"/>
    <n v="22"/>
    <x v="1"/>
    <s v="music/faith"/>
    <n v="20"/>
    <n v="114.81818181818181"/>
    <s v="music"/>
    <s v="faith"/>
    <d v="2017-03-11T00:47:28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x v="0"/>
    <n v="0"/>
    <x v="1"/>
    <s v="music/faith"/>
    <n v="0"/>
    <e v="#DIV/0!"/>
    <s v="music"/>
    <s v="faith"/>
    <d v="2017-03-02T04:59:20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x v="0"/>
    <n v="4"/>
    <x v="1"/>
    <s v="music/faith"/>
    <n v="4"/>
    <n v="54"/>
    <s v="music"/>
    <s v="faith"/>
    <d v="2017-03-12T20:44:05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x v="0"/>
    <n v="79"/>
    <x v="1"/>
    <s v="music/faith"/>
    <n v="26"/>
    <n v="65.974683544303801"/>
    <s v="music"/>
    <s v="faith"/>
    <d v="2017-03-02T01:43:1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x v="0"/>
    <n v="2"/>
    <x v="1"/>
    <s v="music/faith"/>
    <n v="0"/>
    <n v="5"/>
    <s v="music"/>
    <s v="faith"/>
    <d v="2014-12-16T15:56:45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x v="0"/>
    <n v="1"/>
    <x v="1"/>
    <s v="music/faith"/>
    <n v="0"/>
    <n v="1"/>
    <s v="music"/>
    <s v="faith"/>
    <d v="2015-02-28T20:52:30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x v="0"/>
    <n v="2"/>
    <x v="1"/>
    <s v="music/faith"/>
    <n v="1"/>
    <n v="25.5"/>
    <s v="music"/>
    <s v="faith"/>
    <d v="2015-07-02T06:45:37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x v="0"/>
    <n v="11"/>
    <x v="1"/>
    <s v="music/faith"/>
    <n v="65"/>
    <n v="118.36363636363636"/>
    <s v="music"/>
    <s v="faith"/>
    <d v="2015-01-17T03:21:13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x v="0"/>
    <n v="0"/>
    <x v="1"/>
    <s v="music/faith"/>
    <n v="0"/>
    <e v="#DIV/0!"/>
    <s v="music"/>
    <s v="faith"/>
    <d v="2015-08-29T00:24:0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x v="0"/>
    <n v="0"/>
    <x v="1"/>
    <s v="music/faith"/>
    <n v="0"/>
    <e v="#DIV/0!"/>
    <s v="music"/>
    <s v="faith"/>
    <d v="2015-06-24T07:21:12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x v="0"/>
    <n v="9"/>
    <x v="1"/>
    <s v="music/faith"/>
    <n v="10"/>
    <n v="54.111111111111114"/>
    <s v="music"/>
    <s v="faith"/>
    <d v="2016-02-27T17:18:15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x v="0"/>
    <n v="0"/>
    <x v="1"/>
    <s v="music/faith"/>
    <n v="0"/>
    <e v="#DIV/0!"/>
    <s v="music"/>
    <s v="faith"/>
    <d v="2016-03-22T20:48:26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x v="0"/>
    <n v="4"/>
    <x v="1"/>
    <s v="music/faith"/>
    <n v="5"/>
    <n v="21.25"/>
    <s v="music"/>
    <s v="faith"/>
    <d v="2014-07-21T13:31:54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x v="0"/>
    <n v="1"/>
    <x v="1"/>
    <s v="music/faith"/>
    <n v="1"/>
    <n v="34"/>
    <s v="music"/>
    <s v="faith"/>
    <d v="2015-12-03T14:11:28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x v="0"/>
    <n v="2"/>
    <x v="1"/>
    <s v="music/faith"/>
    <n v="11"/>
    <n v="525"/>
    <s v="music"/>
    <s v="faith"/>
    <d v="2014-08-01T15:30:34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x v="0"/>
    <n v="0"/>
    <x v="1"/>
    <s v="music/faith"/>
    <n v="0"/>
    <e v="#DIV/0!"/>
    <s v="music"/>
    <s v="faith"/>
    <d v="2015-05-01T21:55:53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x v="0"/>
    <n v="1"/>
    <x v="1"/>
    <s v="music/faith"/>
    <n v="2"/>
    <n v="50"/>
    <s v="music"/>
    <s v="faith"/>
    <d v="2014-09-05T19:13:32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x v="0"/>
    <n v="17"/>
    <x v="1"/>
    <s v="music/faith"/>
    <n v="8"/>
    <n v="115.70588235294117"/>
    <s v="music"/>
    <s v="faith"/>
    <d v="2015-04-01T22:02:41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x v="0"/>
    <n v="2"/>
    <x v="1"/>
    <s v="music/faith"/>
    <n v="0"/>
    <n v="5.5"/>
    <s v="music"/>
    <s v="faith"/>
    <d v="2015-03-01T05:13:0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x v="0"/>
    <n v="3"/>
    <x v="1"/>
    <s v="music/faith"/>
    <n v="8"/>
    <n v="50"/>
    <s v="music"/>
    <s v="faith"/>
    <d v="2016-10-30T13:51:39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x v="0"/>
    <n v="41"/>
    <x v="1"/>
    <s v="music/faith"/>
    <n v="43"/>
    <n v="34.024390243902438"/>
    <s v="music"/>
    <s v="faith"/>
    <d v="2016-03-31T23:33:58"/>
    <d v="2016-04-21T04:00:00"/>
  </r>
  <r>
    <n v="1718"/>
    <s v="The Prodigal Son"/>
    <s v="A melody for the galaxy."/>
    <n v="35000"/>
    <n v="75"/>
    <x v="2"/>
    <s v="US"/>
    <s v="USD"/>
    <n v="1463201940"/>
    <n v="1459435149"/>
    <x v="0"/>
    <n v="2"/>
    <x v="1"/>
    <s v="music/faith"/>
    <n v="0"/>
    <n v="37.5"/>
    <s v="music"/>
    <s v="faith"/>
    <d v="2016-03-31T14:39:09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x v="0"/>
    <n v="3"/>
    <x v="1"/>
    <s v="music/faith"/>
    <n v="1"/>
    <n v="11.666666666666666"/>
    <s v="music"/>
    <s v="faith"/>
    <d v="2014-08-18T12:49:51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x v="0"/>
    <n v="8"/>
    <x v="1"/>
    <s v="music/faith"/>
    <n v="6"/>
    <n v="28.125"/>
    <s v="music"/>
    <s v="faith"/>
    <d v="2014-10-10T18:47:51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x v="0"/>
    <n v="0"/>
    <x v="1"/>
    <s v="music/faith"/>
    <n v="0"/>
    <e v="#DIV/0!"/>
    <s v="music"/>
    <s v="faith"/>
    <d v="2015-11-11T11:04:23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x v="0"/>
    <n v="1"/>
    <x v="1"/>
    <s v="music/faith"/>
    <n v="0"/>
    <n v="1"/>
    <s v="music"/>
    <s v="faith"/>
    <d v="2016-02-25T23:03:49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x v="0"/>
    <n v="3"/>
    <x v="1"/>
    <s v="music/faith"/>
    <n v="7"/>
    <n v="216.66666666666666"/>
    <s v="music"/>
    <s v="faith"/>
    <d v="2015-05-05T19:48:35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x v="0"/>
    <n v="4"/>
    <x v="1"/>
    <s v="music/faith"/>
    <n v="1"/>
    <n v="8.75"/>
    <s v="music"/>
    <s v="faith"/>
    <d v="2014-09-30T22:22:42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x v="0"/>
    <n v="9"/>
    <x v="1"/>
    <s v="music/faith"/>
    <n v="10"/>
    <n v="62.222222222222221"/>
    <s v="music"/>
    <s v="faith"/>
    <d v="2014-07-25T23:14:09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x v="0"/>
    <n v="16"/>
    <x v="1"/>
    <s v="music/faith"/>
    <n v="34"/>
    <n v="137.25"/>
    <s v="music"/>
    <s v="faith"/>
    <d v="2014-05-29T22:04:24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x v="0"/>
    <n v="1"/>
    <x v="1"/>
    <s v="music/faith"/>
    <n v="0"/>
    <n v="1"/>
    <s v="music"/>
    <s v="faith"/>
    <d v="2015-02-09T22:16:1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x v="0"/>
    <n v="7"/>
    <x v="1"/>
    <s v="music/faith"/>
    <n v="68"/>
    <n v="122.14285714285714"/>
    <s v="music"/>
    <s v="faith"/>
    <d v="2015-09-21T15:01:14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x v="0"/>
    <n v="0"/>
    <x v="1"/>
    <s v="music/faith"/>
    <n v="0"/>
    <e v="#DIV/0!"/>
    <s v="music"/>
    <s v="faith"/>
    <d v="2016-04-11T01:15:06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x v="0"/>
    <n v="0"/>
    <x v="1"/>
    <s v="music/faith"/>
    <n v="0"/>
    <e v="#DIV/0!"/>
    <s v="music"/>
    <s v="faith"/>
    <d v="2015-09-25T02:06:23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x v="0"/>
    <n v="0"/>
    <x v="1"/>
    <s v="music/faith"/>
    <n v="0"/>
    <e v="#DIV/0!"/>
    <s v="music"/>
    <s v="faith"/>
    <d v="2015-05-28T21:45:52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x v="0"/>
    <n v="0"/>
    <x v="1"/>
    <s v="music/faith"/>
    <n v="0"/>
    <e v="#DIV/0!"/>
    <s v="music"/>
    <s v="faith"/>
    <d v="2015-11-17T16:24:41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x v="0"/>
    <n v="0"/>
    <x v="1"/>
    <s v="music/faith"/>
    <n v="0"/>
    <e v="#DIV/0!"/>
    <s v="music"/>
    <s v="faith"/>
    <d v="2016-09-01T16:12:54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x v="0"/>
    <n v="1"/>
    <x v="1"/>
    <s v="music/faith"/>
    <n v="0"/>
    <n v="1"/>
    <s v="music"/>
    <s v="faith"/>
    <d v="2015-04-08T00:52:36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x v="0"/>
    <n v="2"/>
    <x v="1"/>
    <s v="music/faith"/>
    <n v="11"/>
    <n v="55"/>
    <s v="music"/>
    <s v="faith"/>
    <d v="2016-07-08T19:32:2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x v="0"/>
    <n v="1"/>
    <x v="1"/>
    <s v="music/faith"/>
    <n v="1"/>
    <n v="22"/>
    <s v="music"/>
    <s v="faith"/>
    <d v="2015-10-09T20:40:33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x v="0"/>
    <n v="15"/>
    <x v="1"/>
    <s v="music/faith"/>
    <n v="21"/>
    <n v="56.666666666666664"/>
    <s v="music"/>
    <s v="faith"/>
    <d v="2015-06-20T22:46:32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x v="0"/>
    <n v="1"/>
    <x v="1"/>
    <s v="music/faith"/>
    <n v="0"/>
    <n v="20"/>
    <s v="music"/>
    <s v="faith"/>
    <d v="2014-09-02T20:59:02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x v="0"/>
    <n v="1"/>
    <x v="1"/>
    <s v="music/faith"/>
    <n v="0"/>
    <n v="1"/>
    <s v="music"/>
    <s v="faith"/>
    <d v="2016-03-06T20:58:52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x v="0"/>
    <n v="0"/>
    <x v="1"/>
    <s v="music/faith"/>
    <n v="0"/>
    <e v="#DIV/0!"/>
    <s v="music"/>
    <s v="faith"/>
    <d v="2015-06-16T19:37:02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x v="0"/>
    <n v="52"/>
    <x v="0"/>
    <s v="photography/photobooks"/>
    <n v="111"/>
    <n v="25.576923076923077"/>
    <s v="photography"/>
    <s v="photobooks"/>
    <d v="2015-04-26T15:04:3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x v="0"/>
    <n v="34"/>
    <x v="0"/>
    <s v="photography/photobooks"/>
    <n v="109"/>
    <n v="63.970588235294116"/>
    <s v="photography"/>
    <s v="photobooks"/>
    <d v="2016-12-06T21:02:50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x v="0"/>
    <n v="67"/>
    <x v="0"/>
    <s v="photography/photobooks"/>
    <n v="100"/>
    <n v="89.925373134328353"/>
    <s v="photography"/>
    <s v="photobooks"/>
    <d v="2016-08-04T22:12:55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x v="0"/>
    <n v="70"/>
    <x v="0"/>
    <s v="photography/photobooks"/>
    <n v="118"/>
    <n v="93.071428571428569"/>
    <s v="photography"/>
    <s v="photobooks"/>
    <d v="2015-01-22T14:31:17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x v="0"/>
    <n v="89"/>
    <x v="0"/>
    <s v="photography/photobooks"/>
    <n v="114"/>
    <n v="89.674157303370791"/>
    <s v="photography"/>
    <s v="photobooks"/>
    <d v="2016-11-16T06:13:58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x v="0"/>
    <n v="107"/>
    <x v="0"/>
    <s v="photography/photobooks"/>
    <n v="148"/>
    <n v="207.61682242990653"/>
    <s v="photography"/>
    <s v="photobooks"/>
    <d v="2016-10-25T04:14:27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x v="0"/>
    <n v="159"/>
    <x v="0"/>
    <s v="photography/photobooks"/>
    <n v="105"/>
    <n v="59.408805031446541"/>
    <s v="photography"/>
    <s v="photobooks"/>
    <d v="2015-10-15T10:27:10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x v="0"/>
    <n v="181"/>
    <x v="0"/>
    <s v="photography/photobooks"/>
    <n v="130"/>
    <n v="358.97237569060775"/>
    <s v="photography"/>
    <s v="photobooks"/>
    <d v="2015-08-03T22:49:03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x v="0"/>
    <n v="131"/>
    <x v="0"/>
    <s v="photography/photobooks"/>
    <n v="123"/>
    <n v="94.736641221374043"/>
    <s v="photography"/>
    <s v="photobooks"/>
    <d v="2017-01-23T23:25:21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x v="0"/>
    <n v="125"/>
    <x v="0"/>
    <s v="photography/photobooks"/>
    <n v="202"/>
    <n v="80.647999999999996"/>
    <s v="photography"/>
    <s v="photobooks"/>
    <d v="2016-03-25T20:05:04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x v="0"/>
    <n v="61"/>
    <x v="0"/>
    <s v="photography/photobooks"/>
    <n v="103"/>
    <n v="168.68852459016392"/>
    <s v="photography"/>
    <s v="photobooks"/>
    <d v="2015-02-17T18:45:23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x v="0"/>
    <n v="90"/>
    <x v="0"/>
    <s v="photography/photobooks"/>
    <n v="260"/>
    <n v="34.68888888888889"/>
    <s v="photography"/>
    <s v="photobooks"/>
    <d v="2016-09-14T06:04:4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x v="0"/>
    <n v="35"/>
    <x v="0"/>
    <s v="photography/photobooks"/>
    <n v="108"/>
    <n v="462.85714285714283"/>
    <s v="photography"/>
    <s v="photobooks"/>
    <d v="2016-02-20T17:59:28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x v="0"/>
    <n v="90"/>
    <x v="0"/>
    <s v="photography/photobooks"/>
    <n v="111"/>
    <n v="104.38888888888889"/>
    <s v="photography"/>
    <s v="photobooks"/>
    <d v="2015-03-04T21:02:33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x v="0"/>
    <n v="4"/>
    <x v="0"/>
    <s v="photography/photobooks"/>
    <n v="120"/>
    <n v="7.5"/>
    <s v="photography"/>
    <s v="photobooks"/>
    <d v="2015-09-05T18:56:01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x v="0"/>
    <n v="120"/>
    <x v="0"/>
    <s v="photography/photobooks"/>
    <n v="103"/>
    <n v="47.13"/>
    <s v="photography"/>
    <s v="photobooks"/>
    <d v="2016-07-20T04:01:09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x v="0"/>
    <n v="14"/>
    <x v="0"/>
    <s v="photography/photobooks"/>
    <n v="116"/>
    <n v="414.28571428571428"/>
    <s v="photography"/>
    <s v="photobooks"/>
    <d v="2016-12-29T19:51:23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x v="0"/>
    <n v="27"/>
    <x v="0"/>
    <s v="photography/photobooks"/>
    <n v="115"/>
    <n v="42.481481481481481"/>
    <s v="photography"/>
    <s v="photobooks"/>
    <d v="2016-05-15T22:56:32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x v="0"/>
    <n v="49"/>
    <x v="0"/>
    <s v="photography/photobooks"/>
    <n v="107"/>
    <n v="108.77551020408163"/>
    <s v="photography"/>
    <s v="photobooks"/>
    <d v="2015-03-05T19:53:4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x v="0"/>
    <n v="102"/>
    <x v="0"/>
    <s v="photography/photobooks"/>
    <n v="165"/>
    <n v="81.098039215686271"/>
    <s v="photography"/>
    <s v="photobooks"/>
    <d v="2016-02-05T16:08:33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x v="0"/>
    <n v="3"/>
    <x v="0"/>
    <s v="photography/photobooks"/>
    <n v="155"/>
    <n v="51.666666666666664"/>
    <s v="photography"/>
    <s v="photobooks"/>
    <d v="2015-07-24T13:37:40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x v="0"/>
    <n v="25"/>
    <x v="0"/>
    <s v="photography/photobooks"/>
    <n v="885"/>
    <n v="35.4"/>
    <s v="photography"/>
    <s v="photobooks"/>
    <d v="2016-02-10T23:34:05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x v="0"/>
    <n v="118"/>
    <x v="0"/>
    <s v="photography/photobooks"/>
    <n v="102"/>
    <n v="103.63559322033899"/>
    <s v="photography"/>
    <s v="photobooks"/>
    <d v="2016-09-23T20:50:40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x v="1"/>
    <n v="39"/>
    <x v="1"/>
    <s v="photography/photobooks"/>
    <n v="20"/>
    <n v="55.282051282051285"/>
    <s v="photography"/>
    <s v="photobooks"/>
    <d v="2014-07-05T11:39:39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x v="1"/>
    <n v="103"/>
    <x v="1"/>
    <s v="photography/photobooks"/>
    <n v="59"/>
    <n v="72.16970873786407"/>
    <s v="photography"/>
    <s v="photobooks"/>
    <d v="2014-07-14T23:31:52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x v="1"/>
    <n v="0"/>
    <x v="1"/>
    <s v="photography/photobooks"/>
    <n v="0"/>
    <e v="#DIV/0!"/>
    <s v="photography"/>
    <s v="photobooks"/>
    <d v="2014-08-04T20:38:08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x v="1"/>
    <n v="39"/>
    <x v="1"/>
    <s v="photography/photobooks"/>
    <n v="46"/>
    <n v="58.615384615384613"/>
    <s v="photography"/>
    <s v="photobooks"/>
    <d v="2014-07-04T15:48:04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x v="1"/>
    <n v="15"/>
    <x v="1"/>
    <s v="photography/photobooks"/>
    <n v="4"/>
    <n v="12.466666666666667"/>
    <s v="photography"/>
    <s v="photobooks"/>
    <d v="2014-07-29T13:27:24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x v="1"/>
    <n v="22"/>
    <x v="1"/>
    <s v="photography/photobooks"/>
    <n v="3"/>
    <n v="49.136363636363633"/>
    <s v="photography"/>
    <s v="photobooks"/>
    <d v="2014-12-14T19:39:1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x v="1"/>
    <n v="92"/>
    <x v="1"/>
    <s v="photography/photobooks"/>
    <n v="57"/>
    <n v="150.5"/>
    <s v="photography"/>
    <s v="photobooks"/>
    <d v="2014-09-09T18:43:14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x v="1"/>
    <n v="25"/>
    <x v="1"/>
    <s v="photography/photobooks"/>
    <n v="21"/>
    <n v="35.799999999999997"/>
    <s v="photography"/>
    <s v="photobooks"/>
    <d v="2014-09-23T23:30:40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x v="1"/>
    <n v="19"/>
    <x v="1"/>
    <s v="photography/photobooks"/>
    <n v="16"/>
    <n v="45.157894736842103"/>
    <s v="photography"/>
    <s v="photobooks"/>
    <d v="2014-05-07T17:13:56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x v="1"/>
    <n v="19"/>
    <x v="1"/>
    <s v="photography/photobooks"/>
    <n v="6"/>
    <n v="98.78947368421052"/>
    <s v="photography"/>
    <s v="photobooks"/>
    <d v="2014-12-05T18:14:58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x v="1"/>
    <n v="13"/>
    <x v="1"/>
    <s v="photography/photobooks"/>
    <n v="46"/>
    <n v="88.307692307692307"/>
    <s v="photography"/>
    <s v="photobooks"/>
    <d v="2014-10-18T05:14:52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x v="1"/>
    <n v="124"/>
    <x v="1"/>
    <s v="photography/photobooks"/>
    <n v="65"/>
    <n v="170.62903225806451"/>
    <s v="photography"/>
    <s v="photobooks"/>
    <d v="2014-09-09T23:26:00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x v="1"/>
    <n v="4"/>
    <x v="1"/>
    <s v="photography/photobooks"/>
    <n v="7"/>
    <n v="83.75"/>
    <s v="photography"/>
    <s v="photobooks"/>
    <d v="2014-09-23T22:57:51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x v="1"/>
    <n v="10"/>
    <x v="1"/>
    <s v="photography/photobooks"/>
    <n v="14"/>
    <n v="65.099999999999994"/>
    <s v="photography"/>
    <s v="photobooks"/>
    <d v="2015-01-21T08:34:13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x v="1"/>
    <n v="15"/>
    <x v="1"/>
    <s v="photography/photobooks"/>
    <n v="2"/>
    <n v="66.333333333333329"/>
    <s v="photography"/>
    <s v="photobooks"/>
    <d v="2015-02-10T20:43:15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x v="1"/>
    <n v="38"/>
    <x v="1"/>
    <s v="photography/photobooks"/>
    <n v="36"/>
    <n v="104.89473684210526"/>
    <s v="photography"/>
    <s v="photobooks"/>
    <d v="2016-08-03T16:36:20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x v="1"/>
    <n v="152"/>
    <x v="1"/>
    <s v="photography/photobooks"/>
    <n v="40"/>
    <n v="78.440789473684205"/>
    <s v="photography"/>
    <s v="photobooks"/>
    <d v="2016-05-03T14:25:1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x v="1"/>
    <n v="24"/>
    <x v="1"/>
    <s v="photography/photobooks"/>
    <n v="26"/>
    <n v="59.041666666666664"/>
    <s v="photography"/>
    <s v="photobooks"/>
    <d v="2016-08-15T14:49:05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x v="1"/>
    <n v="76"/>
    <x v="1"/>
    <s v="photography/photobooks"/>
    <n v="15"/>
    <n v="71.34210526315789"/>
    <s v="photography"/>
    <s v="photobooks"/>
    <d v="2016-01-19T13:48:09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x v="1"/>
    <n v="185"/>
    <x v="1"/>
    <s v="photography/photobooks"/>
    <n v="24"/>
    <n v="51.227027027027027"/>
    <s v="photography"/>
    <s v="photobooks"/>
    <d v="2015-04-21T22:47:58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x v="1"/>
    <n v="33"/>
    <x v="1"/>
    <s v="photography/photobooks"/>
    <n v="40"/>
    <n v="60.242424242424242"/>
    <s v="photography"/>
    <s v="photobooks"/>
    <d v="2014-12-30T15:44:00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x v="1"/>
    <n v="108"/>
    <x v="1"/>
    <s v="photography/photobooks"/>
    <n v="20"/>
    <n v="44.935185185185183"/>
    <s v="photography"/>
    <s v="photobooks"/>
    <d v="2014-09-15T03:14:1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x v="1"/>
    <n v="29"/>
    <x v="1"/>
    <s v="photography/photobooks"/>
    <n v="48"/>
    <n v="31.206896551724139"/>
    <s v="photography"/>
    <s v="photobooks"/>
    <d v="2014-11-15T13:12:57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x v="1"/>
    <n v="24"/>
    <x v="1"/>
    <s v="photography/photobooks"/>
    <n v="15"/>
    <n v="63.875"/>
    <s v="photography"/>
    <s v="photobooks"/>
    <d v="2015-03-05T15:43:5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x v="1"/>
    <n v="4"/>
    <x v="1"/>
    <s v="photography/photobooks"/>
    <n v="1"/>
    <n v="19"/>
    <s v="photography"/>
    <s v="photobooks"/>
    <d v="2014-10-01T22:45:42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x v="1"/>
    <n v="4"/>
    <x v="1"/>
    <s v="photography/photobooks"/>
    <n v="1"/>
    <n v="10"/>
    <s v="photography"/>
    <s v="photobooks"/>
    <d v="2014-11-13T06:00:03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x v="1"/>
    <n v="15"/>
    <x v="1"/>
    <s v="photography/photobooks"/>
    <n v="5"/>
    <n v="109.06666666666666"/>
    <s v="photography"/>
    <s v="photobooks"/>
    <d v="2015-01-06T16:11:18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x v="1"/>
    <n v="4"/>
    <x v="1"/>
    <s v="photography/photobooks"/>
    <n v="4"/>
    <n v="26.75"/>
    <s v="photography"/>
    <s v="photobooks"/>
    <d v="2014-11-30T17:46:05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x v="1"/>
    <n v="139"/>
    <x v="1"/>
    <s v="photography/photobooks"/>
    <n v="61"/>
    <n v="109.93525179856115"/>
    <s v="photography"/>
    <s v="photobooks"/>
    <d v="2015-07-04T00:44:4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x v="1"/>
    <n v="2"/>
    <x v="1"/>
    <s v="photography/photobooks"/>
    <n v="1"/>
    <n v="20"/>
    <s v="photography"/>
    <s v="photobooks"/>
    <d v="2014-10-28T21:24:00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x v="1"/>
    <n v="18"/>
    <x v="1"/>
    <s v="photography/photobooks"/>
    <n v="11"/>
    <n v="55.388888888888886"/>
    <s v="photography"/>
    <s v="photobooks"/>
    <d v="2015-01-07T13:13:42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x v="1"/>
    <n v="81"/>
    <x v="1"/>
    <s v="photography/photobooks"/>
    <n v="39"/>
    <n v="133.90123456790124"/>
    <s v="photography"/>
    <s v="photobooks"/>
    <d v="2016-09-15T06:55:41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x v="1"/>
    <n v="86"/>
    <x v="1"/>
    <s v="photography/photobooks"/>
    <n v="22"/>
    <n v="48.720930232558139"/>
    <s v="photography"/>
    <s v="photobooks"/>
    <d v="2016-05-25T10:32:4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x v="1"/>
    <n v="140"/>
    <x v="1"/>
    <s v="photography/photobooks"/>
    <n v="68"/>
    <n v="48.25"/>
    <s v="photography"/>
    <s v="photobooks"/>
    <d v="2016-11-15T13:39:49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x v="1"/>
    <n v="37"/>
    <x v="1"/>
    <s v="photography/photobooks"/>
    <n v="14"/>
    <n v="58.972972972972975"/>
    <s v="photography"/>
    <s v="photobooks"/>
    <d v="2015-12-06T07:50:33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x v="1"/>
    <n v="6"/>
    <x v="1"/>
    <s v="photography/photobooks"/>
    <n v="2"/>
    <n v="11.638333333333334"/>
    <s v="photography"/>
    <s v="photobooks"/>
    <d v="2014-10-22T20:13:28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x v="1"/>
    <n v="113"/>
    <x v="1"/>
    <s v="photography/photobooks"/>
    <n v="20"/>
    <n v="83.716814159292042"/>
    <s v="photography"/>
    <s v="photobooks"/>
    <d v="2016-09-10T14:32:5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x v="1"/>
    <n v="37"/>
    <x v="1"/>
    <s v="photography/photobooks"/>
    <n v="14"/>
    <n v="63.648648648648646"/>
    <s v="photography"/>
    <s v="photobooks"/>
    <d v="2015-11-13T15:51:08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x v="1"/>
    <n v="18"/>
    <x v="1"/>
    <s v="photography/photobooks"/>
    <n v="48"/>
    <n v="94.277777777777771"/>
    <s v="photography"/>
    <s v="photobooks"/>
    <d v="2015-06-04T11:20:30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x v="1"/>
    <n v="75"/>
    <x v="1"/>
    <s v="photography/photobooks"/>
    <n v="31"/>
    <n v="71.86666666666666"/>
    <s v="photography"/>
    <s v="photobooks"/>
    <d v="2015-01-14T01:43:02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x v="1"/>
    <n v="52"/>
    <x v="1"/>
    <s v="photography/photobooks"/>
    <n v="35"/>
    <n v="104.84615384615384"/>
    <s v="photography"/>
    <s v="photobooks"/>
    <d v="2015-10-05T16:16:4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x v="1"/>
    <n v="122"/>
    <x v="1"/>
    <s v="photography/photobooks"/>
    <n v="36"/>
    <n v="67.139344262295083"/>
    <s v="photography"/>
    <s v="photobooks"/>
    <d v="2015-08-31T19:17:38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x v="1"/>
    <n v="8"/>
    <x v="1"/>
    <s v="photography/photobooks"/>
    <n v="3"/>
    <n v="73.875"/>
    <s v="photography"/>
    <s v="photobooks"/>
    <d v="2014-08-26T15:19:09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x v="1"/>
    <n v="8"/>
    <x v="1"/>
    <s v="photography/photobooks"/>
    <n v="11"/>
    <n v="69.125"/>
    <s v="photography"/>
    <s v="photobooks"/>
    <d v="2014-08-29T01:38:33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x v="1"/>
    <n v="96"/>
    <x v="1"/>
    <s v="photography/photobooks"/>
    <n v="41"/>
    <n v="120.77083333333333"/>
    <s v="photography"/>
    <s v="photobooks"/>
    <d v="2017-01-07T16:20:30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x v="1"/>
    <n v="9"/>
    <x v="1"/>
    <s v="photography/photobooks"/>
    <n v="11"/>
    <n v="42.222222222222221"/>
    <s v="photography"/>
    <s v="photobooks"/>
    <d v="2015-01-25T21:47:1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x v="0"/>
    <n v="2"/>
    <x v="1"/>
    <s v="photography/photobooks"/>
    <n v="3"/>
    <n v="7.5"/>
    <s v="photography"/>
    <s v="photobooks"/>
    <d v="2014-08-09T21:50:26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x v="0"/>
    <n v="26"/>
    <x v="1"/>
    <s v="photography/photobooks"/>
    <n v="0"/>
    <n v="1.5384615384615385"/>
    <s v="photography"/>
    <s v="photobooks"/>
    <d v="2014-08-25T10:24:30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x v="0"/>
    <n v="23"/>
    <x v="1"/>
    <s v="photography/photobooks"/>
    <n v="13"/>
    <n v="37.608695652173914"/>
    <s v="photography"/>
    <s v="photobooks"/>
    <d v="2016-06-03T07:38:56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x v="0"/>
    <n v="0"/>
    <x v="1"/>
    <s v="photography/photobooks"/>
    <n v="0"/>
    <e v="#DIV/0!"/>
    <s v="photography"/>
    <s v="photobooks"/>
    <d v="2014-07-09T21:20:12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x v="0"/>
    <n v="140"/>
    <x v="1"/>
    <s v="photography/photobooks"/>
    <n v="49"/>
    <n v="42.157142857142858"/>
    <s v="photography"/>
    <s v="photobooks"/>
    <d v="2015-01-29T07:32:16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x v="0"/>
    <n v="0"/>
    <x v="1"/>
    <s v="photography/photobooks"/>
    <n v="0"/>
    <e v="#DIV/0!"/>
    <s v="photography"/>
    <s v="photobooks"/>
    <d v="2015-06-17T21:45:37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x v="0"/>
    <n v="6"/>
    <x v="1"/>
    <s v="photography/photobooks"/>
    <n v="2"/>
    <n v="84.833333333333329"/>
    <s v="photography"/>
    <s v="photobooks"/>
    <d v="2016-06-27T21:01:43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x v="0"/>
    <n v="100"/>
    <x v="1"/>
    <s v="photography/photobooks"/>
    <n v="52"/>
    <n v="94.19"/>
    <s v="photography"/>
    <s v="photobooks"/>
    <d v="2016-12-01T15:53:2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x v="0"/>
    <n v="0"/>
    <x v="1"/>
    <s v="photography/photobooks"/>
    <n v="0"/>
    <e v="#DIV/0!"/>
    <s v="photography"/>
    <s v="photobooks"/>
    <d v="2015-03-04T05:37:30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x v="0"/>
    <n v="4"/>
    <x v="1"/>
    <s v="photography/photobooks"/>
    <n v="2"/>
    <n v="6.25"/>
    <s v="photography"/>
    <s v="photobooks"/>
    <d v="2014-06-30T18:03:16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x v="0"/>
    <n v="8"/>
    <x v="1"/>
    <s v="photography/photobooks"/>
    <n v="7"/>
    <n v="213.375"/>
    <s v="photography"/>
    <s v="photobooks"/>
    <d v="2015-03-02T02:01:3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x v="0"/>
    <n v="57"/>
    <x v="0"/>
    <s v="music/rock"/>
    <n v="135"/>
    <n v="59.162280701754383"/>
    <s v="music"/>
    <s v="rock"/>
    <d v="2012-01-18T07:39:27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x v="0"/>
    <n v="11"/>
    <x v="0"/>
    <s v="music/rock"/>
    <n v="100"/>
    <n v="27.272727272727273"/>
    <s v="music"/>
    <s v="rock"/>
    <d v="2013-12-26T19:07:4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x v="0"/>
    <n v="33"/>
    <x v="0"/>
    <s v="music/rock"/>
    <n v="116"/>
    <n v="24.575757575757574"/>
    <s v="music"/>
    <s v="rock"/>
    <d v="2012-09-24T16:26:16"/>
    <d v="2012-10-24T16:26:16"/>
  </r>
  <r>
    <n v="1824"/>
    <s v="Tin Man's Broken Wisdom Fund"/>
    <s v="cd fund raiser"/>
    <n v="3000"/>
    <n v="3002"/>
    <x v="0"/>
    <s v="US"/>
    <s v="USD"/>
    <n v="1389146880"/>
    <n v="1387403967"/>
    <x v="0"/>
    <n v="40"/>
    <x v="0"/>
    <s v="music/rock"/>
    <n v="100"/>
    <n v="75.05"/>
    <s v="music"/>
    <s v="rock"/>
    <d v="2013-12-18T21:59:27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x v="0"/>
    <n v="50"/>
    <x v="0"/>
    <s v="music/rock"/>
    <n v="105"/>
    <n v="42.02"/>
    <s v="music"/>
    <s v="rock"/>
    <d v="2013-06-18T20:01:43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x v="0"/>
    <n v="38"/>
    <x v="0"/>
    <s v="music/rock"/>
    <n v="101"/>
    <n v="53.157894736842103"/>
    <s v="music"/>
    <s v="rock"/>
    <d v="2014-01-18T22:10:17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x v="0"/>
    <n v="96"/>
    <x v="0"/>
    <s v="music/rock"/>
    <n v="101"/>
    <n v="83.885416666666671"/>
    <s v="music"/>
    <s v="rock"/>
    <d v="2011-01-12T07:49:21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x v="0"/>
    <n v="48"/>
    <x v="0"/>
    <s v="music/rock"/>
    <n v="100"/>
    <n v="417.33333333333331"/>
    <s v="music"/>
    <s v="rock"/>
    <d v="2014-04-07T21:35:30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x v="0"/>
    <n v="33"/>
    <x v="0"/>
    <s v="music/rock"/>
    <n v="167"/>
    <n v="75.765151515151516"/>
    <s v="music"/>
    <s v="rock"/>
    <d v="2010-12-04T02:06:11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x v="0"/>
    <n v="226"/>
    <x v="0"/>
    <s v="music/rock"/>
    <n v="102"/>
    <n v="67.389380530973455"/>
    <s v="music"/>
    <s v="rock"/>
    <d v="2014-01-25T16:25:07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x v="0"/>
    <n v="14"/>
    <x v="0"/>
    <s v="music/rock"/>
    <n v="103"/>
    <n v="73.571428571428569"/>
    <s v="music"/>
    <s v="rock"/>
    <d v="2012-04-27T23:54:23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x v="0"/>
    <n v="20"/>
    <x v="0"/>
    <s v="music/rock"/>
    <n v="143"/>
    <n v="25"/>
    <s v="music"/>
    <s v="rock"/>
    <d v="2011-02-02T12:57:07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x v="0"/>
    <n v="25"/>
    <x v="0"/>
    <s v="music/rock"/>
    <n v="263"/>
    <n v="42"/>
    <s v="music"/>
    <s v="rock"/>
    <d v="2013-01-29T01:03:2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x v="0"/>
    <n v="90"/>
    <x v="0"/>
    <s v="music/rock"/>
    <n v="118"/>
    <n v="131.16666666666666"/>
    <s v="music"/>
    <s v="rock"/>
    <d v="2014-12-15T23:08:15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x v="0"/>
    <n v="11"/>
    <x v="0"/>
    <s v="music/rock"/>
    <n v="104"/>
    <n v="47.272727272727273"/>
    <s v="music"/>
    <s v="rock"/>
    <d v="2016-03-01T16:51:11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x v="0"/>
    <n v="55"/>
    <x v="0"/>
    <s v="music/rock"/>
    <n v="200"/>
    <n v="182.12727272727273"/>
    <s v="music"/>
    <s v="rock"/>
    <d v="2013-01-31T19:25:29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x v="0"/>
    <n v="30"/>
    <x v="0"/>
    <s v="music/rock"/>
    <n v="307"/>
    <n v="61.366666666666667"/>
    <s v="music"/>
    <s v="rock"/>
    <d v="2012-01-18T01:08:55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x v="0"/>
    <n v="28"/>
    <x v="0"/>
    <s v="music/rock"/>
    <n v="100"/>
    <n v="35.767499999999998"/>
    <s v="music"/>
    <s v="rock"/>
    <d v="2011-09-02T18:52:37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x v="0"/>
    <n v="45"/>
    <x v="0"/>
    <s v="music/rock"/>
    <n v="205"/>
    <n v="45.62222222222222"/>
    <s v="music"/>
    <s v="rock"/>
    <d v="2016-09-01T17:19:42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x v="0"/>
    <n v="13"/>
    <x v="0"/>
    <s v="music/rock"/>
    <n v="109"/>
    <n v="75.384615384615387"/>
    <s v="music"/>
    <s v="rock"/>
    <d v="2013-04-18T02:18:3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x v="0"/>
    <n v="40"/>
    <x v="0"/>
    <s v="music/rock"/>
    <n v="102"/>
    <n v="50.875"/>
    <s v="music"/>
    <s v="rock"/>
    <d v="2014-04-16T20:17:25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x v="0"/>
    <n v="21"/>
    <x v="0"/>
    <s v="music/rock"/>
    <n v="125"/>
    <n v="119.28571428571429"/>
    <s v="music"/>
    <s v="rock"/>
    <d v="2015-01-27T15:09:41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x v="0"/>
    <n v="134"/>
    <x v="0"/>
    <s v="music/rock"/>
    <n v="124"/>
    <n v="92.541865671641801"/>
    <s v="music"/>
    <s v="rock"/>
    <d v="2011-01-21T23:52:34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x v="0"/>
    <n v="20"/>
    <x v="0"/>
    <s v="music/rock"/>
    <n v="101"/>
    <n v="76.05"/>
    <s v="music"/>
    <s v="rock"/>
    <d v="2011-05-03T23:21:5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x v="0"/>
    <n v="19"/>
    <x v="0"/>
    <s v="music/rock"/>
    <n v="100"/>
    <n v="52.631578947368418"/>
    <s v="music"/>
    <s v="rock"/>
    <d v="2016-06-02T07:59:58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x v="0"/>
    <n v="209"/>
    <x v="0"/>
    <s v="music/rock"/>
    <n v="138"/>
    <n v="98.990430622009569"/>
    <s v="music"/>
    <s v="rock"/>
    <d v="2012-11-15T15:36:17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x v="0"/>
    <n v="38"/>
    <x v="0"/>
    <s v="music/rock"/>
    <n v="121"/>
    <n v="79.526315789473685"/>
    <s v="music"/>
    <s v="rock"/>
    <d v="2015-03-31T05:40:32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x v="0"/>
    <n v="24"/>
    <x v="0"/>
    <s v="music/rock"/>
    <n v="107"/>
    <n v="134.20833333333334"/>
    <s v="music"/>
    <s v="rock"/>
    <d v="2011-05-28T18:54: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x v="0"/>
    <n v="8"/>
    <x v="0"/>
    <s v="music/rock"/>
    <n v="100"/>
    <n v="37.625"/>
    <s v="music"/>
    <s v="rock"/>
    <d v="2012-09-17T20:17:3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x v="0"/>
    <n v="179"/>
    <x v="0"/>
    <s v="music/rock"/>
    <n v="102"/>
    <n v="51.044692737430168"/>
    <s v="music"/>
    <s v="rock"/>
    <d v="2014-06-10T23:01:4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x v="0"/>
    <n v="26"/>
    <x v="0"/>
    <s v="music/rock"/>
    <n v="100"/>
    <n v="50.03846153846154"/>
    <s v="music"/>
    <s v="rock"/>
    <d v="2014-07-07T21:45:38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x v="0"/>
    <n v="131"/>
    <x v="0"/>
    <s v="music/rock"/>
    <n v="117"/>
    <n v="133.93129770992365"/>
    <s v="music"/>
    <s v="rock"/>
    <d v="2015-03-18T18:30: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x v="0"/>
    <n v="14"/>
    <x v="0"/>
    <s v="music/rock"/>
    <n v="102"/>
    <n v="58.214285714285715"/>
    <s v="music"/>
    <s v="rock"/>
    <d v="2012-09-25T01:26:57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x v="0"/>
    <n v="174"/>
    <x v="0"/>
    <s v="music/rock"/>
    <n v="102"/>
    <n v="88.037643678160919"/>
    <s v="music"/>
    <s v="rock"/>
    <d v="2013-04-24T00:30:37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x v="0"/>
    <n v="191"/>
    <x v="0"/>
    <s v="music/rock"/>
    <n v="154"/>
    <n v="70.576753926701571"/>
    <s v="music"/>
    <s v="rock"/>
    <d v="2013-11-22T12:55:40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x v="0"/>
    <n v="38"/>
    <x v="0"/>
    <s v="music/rock"/>
    <n v="101"/>
    <n v="53.289473684210527"/>
    <s v="music"/>
    <s v="rock"/>
    <d v="2014-06-27T20:31:12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x v="0"/>
    <n v="22"/>
    <x v="0"/>
    <s v="music/rock"/>
    <n v="100"/>
    <n v="136.36363636363637"/>
    <s v="music"/>
    <s v="rock"/>
    <d v="2014-08-13T18:26:53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x v="0"/>
    <n v="149"/>
    <x v="0"/>
    <s v="music/rock"/>
    <n v="109"/>
    <n v="40.547315436241611"/>
    <s v="music"/>
    <s v="rock"/>
    <d v="2011-10-17T04:48:41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x v="0"/>
    <n v="56"/>
    <x v="0"/>
    <s v="music/rock"/>
    <n v="132"/>
    <n v="70.625"/>
    <s v="music"/>
    <s v="rock"/>
    <d v="2011-08-23T18:28:4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x v="0"/>
    <n v="19"/>
    <x v="0"/>
    <s v="music/rock"/>
    <n v="133"/>
    <n v="52.684210526315788"/>
    <s v="music"/>
    <s v="rock"/>
    <d v="2014-01-16T17:01:24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x v="0"/>
    <n v="0"/>
    <x v="1"/>
    <s v="games/mobile games"/>
    <n v="0"/>
    <e v="#DIV/0!"/>
    <s v="games"/>
    <s v="mobile games"/>
    <d v="2014-12-27T07:12:2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x v="0"/>
    <n v="16"/>
    <x v="1"/>
    <s v="games/mobile games"/>
    <n v="8"/>
    <n v="90.9375"/>
    <s v="games"/>
    <s v="mobile games"/>
    <d v="2017-01-20T11:49:34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x v="0"/>
    <n v="2"/>
    <x v="1"/>
    <s v="games/mobile games"/>
    <n v="0"/>
    <n v="5"/>
    <s v="games"/>
    <s v="mobile games"/>
    <d v="2014-05-13T19:08:05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x v="0"/>
    <n v="48"/>
    <x v="1"/>
    <s v="games/mobile games"/>
    <n v="43"/>
    <n v="58.083333333333336"/>
    <s v="games"/>
    <s v="mobile games"/>
    <d v="2014-04-04T17:11:40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x v="0"/>
    <n v="2"/>
    <x v="1"/>
    <s v="games/mobile games"/>
    <n v="0"/>
    <n v="2"/>
    <s v="games"/>
    <s v="mobile games"/>
    <d v="2016-10-02T08:49:07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x v="0"/>
    <n v="2"/>
    <x v="1"/>
    <s v="games/mobile games"/>
    <n v="1"/>
    <n v="62.5"/>
    <s v="games"/>
    <s v="mobile games"/>
    <d v="2017-01-07T05:54:57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x v="0"/>
    <n v="1"/>
    <x v="1"/>
    <s v="games/mobile games"/>
    <n v="0"/>
    <n v="10"/>
    <s v="games"/>
    <s v="mobile games"/>
    <d v="2016-10-06T22:11:52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x v="0"/>
    <n v="17"/>
    <x v="1"/>
    <s v="games/mobile games"/>
    <n v="5"/>
    <n v="71.588235294117652"/>
    <s v="games"/>
    <s v="mobile games"/>
    <d v="2015-11-20T18:42:05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x v="0"/>
    <n v="0"/>
    <x v="1"/>
    <s v="games/mobile games"/>
    <n v="0"/>
    <e v="#DIV/0!"/>
    <s v="games"/>
    <s v="mobile games"/>
    <d v="2016-12-05T00:04:0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x v="0"/>
    <n v="11"/>
    <x v="1"/>
    <s v="games/mobile games"/>
    <n v="10"/>
    <n v="32.81818181818182"/>
    <s v="games"/>
    <s v="mobile games"/>
    <d v="2016-01-02T08:32:15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x v="0"/>
    <n v="95"/>
    <x v="1"/>
    <s v="games/mobile games"/>
    <n v="72"/>
    <n v="49.11578947368421"/>
    <s v="games"/>
    <s v="mobile games"/>
    <d v="2014-10-11T18:48:2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x v="0"/>
    <n v="13"/>
    <x v="1"/>
    <s v="games/mobile games"/>
    <n v="1"/>
    <n v="16.307692307692307"/>
    <s v="games"/>
    <s v="mobile games"/>
    <d v="2015-05-31T03:06:4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x v="0"/>
    <n v="2"/>
    <x v="1"/>
    <s v="games/mobile games"/>
    <n v="0"/>
    <n v="18"/>
    <s v="games"/>
    <s v="mobile games"/>
    <d v="2015-06-09T14:46:50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x v="0"/>
    <n v="2"/>
    <x v="1"/>
    <s v="games/mobile games"/>
    <n v="0"/>
    <n v="13"/>
    <s v="games"/>
    <s v="mobile games"/>
    <d v="2016-06-08T23:15:33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x v="0"/>
    <n v="3"/>
    <x v="1"/>
    <s v="games/mobile games"/>
    <n v="1"/>
    <n v="17"/>
    <s v="games"/>
    <s v="mobile games"/>
    <d v="2016-06-07T21:35:08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x v="0"/>
    <n v="0"/>
    <x v="1"/>
    <s v="games/mobile games"/>
    <n v="0"/>
    <e v="#DIV/0!"/>
    <s v="games"/>
    <s v="mobile games"/>
    <d v="2014-05-17T06:50:05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x v="0"/>
    <n v="0"/>
    <x v="1"/>
    <s v="games/mobile games"/>
    <n v="0"/>
    <e v="#DIV/0!"/>
    <s v="games"/>
    <s v="mobile games"/>
    <d v="2015-01-31T00:42:05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x v="0"/>
    <n v="0"/>
    <x v="1"/>
    <s v="games/mobile games"/>
    <n v="0"/>
    <e v="#DIV/0!"/>
    <s v="games"/>
    <s v="mobile games"/>
    <d v="2014-05-14T00:12:35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x v="0"/>
    <n v="2"/>
    <x v="1"/>
    <s v="games/mobile games"/>
    <n v="0"/>
    <n v="3"/>
    <s v="games"/>
    <s v="mobile games"/>
    <d v="2016-02-13T15:35:2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x v="0"/>
    <n v="24"/>
    <x v="1"/>
    <s v="games/mobile games"/>
    <n v="20"/>
    <n v="41.833333333333336"/>
    <s v="games"/>
    <s v="mobile games"/>
    <d v="2016-03-01T13:36:2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x v="0"/>
    <n v="70"/>
    <x v="0"/>
    <s v="music/indie rock"/>
    <n v="173"/>
    <n v="49.338428571428572"/>
    <s v="music"/>
    <s v="indie rock"/>
    <d v="2015-02-08T03:39:49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x v="0"/>
    <n v="81"/>
    <x v="0"/>
    <s v="music/indie rock"/>
    <n v="101"/>
    <n v="41.728395061728392"/>
    <s v="music"/>
    <s v="indie rock"/>
    <d v="2012-06-07T22:46:5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x v="0"/>
    <n v="32"/>
    <x v="0"/>
    <s v="music/indie rock"/>
    <n v="105"/>
    <n v="32.71875"/>
    <s v="music"/>
    <s v="indie rock"/>
    <d v="2012-03-09T22:45:08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x v="0"/>
    <n v="26"/>
    <x v="0"/>
    <s v="music/indie rock"/>
    <n v="135"/>
    <n v="51.96153846153846"/>
    <s v="music"/>
    <s v="indie rock"/>
    <d v="2012-10-23T04:45:35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x v="0"/>
    <n v="105"/>
    <x v="0"/>
    <s v="music/indie rock"/>
    <n v="116"/>
    <n v="50.685714285714283"/>
    <s v="music"/>
    <s v="indie rock"/>
    <d v="2012-07-09T02:15:10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x v="0"/>
    <n v="29"/>
    <x v="0"/>
    <s v="music/indie rock"/>
    <n v="102"/>
    <n v="42.241379310344826"/>
    <s v="music"/>
    <s v="indie rock"/>
    <d v="2014-10-13T21:45:38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x v="0"/>
    <n v="8"/>
    <x v="0"/>
    <s v="music/indie rock"/>
    <n v="111"/>
    <n v="416.875"/>
    <s v="music"/>
    <s v="indie rock"/>
    <d v="2015-11-15T19:12:12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x v="0"/>
    <n v="89"/>
    <x v="0"/>
    <s v="music/indie rock"/>
    <n v="166"/>
    <n v="46.651685393258425"/>
    <s v="music"/>
    <s v="indie rock"/>
    <d v="2010-05-01T05:45:32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x v="0"/>
    <n v="44"/>
    <x v="0"/>
    <s v="music/indie rock"/>
    <n v="107"/>
    <n v="48.454545454545453"/>
    <s v="music"/>
    <s v="indie rock"/>
    <d v="2013-01-25T19:02:26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x v="0"/>
    <n v="246"/>
    <x v="0"/>
    <s v="music/indie rock"/>
    <n v="145"/>
    <n v="70.5289837398374"/>
    <s v="music"/>
    <s v="indie rock"/>
    <d v="2012-11-15T18:52:08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x v="0"/>
    <n v="120"/>
    <x v="0"/>
    <s v="music/indie rock"/>
    <n v="106"/>
    <n v="87.958333333333329"/>
    <s v="music"/>
    <s v="indie rock"/>
    <d v="2010-06-06T19:09:14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x v="0"/>
    <n v="26"/>
    <x v="0"/>
    <s v="music/indie rock"/>
    <n v="137"/>
    <n v="26.26923076923077"/>
    <s v="music"/>
    <s v="indie rock"/>
    <d v="2011-05-08T15:18:01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x v="0"/>
    <n v="45"/>
    <x v="0"/>
    <s v="music/indie rock"/>
    <n v="104"/>
    <n v="57.777777777777779"/>
    <s v="music"/>
    <s v="indie rock"/>
    <d v="2011-03-30T22:36:25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x v="0"/>
    <n v="20"/>
    <x v="0"/>
    <s v="music/indie rock"/>
    <n v="115"/>
    <n v="57.25"/>
    <s v="music"/>
    <s v="indie rock"/>
    <d v="2012-01-12T21:43:03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x v="0"/>
    <n v="47"/>
    <x v="0"/>
    <s v="music/indie rock"/>
    <n v="102"/>
    <n v="196.34042553191489"/>
    <s v="music"/>
    <s v="indie rock"/>
    <d v="2015-09-20T17:55:22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x v="0"/>
    <n v="13"/>
    <x v="0"/>
    <s v="music/indie rock"/>
    <n v="124"/>
    <n v="43"/>
    <s v="music"/>
    <s v="indie rock"/>
    <d v="2012-03-13T17:02:45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x v="0"/>
    <n v="183"/>
    <x v="0"/>
    <s v="music/indie rock"/>
    <n v="102"/>
    <n v="35.551912568306008"/>
    <s v="music"/>
    <s v="indie rock"/>
    <d v="2014-02-10T14:00:06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x v="0"/>
    <n v="21"/>
    <x v="0"/>
    <s v="music/indie rock"/>
    <n v="145"/>
    <n v="68.80952380952381"/>
    <s v="music"/>
    <s v="indie rock"/>
    <d v="2015-12-28T04:37:53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x v="0"/>
    <n v="42"/>
    <x v="0"/>
    <s v="music/indie rock"/>
    <n v="133"/>
    <n v="28.571428571428573"/>
    <s v="music"/>
    <s v="indie rock"/>
    <d v="2015-02-23T22:36:06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x v="0"/>
    <n v="54"/>
    <x v="0"/>
    <s v="music/indie rock"/>
    <n v="109"/>
    <n v="50.631666666666668"/>
    <s v="music"/>
    <s v="indie rock"/>
    <d v="2012-09-08T20:55:31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x v="0"/>
    <n v="25"/>
    <x v="1"/>
    <s v="technology/gadgets"/>
    <n v="3"/>
    <n v="106.8"/>
    <s v="technology"/>
    <s v="gadgets"/>
    <d v="2015-04-22T13:02:09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x v="0"/>
    <n v="3"/>
    <x v="1"/>
    <s v="technology/gadgets"/>
    <n v="1"/>
    <n v="4"/>
    <s v="technology"/>
    <s v="gadgets"/>
    <d v="2015-02-02T18:57:27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x v="0"/>
    <n v="41"/>
    <x v="1"/>
    <s v="technology/gadgets"/>
    <n v="47"/>
    <n v="34.097560975609753"/>
    <s v="technology"/>
    <s v="gadgets"/>
    <d v="2016-11-28T18:29:51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x v="0"/>
    <n v="2"/>
    <x v="1"/>
    <s v="technology/gadgets"/>
    <n v="0"/>
    <n v="25"/>
    <s v="technology"/>
    <s v="gadgets"/>
    <d v="2015-11-18T16:27:01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x v="0"/>
    <n v="4"/>
    <x v="1"/>
    <s v="technology/gadgets"/>
    <n v="0"/>
    <n v="10.5"/>
    <s v="technology"/>
    <s v="gadgets"/>
    <d v="2014-08-08T22:13:14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x v="0"/>
    <n v="99"/>
    <x v="1"/>
    <s v="technology/gadgets"/>
    <n v="43"/>
    <n v="215.95959595959596"/>
    <s v="technology"/>
    <s v="gadgets"/>
    <d v="2016-05-24T16:06:23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x v="0"/>
    <n v="4"/>
    <x v="1"/>
    <s v="technology/gadgets"/>
    <n v="0"/>
    <n v="21.25"/>
    <s v="technology"/>
    <s v="gadgets"/>
    <d v="2014-05-08T14:05:25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x v="0"/>
    <n v="4"/>
    <x v="1"/>
    <s v="technology/gadgets"/>
    <n v="2"/>
    <n v="108.25"/>
    <s v="technology"/>
    <s v="gadgets"/>
    <d v="2016-11-29T22:01:40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x v="0"/>
    <n v="38"/>
    <x v="1"/>
    <s v="technology/gadgets"/>
    <n v="14"/>
    <n v="129.97368421052633"/>
    <s v="technology"/>
    <s v="gadgets"/>
    <d v="2014-09-23T10:17:5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x v="0"/>
    <n v="285"/>
    <x v="1"/>
    <s v="technology/gadgets"/>
    <n v="39"/>
    <n v="117.49473684210527"/>
    <s v="technology"/>
    <s v="gadgets"/>
    <d v="2015-09-17T23:06:57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x v="0"/>
    <n v="1"/>
    <x v="1"/>
    <s v="technology/gadgets"/>
    <n v="0"/>
    <n v="10"/>
    <s v="technology"/>
    <s v="gadgets"/>
    <d v="2014-07-10T00:48:54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x v="0"/>
    <n v="42"/>
    <x v="1"/>
    <s v="technology/gadgets"/>
    <n v="59"/>
    <n v="70.595238095238102"/>
    <s v="technology"/>
    <s v="gadgets"/>
    <d v="2015-05-05T05:26:00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x v="0"/>
    <n v="26"/>
    <x v="1"/>
    <s v="technology/gadgets"/>
    <n v="1"/>
    <n v="24.5"/>
    <s v="technology"/>
    <s v="gadgets"/>
    <d v="2014-09-08T12:16:18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x v="0"/>
    <n v="2"/>
    <x v="1"/>
    <s v="technology/gadgets"/>
    <n v="9"/>
    <n v="30"/>
    <s v="technology"/>
    <s v="gadgets"/>
    <d v="2014-10-17T04:11:13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x v="0"/>
    <n v="4"/>
    <x v="1"/>
    <s v="technology/gadgets"/>
    <n v="2"/>
    <n v="2"/>
    <s v="technology"/>
    <s v="gadgets"/>
    <d v="2014-08-13T01:10:22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x v="0"/>
    <n v="6"/>
    <x v="1"/>
    <s v="technology/gadgets"/>
    <n v="1"/>
    <n v="17"/>
    <s v="technology"/>
    <s v="gadgets"/>
    <d v="2016-10-13T17:12:55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x v="0"/>
    <n v="70"/>
    <x v="1"/>
    <s v="technology/gadgets"/>
    <n v="53"/>
    <n v="2928.9285714285716"/>
    <s v="technology"/>
    <s v="gadgets"/>
    <d v="2017-01-11T06:28:53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x v="0"/>
    <n v="9"/>
    <x v="1"/>
    <s v="technology/gadgets"/>
    <n v="1"/>
    <n v="28.888888888888889"/>
    <s v="technology"/>
    <s v="gadgets"/>
    <d v="2014-07-08T18:57:31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x v="0"/>
    <n v="8"/>
    <x v="1"/>
    <s v="technology/gadgets"/>
    <n v="47"/>
    <n v="29.625"/>
    <s v="technology"/>
    <s v="gadgets"/>
    <d v="2015-04-19T21:00:4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x v="0"/>
    <n v="105"/>
    <x v="1"/>
    <s v="technology/gadgets"/>
    <n v="43"/>
    <n v="40.980952380952381"/>
    <s v="technology"/>
    <s v="gadgets"/>
    <d v="2015-09-23T21:01:01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x v="0"/>
    <n v="38"/>
    <x v="0"/>
    <s v="music/indie rock"/>
    <n v="137"/>
    <n v="54"/>
    <s v="music"/>
    <s v="indie rock"/>
    <d v="2012-06-14T05:19:03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x v="0"/>
    <n v="64"/>
    <x v="0"/>
    <s v="music/indie rock"/>
    <n v="116"/>
    <n v="36.109375"/>
    <s v="music"/>
    <s v="indie rock"/>
    <d v="2013-11-12T06:08:27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x v="0"/>
    <n v="13"/>
    <x v="0"/>
    <s v="music/indie rock"/>
    <n v="241"/>
    <n v="23.153846153846153"/>
    <s v="music"/>
    <s v="indie rock"/>
    <d v="2011-08-17T20:22:12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x v="0"/>
    <n v="33"/>
    <x v="0"/>
    <s v="music/indie rock"/>
    <n v="114"/>
    <n v="104"/>
    <s v="music"/>
    <s v="indie rock"/>
    <d v="2013-12-18T18:15:55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x v="0"/>
    <n v="52"/>
    <x v="0"/>
    <s v="music/indie rock"/>
    <n v="110"/>
    <n v="31.826923076923077"/>
    <s v="music"/>
    <s v="indie rock"/>
    <d v="2013-09-18T21:38:08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x v="0"/>
    <n v="107"/>
    <x v="0"/>
    <s v="music/indie rock"/>
    <n v="195"/>
    <n v="27.3896261682243"/>
    <s v="music"/>
    <s v="indie rock"/>
    <d v="2010-10-05T22:54:1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x v="0"/>
    <n v="11"/>
    <x v="0"/>
    <s v="music/indie rock"/>
    <n v="103"/>
    <n v="56.363636363636367"/>
    <s v="music"/>
    <s v="indie rock"/>
    <d v="2012-02-21T20:40:39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x v="0"/>
    <n v="34"/>
    <x v="0"/>
    <s v="music/indie rock"/>
    <n v="103"/>
    <n v="77.352941176470594"/>
    <s v="music"/>
    <s v="indie rock"/>
    <d v="2013-04-07T15:33:14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x v="0"/>
    <n v="75"/>
    <x v="0"/>
    <s v="music/indie rock"/>
    <n v="100"/>
    <n v="42.8"/>
    <s v="music"/>
    <s v="indie rock"/>
    <d v="2011-05-24T00:31:06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x v="0"/>
    <n v="26"/>
    <x v="0"/>
    <s v="music/indie rock"/>
    <n v="127"/>
    <n v="48.846153846153847"/>
    <s v="music"/>
    <s v="indie rock"/>
    <d v="2013-05-08T13:24:42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x v="0"/>
    <n v="50"/>
    <x v="0"/>
    <s v="music/indie rock"/>
    <n v="121"/>
    <n v="48.240400000000001"/>
    <s v="music"/>
    <s v="indie rock"/>
    <d v="2012-05-08T21:25:09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x v="0"/>
    <n v="80"/>
    <x v="0"/>
    <s v="music/indie rock"/>
    <n v="107"/>
    <n v="70.212500000000006"/>
    <s v="music"/>
    <s v="indie rock"/>
    <d v="2012-01-03T19:26:13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x v="0"/>
    <n v="110"/>
    <x v="0"/>
    <s v="music/indie rock"/>
    <n v="172"/>
    <n v="94.054545454545448"/>
    <s v="music"/>
    <s v="indie rock"/>
    <d v="2014-08-28T03:08:27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x v="0"/>
    <n v="77"/>
    <x v="0"/>
    <s v="music/indie rock"/>
    <n v="124"/>
    <n v="80.272727272727266"/>
    <s v="music"/>
    <s v="indie rock"/>
    <d v="2011-11-18T20:48:41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x v="0"/>
    <n v="50"/>
    <x v="0"/>
    <s v="music/indie rock"/>
    <n v="108"/>
    <n v="54.2"/>
    <s v="music"/>
    <s v="indie rock"/>
    <d v="2014-05-14T22:22:51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x v="0"/>
    <n v="145"/>
    <x v="0"/>
    <s v="music/indie rock"/>
    <n v="117"/>
    <n v="60.26903448275862"/>
    <s v="music"/>
    <s v="indie rock"/>
    <d v="2011-11-05T21:21:10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x v="0"/>
    <n v="29"/>
    <x v="0"/>
    <s v="music/indie rock"/>
    <n v="187"/>
    <n v="38.740344827586206"/>
    <s v="music"/>
    <s v="indie rock"/>
    <d v="2012-05-30T02:51:21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x v="0"/>
    <n v="114"/>
    <x v="0"/>
    <s v="music/indie rock"/>
    <n v="116"/>
    <n v="152.54385964912279"/>
    <s v="music"/>
    <s v="indie rock"/>
    <d v="2013-06-01T06:13:51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x v="0"/>
    <n v="96"/>
    <x v="0"/>
    <s v="music/indie rock"/>
    <n v="111"/>
    <n v="115.3125"/>
    <s v="music"/>
    <s v="indie rock"/>
    <d v="2013-02-08T23:38:28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x v="0"/>
    <n v="31"/>
    <x v="0"/>
    <s v="music/indie rock"/>
    <n v="171"/>
    <n v="35.838709677419352"/>
    <s v="music"/>
    <s v="indie rock"/>
    <d v="2011-05-07T12:10:33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x v="1"/>
    <n v="4883"/>
    <x v="0"/>
    <s v="technology/hardware"/>
    <n v="126"/>
    <n v="64.570118779438872"/>
    <s v="technology"/>
    <s v="hardware"/>
    <d v="2014-04-15T06:58:5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x v="1"/>
    <n v="95"/>
    <x v="0"/>
    <s v="technology/hardware"/>
    <n v="138"/>
    <n v="87.436000000000007"/>
    <s v="technology"/>
    <s v="hardware"/>
    <d v="2011-04-05T19:52:20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x v="1"/>
    <n v="2478"/>
    <x v="0"/>
    <s v="technology/hardware"/>
    <n v="1705"/>
    <n v="68.815577078288939"/>
    <s v="technology"/>
    <s v="hardware"/>
    <d v="2016-06-27T06:28:36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x v="1"/>
    <n v="1789"/>
    <x v="0"/>
    <s v="technology/hardware"/>
    <n v="788"/>
    <n v="176.200223588597"/>
    <s v="technology"/>
    <s v="hardware"/>
    <d v="2014-04-01T14:01:30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x v="1"/>
    <n v="680"/>
    <x v="0"/>
    <s v="technology/hardware"/>
    <n v="348"/>
    <n v="511.79117647058825"/>
    <s v="technology"/>
    <s v="hardware"/>
    <d v="2015-06-02T06:02:38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x v="1"/>
    <n v="70"/>
    <x v="0"/>
    <s v="technology/hardware"/>
    <n v="150"/>
    <n v="160.44285714285715"/>
    <s v="technology"/>
    <s v="hardware"/>
    <d v="2014-02-19T03:36:01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x v="1"/>
    <n v="23"/>
    <x v="0"/>
    <s v="technology/hardware"/>
    <n v="101"/>
    <n v="35.003043478260871"/>
    <s v="technology"/>
    <s v="hardware"/>
    <d v="2009-10-16T22:02:00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x v="1"/>
    <n v="4245"/>
    <x v="0"/>
    <s v="technology/hardware"/>
    <n v="800"/>
    <n v="188.50671378091872"/>
    <s v="technology"/>
    <s v="hardware"/>
    <d v="2016-04-13T14:30:09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x v="1"/>
    <n v="943"/>
    <x v="0"/>
    <s v="technology/hardware"/>
    <n v="106"/>
    <n v="56.204984093319197"/>
    <s v="technology"/>
    <s v="hardware"/>
    <d v="2014-06-10T10:09:11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x v="1"/>
    <n v="1876"/>
    <x v="0"/>
    <s v="technology/hardware"/>
    <n v="201"/>
    <n v="51.3054157782516"/>
    <s v="technology"/>
    <s v="hardware"/>
    <d v="2011-03-22T04:21:13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x v="1"/>
    <n v="834"/>
    <x v="0"/>
    <s v="technology/hardware"/>
    <n v="212"/>
    <n v="127.36450839328538"/>
    <s v="technology"/>
    <s v="hardware"/>
    <d v="2016-10-08T10:05:37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x v="1"/>
    <n v="682"/>
    <x v="0"/>
    <s v="technology/hardware"/>
    <n v="198"/>
    <n v="101.85532258064516"/>
    <s v="technology"/>
    <s v="hardware"/>
    <d v="2013-09-09T14:33:35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x v="1"/>
    <n v="147"/>
    <x v="0"/>
    <s v="technology/hardware"/>
    <n v="226"/>
    <n v="230.55782312925169"/>
    <s v="technology"/>
    <s v="hardware"/>
    <d v="2012-02-02T04:47:45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x v="1"/>
    <n v="415"/>
    <x v="0"/>
    <s v="technology/hardware"/>
    <n v="699"/>
    <n v="842.10602409638557"/>
    <s v="technology"/>
    <s v="hardware"/>
    <d v="2016-01-25T13:56:16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x v="1"/>
    <n v="290"/>
    <x v="0"/>
    <s v="technology/hardware"/>
    <n v="399"/>
    <n v="577.27593103448271"/>
    <s v="technology"/>
    <s v="hardware"/>
    <d v="2012-04-21T06:31:21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x v="1"/>
    <n v="365"/>
    <x v="0"/>
    <s v="technology/hardware"/>
    <n v="294"/>
    <n v="483.34246575342468"/>
    <s v="technology"/>
    <s v="hardware"/>
    <d v="2015-03-04T22:10:05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x v="1"/>
    <n v="660"/>
    <x v="0"/>
    <s v="technology/hardware"/>
    <n v="168"/>
    <n v="76.138500000000008"/>
    <s v="technology"/>
    <s v="hardware"/>
    <d v="2012-09-27T02:21:53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x v="1"/>
    <n v="1356"/>
    <x v="0"/>
    <s v="technology/hardware"/>
    <n v="1436"/>
    <n v="74.107684365781708"/>
    <s v="technology"/>
    <s v="hardware"/>
    <d v="2013-02-21T23:42:41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x v="1"/>
    <n v="424"/>
    <x v="0"/>
    <s v="technology/hardware"/>
    <n v="157"/>
    <n v="36.965660377358489"/>
    <s v="technology"/>
    <s v="hardware"/>
    <d v="2014-08-20T20:17:40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x v="1"/>
    <n v="33"/>
    <x v="0"/>
    <s v="technology/hardware"/>
    <n v="118"/>
    <n v="2500.969696969697"/>
    <s v="technology"/>
    <s v="hardware"/>
    <d v="2014-11-21T08:42:21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x v="1"/>
    <n v="1633"/>
    <x v="0"/>
    <s v="technology/hardware"/>
    <n v="1105"/>
    <n v="67.690214329454989"/>
    <s v="technology"/>
    <s v="hardware"/>
    <d v="2012-08-27T04:40:17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x v="1"/>
    <n v="306"/>
    <x v="0"/>
    <s v="technology/hardware"/>
    <n v="193"/>
    <n v="63.04738562091503"/>
    <s v="technology"/>
    <s v="hardware"/>
    <d v="2014-04-13T18:43:56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x v="1"/>
    <n v="205"/>
    <x v="0"/>
    <s v="technology/hardware"/>
    <n v="127"/>
    <n v="117.6"/>
    <s v="technology"/>
    <s v="hardware"/>
    <d v="2014-08-12T10:18:54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x v="1"/>
    <n v="1281"/>
    <x v="0"/>
    <s v="technology/hardware"/>
    <n v="260"/>
    <n v="180.75185011709601"/>
    <s v="technology"/>
    <s v="hardware"/>
    <d v="2016-03-23T06:32:52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x v="1"/>
    <n v="103"/>
    <x v="0"/>
    <s v="technology/hardware"/>
    <n v="262"/>
    <n v="127.32038834951456"/>
    <s v="technology"/>
    <s v="hardware"/>
    <d v="2011-12-21T02:08:30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x v="1"/>
    <n v="1513"/>
    <x v="0"/>
    <s v="technology/hardware"/>
    <n v="207"/>
    <n v="136.6444745538665"/>
    <s v="technology"/>
    <s v="hardware"/>
    <d v="2014-07-15T12:58:18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x v="1"/>
    <n v="405"/>
    <x v="0"/>
    <s v="technology/hardware"/>
    <n v="370"/>
    <n v="182.78024691358024"/>
    <s v="technology"/>
    <s v="hardware"/>
    <d v="2014-04-01T15:55:29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x v="1"/>
    <n v="510"/>
    <x v="0"/>
    <s v="technology/hardware"/>
    <n v="285"/>
    <n v="279.37843137254902"/>
    <s v="technology"/>
    <s v="hardware"/>
    <d v="2016-11-02T14:05:15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x v="1"/>
    <n v="1887"/>
    <x v="0"/>
    <s v="technology/hardware"/>
    <n v="579"/>
    <n v="61.375728669846318"/>
    <s v="technology"/>
    <s v="hardware"/>
    <d v="2016-07-06T19:01:08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x v="1"/>
    <n v="701"/>
    <x v="0"/>
    <s v="technology/hardware"/>
    <n v="1132"/>
    <n v="80.727532097004286"/>
    <s v="technology"/>
    <s v="hardware"/>
    <d v="2013-02-19T04:38:21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x v="1"/>
    <n v="3863"/>
    <x v="0"/>
    <s v="technology/hardware"/>
    <n v="263"/>
    <n v="272.35590732591254"/>
    <s v="technology"/>
    <s v="hardware"/>
    <d v="2013-10-14T12:01:0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x v="1"/>
    <n v="238"/>
    <x v="0"/>
    <s v="technology/hardware"/>
    <n v="674"/>
    <n v="70.848739495798313"/>
    <s v="technology"/>
    <s v="hardware"/>
    <d v="2012-10-19T00:17:24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x v="1"/>
    <n v="2051"/>
    <x v="0"/>
    <s v="technology/hardware"/>
    <n v="257"/>
    <n v="247.94003412969283"/>
    <s v="technology"/>
    <s v="hardware"/>
    <d v="2016-06-28T17:21:04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x v="1"/>
    <n v="402"/>
    <x v="0"/>
    <s v="technology/hardware"/>
    <n v="375"/>
    <n v="186.81393034825871"/>
    <s v="technology"/>
    <s v="hardware"/>
    <d v="2013-06-20T08:01:09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x v="1"/>
    <n v="253"/>
    <x v="0"/>
    <s v="technology/hardware"/>
    <n v="209"/>
    <n v="131.98948616600788"/>
    <s v="technology"/>
    <s v="hardware"/>
    <d v="2013-02-08T18:07:31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x v="1"/>
    <n v="473"/>
    <x v="0"/>
    <s v="technology/hardware"/>
    <n v="347"/>
    <n v="29.310782241014799"/>
    <s v="technology"/>
    <s v="hardware"/>
    <d v="2013-06-13T21:35:25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x v="1"/>
    <n v="821"/>
    <x v="0"/>
    <s v="technology/hardware"/>
    <n v="402"/>
    <n v="245.02436053593178"/>
    <s v="technology"/>
    <s v="hardware"/>
    <d v="2015-11-03T05:12:20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x v="1"/>
    <n v="388"/>
    <x v="0"/>
    <s v="technology/hardware"/>
    <n v="1027"/>
    <n v="1323.2540463917526"/>
    <s v="technology"/>
    <s v="hardware"/>
    <d v="2012-05-10T05:24:52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x v="1"/>
    <n v="813"/>
    <x v="0"/>
    <s v="technology/hardware"/>
    <n v="115"/>
    <n v="282.65966789667897"/>
    <s v="technology"/>
    <s v="hardware"/>
    <d v="2015-10-13T11:02:26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x v="1"/>
    <n v="1945"/>
    <x v="0"/>
    <s v="technology/hardware"/>
    <n v="355"/>
    <n v="91.214401028277635"/>
    <s v="technology"/>
    <s v="hardware"/>
    <d v="2016-02-23T13:01:02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x v="0"/>
    <n v="12"/>
    <x v="1"/>
    <s v="photography/people"/>
    <n v="5"/>
    <n v="31.75"/>
    <s v="photography"/>
    <s v="people"/>
    <d v="2014-06-09T17:24:25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x v="0"/>
    <n v="0"/>
    <x v="1"/>
    <s v="photography/people"/>
    <n v="0"/>
    <e v="#DIV/0!"/>
    <s v="photography"/>
    <s v="people"/>
    <d v="2016-11-04T14:04:47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x v="0"/>
    <n v="16"/>
    <x v="1"/>
    <s v="photography/people"/>
    <n v="4"/>
    <n v="88.6875"/>
    <s v="photography"/>
    <s v="people"/>
    <d v="2016-08-11T00:16:58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x v="0"/>
    <n v="7"/>
    <x v="1"/>
    <s v="photography/people"/>
    <n v="21"/>
    <n v="453.14285714285717"/>
    <s v="photography"/>
    <s v="people"/>
    <d v="2014-10-01T18:58:01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x v="0"/>
    <n v="4"/>
    <x v="1"/>
    <s v="photography/people"/>
    <n v="3"/>
    <n v="12.75"/>
    <s v="photography"/>
    <s v="people"/>
    <d v="2016-07-04T16:46:11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x v="0"/>
    <n v="1"/>
    <x v="1"/>
    <s v="photography/people"/>
    <n v="0"/>
    <n v="1"/>
    <s v="photography"/>
    <s v="people"/>
    <d v="2016-02-13T10:24:43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x v="0"/>
    <n v="28"/>
    <x v="1"/>
    <s v="photography/people"/>
    <n v="42"/>
    <n v="83.428571428571431"/>
    <s v="photography"/>
    <s v="people"/>
    <d v="2015-01-30T15:21:16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x v="0"/>
    <n v="1"/>
    <x v="1"/>
    <s v="photography/people"/>
    <n v="0"/>
    <n v="25"/>
    <s v="photography"/>
    <s v="people"/>
    <d v="2015-07-21T18:19:02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x v="0"/>
    <n v="1"/>
    <x v="1"/>
    <s v="photography/people"/>
    <n v="1"/>
    <n v="50"/>
    <s v="photography"/>
    <s v="people"/>
    <d v="2016-11-11T16:20:08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x v="0"/>
    <n v="5"/>
    <x v="1"/>
    <s v="photography/people"/>
    <n v="17"/>
    <n v="101.8"/>
    <s v="photography"/>
    <s v="people"/>
    <d v="2016-01-29T04:42:12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x v="0"/>
    <n v="3"/>
    <x v="1"/>
    <s v="photography/people"/>
    <n v="7"/>
    <n v="46.666666666666664"/>
    <s v="photography"/>
    <s v="people"/>
    <d v="2015-06-12T21:26:26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x v="0"/>
    <n v="2"/>
    <x v="1"/>
    <s v="photography/people"/>
    <n v="0"/>
    <n v="1"/>
    <s v="photography"/>
    <s v="people"/>
    <d v="2015-01-19T03:26:31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x v="0"/>
    <n v="0"/>
    <x v="1"/>
    <s v="photography/people"/>
    <n v="0"/>
    <e v="#DIV/0!"/>
    <s v="photography"/>
    <s v="people"/>
    <d v="2015-11-21T14:07:17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x v="0"/>
    <n v="0"/>
    <x v="1"/>
    <s v="photography/people"/>
    <n v="0"/>
    <e v="#DIV/0!"/>
    <s v="photography"/>
    <s v="people"/>
    <d v="2016-10-08T00:09:02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x v="0"/>
    <n v="3"/>
    <x v="1"/>
    <s v="photography/people"/>
    <n v="8"/>
    <n v="26"/>
    <s v="photography"/>
    <s v="people"/>
    <d v="2015-06-26T21:38:56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x v="0"/>
    <n v="0"/>
    <x v="1"/>
    <s v="photography/people"/>
    <n v="0"/>
    <e v="#DIV/0!"/>
    <s v="photography"/>
    <s v="people"/>
    <d v="2014-06-10T19:40:11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x v="0"/>
    <n v="0"/>
    <x v="1"/>
    <s v="photography/people"/>
    <n v="0"/>
    <e v="#DIV/0!"/>
    <s v="photography"/>
    <s v="people"/>
    <d v="2014-07-27T22:20:12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x v="0"/>
    <n v="3"/>
    <x v="1"/>
    <s v="photography/people"/>
    <n v="26"/>
    <n v="218.33333333333334"/>
    <s v="photography"/>
    <s v="people"/>
    <d v="2014-06-17T02:50:3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x v="0"/>
    <n v="7"/>
    <x v="1"/>
    <s v="photography/people"/>
    <n v="1"/>
    <n v="33.714285714285715"/>
    <s v="photography"/>
    <s v="people"/>
    <d v="2014-10-14T11:35:08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x v="0"/>
    <n v="25"/>
    <x v="1"/>
    <s v="photography/people"/>
    <n v="13"/>
    <n v="25"/>
    <s v="photography"/>
    <s v="people"/>
    <d v="2015-12-07T22:50:13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x v="1"/>
    <n v="1637"/>
    <x v="0"/>
    <s v="technology/hardware"/>
    <n v="382"/>
    <n v="128.38790470372632"/>
    <s v="technology"/>
    <s v="hardware"/>
    <d v="2015-05-12T05:01:56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x v="1"/>
    <n v="1375"/>
    <x v="0"/>
    <s v="technology/hardware"/>
    <n v="217"/>
    <n v="78.834261818181815"/>
    <s v="technology"/>
    <s v="hardware"/>
    <d v="2016-12-24T17:05:43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x v="1"/>
    <n v="17"/>
    <x v="0"/>
    <s v="technology/hardware"/>
    <n v="312"/>
    <n v="91.764705882352942"/>
    <s v="technology"/>
    <s v="hardware"/>
    <d v="2010-06-18T03:00:52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x v="1"/>
    <n v="354"/>
    <x v="0"/>
    <s v="technology/hardware"/>
    <n v="234"/>
    <n v="331.10237288135596"/>
    <s v="technology"/>
    <s v="hardware"/>
    <d v="2014-06-10T14:31:03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x v="1"/>
    <n v="191"/>
    <x v="0"/>
    <s v="technology/hardware"/>
    <n v="124"/>
    <n v="194.26193717277485"/>
    <s v="technology"/>
    <s v="hardware"/>
    <d v="2013-09-18T19:30:18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x v="1"/>
    <n v="303"/>
    <x v="0"/>
    <s v="technology/hardware"/>
    <n v="248"/>
    <n v="408.97689768976898"/>
    <s v="technology"/>
    <s v="hardware"/>
    <d v="2014-10-29T12:00:45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x v="1"/>
    <n v="137"/>
    <x v="0"/>
    <s v="technology/hardware"/>
    <n v="116"/>
    <n v="84.459270072992695"/>
    <s v="technology"/>
    <s v="hardware"/>
    <d v="2010-06-18T20:06:26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x v="1"/>
    <n v="41"/>
    <x v="0"/>
    <s v="technology/hardware"/>
    <n v="117"/>
    <n v="44.853658536585364"/>
    <s v="technology"/>
    <s v="hardware"/>
    <d v="2011-08-06T14:30:22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x v="1"/>
    <n v="398"/>
    <x v="0"/>
    <s v="technology/hardware"/>
    <n v="305"/>
    <n v="383.3643216080402"/>
    <s v="technology"/>
    <s v="hardware"/>
    <d v="2016-10-18T07:45:43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x v="1"/>
    <n v="1737"/>
    <x v="0"/>
    <s v="technology/hardware"/>
    <n v="320"/>
    <n v="55.276856649395505"/>
    <s v="technology"/>
    <s v="hardware"/>
    <d v="2016-07-19T23:54:51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x v="1"/>
    <n v="971"/>
    <x v="0"/>
    <s v="technology/hardware"/>
    <n v="820"/>
    <n v="422.02059732234807"/>
    <s v="technology"/>
    <s v="hardware"/>
    <d v="2015-12-09T08:36:13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x v="1"/>
    <n v="183"/>
    <x v="0"/>
    <s v="technology/hardware"/>
    <n v="235"/>
    <n v="64.180327868852459"/>
    <s v="technology"/>
    <s v="hardware"/>
    <d v="2015-01-06T19:44:01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x v="1"/>
    <n v="4562"/>
    <x v="0"/>
    <s v="technology/hardware"/>
    <n v="495"/>
    <n v="173.57781674704077"/>
    <s v="technology"/>
    <s v="hardware"/>
    <d v="2016-05-09T23:03:34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x v="1"/>
    <n v="26457"/>
    <x v="0"/>
    <s v="technology/hardware"/>
    <n v="7814"/>
    <n v="88.601680840609291"/>
    <s v="technology"/>
    <s v="hardware"/>
    <d v="2013-02-19T05:08:59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x v="1"/>
    <n v="162"/>
    <x v="0"/>
    <s v="technology/hardware"/>
    <n v="113"/>
    <n v="50.222283950617282"/>
    <s v="technology"/>
    <s v="hardware"/>
    <d v="2011-08-10T21:02:43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x v="1"/>
    <n v="479"/>
    <x v="0"/>
    <s v="technology/hardware"/>
    <n v="922"/>
    <n v="192.38876826722338"/>
    <s v="technology"/>
    <s v="hardware"/>
    <d v="2013-02-07T21:08:19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x v="1"/>
    <n v="426"/>
    <x v="0"/>
    <s v="technology/hardware"/>
    <n v="125"/>
    <n v="73.416901408450698"/>
    <s v="technology"/>
    <s v="hardware"/>
    <d v="2012-02-22T01:22:35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x v="1"/>
    <n v="450"/>
    <x v="0"/>
    <s v="technology/hardware"/>
    <n v="102"/>
    <n v="147.68495555555555"/>
    <s v="technology"/>
    <s v="hardware"/>
    <d v="2015-07-14T08:46:49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x v="1"/>
    <n v="1780"/>
    <x v="0"/>
    <s v="technology/hardware"/>
    <n v="485"/>
    <n v="108.96848314606741"/>
    <s v="technology"/>
    <s v="hardware"/>
    <d v="2016-08-23T17:00:21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x v="1"/>
    <n v="122"/>
    <x v="0"/>
    <s v="technology/hardware"/>
    <n v="192"/>
    <n v="23.647540983606557"/>
    <s v="technology"/>
    <s v="hardware"/>
    <d v="2014-04-08T02:20:24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x v="1"/>
    <n v="95"/>
    <x v="0"/>
    <s v="technology/hardware"/>
    <n v="281"/>
    <n v="147.94736842105263"/>
    <s v="technology"/>
    <s v="hardware"/>
    <d v="2014-08-10T01:41:37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x v="1"/>
    <n v="325"/>
    <x v="0"/>
    <s v="technology/hardware"/>
    <n v="125"/>
    <n v="385.03692307692307"/>
    <s v="technology"/>
    <s v="hardware"/>
    <d v="2016-05-12T13:39:3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x v="1"/>
    <n v="353"/>
    <x v="0"/>
    <s v="technology/hardware"/>
    <n v="161"/>
    <n v="457.39093484419266"/>
    <s v="technology"/>
    <s v="hardware"/>
    <d v="2015-05-12T10:05:5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x v="1"/>
    <n v="105"/>
    <x v="0"/>
    <s v="technology/hardware"/>
    <n v="585"/>
    <n v="222.99047619047619"/>
    <s v="technology"/>
    <s v="hardware"/>
    <d v="2012-07-09T23:12: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x v="1"/>
    <n v="729"/>
    <x v="0"/>
    <s v="technology/hardware"/>
    <n v="201"/>
    <n v="220.74074074074073"/>
    <s v="technology"/>
    <s v="hardware"/>
    <d v="2015-05-12T04:25:46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x v="1"/>
    <n v="454"/>
    <x v="0"/>
    <s v="technology/hardware"/>
    <n v="133"/>
    <n v="73.503898678414089"/>
    <s v="technology"/>
    <s v="hardware"/>
    <d v="2014-03-06T17:39:45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x v="1"/>
    <n v="539"/>
    <x v="0"/>
    <s v="technology/hardware"/>
    <n v="120"/>
    <n v="223.09647495361781"/>
    <s v="technology"/>
    <s v="hardware"/>
    <d v="2015-02-13T19:31:59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x v="1"/>
    <n v="79"/>
    <x v="0"/>
    <s v="technology/hardware"/>
    <n v="126"/>
    <n v="47.911392405063289"/>
    <s v="technology"/>
    <s v="hardware"/>
    <d v="2010-02-06T22:03:26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x v="1"/>
    <n v="94"/>
    <x v="0"/>
    <s v="technology/hardware"/>
    <n v="361"/>
    <n v="96.063829787234042"/>
    <s v="technology"/>
    <s v="hardware"/>
    <d v="2014-07-28T00:31:21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x v="1"/>
    <n v="625"/>
    <x v="0"/>
    <s v="technology/hardware"/>
    <n v="226"/>
    <n v="118.6144"/>
    <s v="technology"/>
    <s v="hardware"/>
    <d v="2012-10-30T23:54:56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x v="1"/>
    <n v="508"/>
    <x v="0"/>
    <s v="technology/hardware"/>
    <n v="120"/>
    <n v="118.45472440944881"/>
    <s v="technology"/>
    <s v="hardware"/>
    <d v="2014-12-02T07:54:13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x v="1"/>
    <n v="531"/>
    <x v="0"/>
    <s v="technology/hardware"/>
    <n v="304"/>
    <n v="143.21468926553672"/>
    <s v="technology"/>
    <s v="hardware"/>
    <d v="2016-11-15T13:34:34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x v="1"/>
    <n v="158"/>
    <x v="0"/>
    <s v="technology/hardware"/>
    <n v="179"/>
    <n v="282.71518987341773"/>
    <s v="technology"/>
    <s v="hardware"/>
    <d v="2014-03-27T01:58:38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x v="1"/>
    <n v="508"/>
    <x v="0"/>
    <s v="technology/hardware"/>
    <n v="387"/>
    <n v="593.93620078740162"/>
    <s v="technology"/>
    <s v="hardware"/>
    <d v="2015-03-13T03:07:13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x v="1"/>
    <n v="644"/>
    <x v="0"/>
    <s v="technology/hardware"/>
    <n v="211"/>
    <n v="262.15704968944101"/>
    <s v="technology"/>
    <s v="hardware"/>
    <d v="2015-11-03T15:00:07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x v="1"/>
    <n v="848"/>
    <x v="0"/>
    <s v="technology/hardware"/>
    <n v="132"/>
    <n v="46.580778301886795"/>
    <s v="technology"/>
    <s v="hardware"/>
    <d v="2014-04-09T20:45:19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x v="1"/>
    <n v="429"/>
    <x v="0"/>
    <s v="technology/hardware"/>
    <n v="300"/>
    <n v="70.041118881118877"/>
    <s v="technology"/>
    <s v="hardware"/>
    <d v="2013-10-31T05:02:33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x v="1"/>
    <n v="204"/>
    <x v="0"/>
    <s v="technology/hardware"/>
    <n v="421"/>
    <n v="164.90686274509804"/>
    <s v="technology"/>
    <s v="hardware"/>
    <d v="2013-05-30T06:30:21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x v="1"/>
    <n v="379"/>
    <x v="0"/>
    <s v="technology/hardware"/>
    <n v="136"/>
    <n v="449.26385224274406"/>
    <s v="technology"/>
    <s v="hardware"/>
    <d v="2016-11-01T10:32:05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x v="1"/>
    <n v="271"/>
    <x v="0"/>
    <s v="technology/hardware"/>
    <n v="248"/>
    <n v="27.472841328413285"/>
    <s v="technology"/>
    <s v="hardware"/>
    <d v="2013-10-31T22:15:03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x v="0"/>
    <n v="120"/>
    <x v="0"/>
    <s v="technology/hardware"/>
    <n v="182"/>
    <n v="143.97499999999999"/>
    <s v="technology"/>
    <s v="hardware"/>
    <d v="2016-10-11T12:37:07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x v="0"/>
    <n v="140"/>
    <x v="0"/>
    <s v="technology/hardware"/>
    <n v="124"/>
    <n v="88.23571428571428"/>
    <s v="technology"/>
    <s v="hardware"/>
    <d v="2015-11-23T16:59:34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x v="0"/>
    <n v="193"/>
    <x v="0"/>
    <s v="technology/hardware"/>
    <n v="506"/>
    <n v="36.326424870466319"/>
    <s v="technology"/>
    <s v="hardware"/>
    <d v="2016-10-18T04:14:37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x v="0"/>
    <n v="180"/>
    <x v="0"/>
    <s v="technology/hardware"/>
    <n v="108"/>
    <n v="90.177777777777777"/>
    <s v="technology"/>
    <s v="hardware"/>
    <d v="2015-05-14T16:25:1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x v="0"/>
    <n v="263"/>
    <x v="0"/>
    <s v="technology/hardware"/>
    <n v="819"/>
    <n v="152.62361216730039"/>
    <s v="technology"/>
    <s v="hardware"/>
    <d v="2012-06-09T02:07:27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x v="0"/>
    <n v="217"/>
    <x v="0"/>
    <s v="technology/hardware"/>
    <n v="121"/>
    <n v="55.806451612903224"/>
    <s v="technology"/>
    <s v="hardware"/>
    <d v="2013-04-23T04:07:24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x v="0"/>
    <n v="443"/>
    <x v="0"/>
    <s v="technology/hardware"/>
    <n v="103"/>
    <n v="227.85327313769753"/>
    <s v="technology"/>
    <s v="hardware"/>
    <d v="2015-03-18T21:41:10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x v="0"/>
    <n v="1373"/>
    <x v="0"/>
    <s v="technology/hardware"/>
    <n v="148"/>
    <n v="91.82989803350327"/>
    <s v="technology"/>
    <s v="hardware"/>
    <d v="2013-04-23T15:38:11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x v="0"/>
    <n v="742"/>
    <x v="0"/>
    <s v="technology/hardware"/>
    <n v="120"/>
    <n v="80.991037735849048"/>
    <s v="technology"/>
    <s v="hardware"/>
    <d v="2013-10-28T12:39:23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x v="0"/>
    <n v="170"/>
    <x v="0"/>
    <s v="technology/hardware"/>
    <n v="473"/>
    <n v="278.39411764705881"/>
    <s v="technology"/>
    <s v="hardware"/>
    <d v="2015-04-21T01:42:58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x v="0"/>
    <n v="242"/>
    <x v="0"/>
    <s v="technology/hardware"/>
    <n v="130"/>
    <n v="43.095041322314053"/>
    <s v="technology"/>
    <s v="hardware"/>
    <d v="2013-11-26T00:32:17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x v="0"/>
    <n v="541"/>
    <x v="0"/>
    <s v="technology/hardware"/>
    <n v="353"/>
    <n v="326.29205175600737"/>
    <s v="technology"/>
    <s v="hardware"/>
    <d v="2016-01-06T02:00:53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x v="0"/>
    <n v="121"/>
    <x v="0"/>
    <s v="technology/hardware"/>
    <n v="101"/>
    <n v="41.743801652892564"/>
    <s v="technology"/>
    <s v="hardware"/>
    <d v="2015-10-26T14:49:11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x v="0"/>
    <n v="621"/>
    <x v="0"/>
    <s v="technology/hardware"/>
    <n v="114"/>
    <n v="64.020933977455712"/>
    <s v="technology"/>
    <s v="hardware"/>
    <d v="2014-04-02T12:30:10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x v="0"/>
    <n v="101"/>
    <x v="0"/>
    <s v="technology/hardware"/>
    <n v="167"/>
    <n v="99.455445544554451"/>
    <s v="technology"/>
    <s v="hardware"/>
    <d v="2014-11-03T16:10:43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x v="0"/>
    <n v="554"/>
    <x v="0"/>
    <s v="technology/hardware"/>
    <n v="153"/>
    <n v="138.49458483754512"/>
    <s v="technology"/>
    <s v="hardware"/>
    <d v="2013-03-18T18:15:42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x v="0"/>
    <n v="666"/>
    <x v="0"/>
    <s v="technology/hardware"/>
    <n v="202"/>
    <n v="45.547792792792798"/>
    <s v="technology"/>
    <s v="hardware"/>
    <d v="2016-01-27T11:52:12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x v="0"/>
    <n v="410"/>
    <x v="0"/>
    <s v="technology/hardware"/>
    <n v="168"/>
    <n v="10.507317073170732"/>
    <s v="technology"/>
    <s v="hardware"/>
    <d v="2015-01-22T08:53:50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x v="0"/>
    <n v="375"/>
    <x v="0"/>
    <s v="technology/hardware"/>
    <n v="143"/>
    <n v="114.76533333333333"/>
    <s v="technology"/>
    <s v="hardware"/>
    <d v="2015-12-23T14:27:34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x v="0"/>
    <n v="1364"/>
    <x v="0"/>
    <s v="technology/hardware"/>
    <n v="196"/>
    <n v="35.997067448680355"/>
    <s v="technology"/>
    <s v="hardware"/>
    <d v="2014-05-24T15:25:5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x v="0"/>
    <n v="35"/>
    <x v="0"/>
    <s v="technology/hardware"/>
    <n v="108"/>
    <n v="154.17142857142858"/>
    <s v="technology"/>
    <s v="hardware"/>
    <d v="2016-12-01T18:20:54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x v="0"/>
    <n v="203"/>
    <x v="0"/>
    <s v="technology/hardware"/>
    <n v="115"/>
    <n v="566.38916256157631"/>
    <s v="technology"/>
    <s v="hardware"/>
    <d v="2016-02-23T09:11:38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x v="0"/>
    <n v="49"/>
    <x v="0"/>
    <s v="technology/hardware"/>
    <n v="148"/>
    <n v="120.85714285714286"/>
    <s v="technology"/>
    <s v="hardware"/>
    <d v="2016-04-12T17:35:01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x v="0"/>
    <n v="5812"/>
    <x v="0"/>
    <s v="technology/hardware"/>
    <n v="191"/>
    <n v="86.163845492085343"/>
    <s v="technology"/>
    <s v="hardware"/>
    <d v="2013-04-25T08:45:23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x v="0"/>
    <n v="1556"/>
    <x v="0"/>
    <s v="technology/hardware"/>
    <n v="199"/>
    <n v="51.212114395886893"/>
    <s v="technology"/>
    <s v="hardware"/>
    <d v="2013-11-25T08:00:29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x v="0"/>
    <n v="65"/>
    <x v="0"/>
    <s v="technology/hardware"/>
    <n v="219"/>
    <n v="67.261538461538464"/>
    <s v="technology"/>
    <s v="hardware"/>
    <d v="2014-07-24T18:31:23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x v="0"/>
    <n v="10"/>
    <x v="0"/>
    <s v="technology/hardware"/>
    <n v="127"/>
    <n v="62.8"/>
    <s v="technology"/>
    <s v="hardware"/>
    <d v="2015-04-21T20:29:36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x v="0"/>
    <n v="76"/>
    <x v="0"/>
    <s v="technology/hardware"/>
    <n v="105"/>
    <n v="346.13118421052633"/>
    <s v="technology"/>
    <s v="hardware"/>
    <d v="2016-09-20T20:11:55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x v="0"/>
    <n v="263"/>
    <x v="0"/>
    <s v="technology/hardware"/>
    <n v="128"/>
    <n v="244.11912547528519"/>
    <s v="technology"/>
    <s v="hardware"/>
    <d v="2015-12-02T23:19:51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x v="0"/>
    <n v="1530"/>
    <x v="0"/>
    <s v="technology/hardware"/>
    <n v="317"/>
    <n v="259.25424836601309"/>
    <s v="technology"/>
    <s v="hardware"/>
    <d v="2016-05-29T15:45:23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x v="0"/>
    <n v="278"/>
    <x v="0"/>
    <s v="technology/hardware"/>
    <n v="281"/>
    <n v="201.96402877697841"/>
    <s v="technology"/>
    <s v="hardware"/>
    <d v="2016-08-18T06:41:24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x v="0"/>
    <n v="350"/>
    <x v="0"/>
    <s v="technology/hardware"/>
    <n v="111"/>
    <n v="226.20857142857142"/>
    <s v="technology"/>
    <s v="hardware"/>
    <d v="2016-04-07T13:57:1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x v="0"/>
    <n v="470"/>
    <x v="0"/>
    <s v="technology/hardware"/>
    <n v="153"/>
    <n v="324.69"/>
    <s v="technology"/>
    <s v="hardware"/>
    <d v="2015-03-24T16:01:58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x v="0"/>
    <n v="3"/>
    <x v="0"/>
    <s v="technology/hardware"/>
    <n v="103"/>
    <n v="205"/>
    <s v="technology"/>
    <s v="hardware"/>
    <d v="2016-04-06T19:49:42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x v="0"/>
    <n v="8200"/>
    <x v="0"/>
    <s v="technology/hardware"/>
    <n v="1678"/>
    <n v="20.465926829268295"/>
    <s v="technology"/>
    <s v="hardware"/>
    <d v="2013-06-25T16:21:28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x v="0"/>
    <n v="8359"/>
    <x v="0"/>
    <s v="technology/hardware"/>
    <n v="543"/>
    <n v="116.35303146309367"/>
    <s v="technology"/>
    <s v="hardware"/>
    <d v="2014-06-13T21:08:09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x v="0"/>
    <n v="188"/>
    <x v="0"/>
    <s v="technology/hardware"/>
    <n v="116"/>
    <n v="307.20212765957444"/>
    <s v="technology"/>
    <s v="hardware"/>
    <d v="2015-04-09T01:01:16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x v="0"/>
    <n v="48"/>
    <x v="0"/>
    <s v="technology/hardware"/>
    <n v="131"/>
    <n v="546.6875"/>
    <s v="technology"/>
    <s v="hardware"/>
    <d v="2016-11-18T18:30:57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x v="0"/>
    <n v="607"/>
    <x v="0"/>
    <s v="technology/hardware"/>
    <n v="288"/>
    <n v="47.474464579901152"/>
    <s v="technology"/>
    <s v="hardware"/>
    <d v="2015-05-26T17:03:13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x v="0"/>
    <n v="50"/>
    <x v="0"/>
    <s v="technology/hardware"/>
    <n v="508"/>
    <n v="101.56"/>
    <s v="technology"/>
    <s v="hardware"/>
    <d v="2015-10-12T22:58:2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x v="0"/>
    <n v="55"/>
    <x v="0"/>
    <s v="music/indie rock"/>
    <n v="115"/>
    <n v="72.909090909090907"/>
    <s v="music"/>
    <s v="indie rock"/>
    <d v="2012-04-05T03:45:55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x v="0"/>
    <n v="38"/>
    <x v="0"/>
    <s v="music/indie rock"/>
    <n v="111"/>
    <n v="43.710526315789473"/>
    <s v="music"/>
    <s v="indie rock"/>
    <d v="2011-09-25T02:53:16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x v="0"/>
    <n v="25"/>
    <x v="0"/>
    <s v="music/indie rock"/>
    <n v="113"/>
    <n v="34"/>
    <s v="music"/>
    <s v="indie rock"/>
    <d v="2012-05-05T17:19:55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x v="0"/>
    <n v="46"/>
    <x v="0"/>
    <s v="music/indie rock"/>
    <n v="108"/>
    <n v="70.652173913043484"/>
    <s v="music"/>
    <s v="indie rock"/>
    <d v="2014-04-02T19:59:42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x v="0"/>
    <n v="83"/>
    <x v="0"/>
    <s v="music/indie rock"/>
    <n v="124"/>
    <n v="89.301204819277103"/>
    <s v="music"/>
    <s v="indie rock"/>
    <d v="2012-06-15T20:03:07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x v="0"/>
    <n v="35"/>
    <x v="0"/>
    <s v="music/indie rock"/>
    <n v="101"/>
    <n v="115.08571428571429"/>
    <s v="music"/>
    <s v="indie rock"/>
    <d v="2011-11-13T16:05:32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x v="0"/>
    <n v="25"/>
    <x v="0"/>
    <s v="music/indie rock"/>
    <n v="104"/>
    <n v="62.12"/>
    <s v="music"/>
    <s v="indie rock"/>
    <d v="2011-08-09T04:54:18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x v="0"/>
    <n v="75"/>
    <x v="0"/>
    <s v="music/indie rock"/>
    <n v="116"/>
    <n v="46.204266666666669"/>
    <s v="music"/>
    <s v="indie rock"/>
    <d v="2010-08-05T17:09:12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x v="0"/>
    <n v="62"/>
    <x v="0"/>
    <s v="music/indie rock"/>
    <n v="120"/>
    <n v="48.54854838709678"/>
    <s v="music"/>
    <s v="indie rock"/>
    <d v="2013-06-28T01:49:54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x v="0"/>
    <n v="160"/>
    <x v="0"/>
    <s v="music/indie rock"/>
    <n v="115"/>
    <n v="57.520187499999999"/>
    <s v="music"/>
    <s v="indie rock"/>
    <d v="2013-01-25T09:09:15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x v="0"/>
    <n v="246"/>
    <x v="0"/>
    <s v="music/indie rock"/>
    <n v="120"/>
    <n v="88.147154471544724"/>
    <s v="music"/>
    <s v="indie rock"/>
    <d v="2011-01-12T07:44:38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x v="0"/>
    <n v="55"/>
    <x v="0"/>
    <s v="music/indie rock"/>
    <n v="101"/>
    <n v="110.49090909090908"/>
    <s v="music"/>
    <s v="indie rock"/>
    <d v="2011-08-08T16:58:5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x v="0"/>
    <n v="23"/>
    <x v="0"/>
    <s v="music/indie rock"/>
    <n v="102"/>
    <n v="66.826086956521735"/>
    <s v="music"/>
    <s v="indie rock"/>
    <d v="2012-10-23T20:30:32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x v="0"/>
    <n v="72"/>
    <x v="0"/>
    <s v="music/indie rock"/>
    <n v="121"/>
    <n v="58.597222222222221"/>
    <s v="music"/>
    <s v="indie rock"/>
    <d v="2012-01-31T00:28:50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x v="0"/>
    <n v="22"/>
    <x v="0"/>
    <s v="music/indie rock"/>
    <n v="100"/>
    <n v="113.63636363636364"/>
    <s v="music"/>
    <s v="indie rock"/>
    <d v="2011-08-03T17:36:13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x v="0"/>
    <n v="14"/>
    <x v="0"/>
    <s v="music/indie rock"/>
    <n v="102"/>
    <n v="43.571428571428569"/>
    <s v="music"/>
    <s v="indie rock"/>
    <d v="2012-10-10T18:12:15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x v="0"/>
    <n v="38"/>
    <x v="0"/>
    <s v="music/indie rock"/>
    <n v="100"/>
    <n v="78.94736842105263"/>
    <s v="music"/>
    <s v="indie rock"/>
    <d v="2011-10-02T14:02:15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x v="0"/>
    <n v="32"/>
    <x v="0"/>
    <s v="music/indie rock"/>
    <n v="100"/>
    <n v="188.125"/>
    <s v="music"/>
    <s v="indie rock"/>
    <d v="2012-02-07T02:43:55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x v="0"/>
    <n v="63"/>
    <x v="0"/>
    <s v="music/indie rock"/>
    <n v="132"/>
    <n v="63.031746031746032"/>
    <s v="music"/>
    <s v="indie rock"/>
    <d v="2015-06-18T17:54:44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x v="0"/>
    <n v="27"/>
    <x v="0"/>
    <s v="music/indie rock"/>
    <n v="137"/>
    <n v="30.37037037037037"/>
    <s v="music"/>
    <s v="indie rock"/>
    <d v="2012-06-14T20:02:21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x v="0"/>
    <n v="44"/>
    <x v="0"/>
    <s v="music/indie rock"/>
    <n v="113"/>
    <n v="51.477272727272727"/>
    <s v="music"/>
    <s v="indie rock"/>
    <d v="2011-12-15T03:35:14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x v="0"/>
    <n v="38"/>
    <x v="0"/>
    <s v="music/indie rock"/>
    <n v="136"/>
    <n v="35.789473684210527"/>
    <s v="music"/>
    <s v="indie rock"/>
    <d v="2011-04-05T20:50:48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x v="0"/>
    <n v="115"/>
    <x v="0"/>
    <s v="music/indie rock"/>
    <n v="146"/>
    <n v="98.817391304347822"/>
    <s v="music"/>
    <s v="indie rock"/>
    <d v="2012-10-10T18:07:07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x v="0"/>
    <n v="37"/>
    <x v="0"/>
    <s v="music/indie rock"/>
    <n v="130"/>
    <n v="28"/>
    <s v="music"/>
    <s v="indie rock"/>
    <d v="2013-04-30T01:47:1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x v="0"/>
    <n v="99"/>
    <x v="0"/>
    <s v="music/indie rock"/>
    <n v="254"/>
    <n v="51.313131313131315"/>
    <s v="music"/>
    <s v="indie rock"/>
    <d v="2014-11-08T18:55:53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x v="0"/>
    <n v="44"/>
    <x v="0"/>
    <s v="music/indie rock"/>
    <n v="107"/>
    <n v="53.522727272727273"/>
    <s v="music"/>
    <s v="indie rock"/>
    <d v="2012-12-27T05:09:34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x v="0"/>
    <n v="58"/>
    <x v="0"/>
    <s v="music/indie rock"/>
    <n v="108"/>
    <n v="37.149310344827583"/>
    <s v="music"/>
    <s v="indie rock"/>
    <d v="2014-10-22T17:03:13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x v="0"/>
    <n v="191"/>
    <x v="0"/>
    <s v="music/indie rock"/>
    <n v="107"/>
    <n v="89.895287958115176"/>
    <s v="music"/>
    <s v="indie rock"/>
    <d v="2012-08-14T04:13:00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x v="0"/>
    <n v="40"/>
    <x v="0"/>
    <s v="music/indie rock"/>
    <n v="107"/>
    <n v="106.52500000000001"/>
    <s v="music"/>
    <s v="indie rock"/>
    <d v="2015-06-05T17:00:17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x v="0"/>
    <n v="38"/>
    <x v="0"/>
    <s v="music/indie rock"/>
    <n v="100"/>
    <n v="52.815789473684212"/>
    <s v="music"/>
    <s v="indie rock"/>
    <d v="2014-04-30T16:06:09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x v="0"/>
    <n v="39"/>
    <x v="0"/>
    <s v="music/indie rock"/>
    <n v="107"/>
    <n v="54.615384615384613"/>
    <s v="music"/>
    <s v="indie rock"/>
    <d v="2011-06-09T04:43:45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x v="0"/>
    <n v="11"/>
    <x v="0"/>
    <s v="music/indie rock"/>
    <n v="100"/>
    <n v="27.272727272727273"/>
    <s v="music"/>
    <s v="indie rock"/>
    <d v="2013-04-01T22:16:33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x v="0"/>
    <n v="107"/>
    <x v="0"/>
    <s v="music/indie rock"/>
    <n v="105"/>
    <n v="68.598130841121488"/>
    <s v="music"/>
    <s v="indie rock"/>
    <d v="2014-08-19T20:46:16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x v="0"/>
    <n v="147"/>
    <x v="0"/>
    <s v="music/indie rock"/>
    <n v="105"/>
    <n v="35.612244897959187"/>
    <s v="music"/>
    <s v="indie rock"/>
    <d v="2010-10-07T19:34:30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x v="0"/>
    <n v="36"/>
    <x v="0"/>
    <s v="music/indie rock"/>
    <n v="226"/>
    <n v="94.027777777777771"/>
    <s v="music"/>
    <s v="indie rock"/>
    <d v="2011-01-21T01:56:41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x v="0"/>
    <n v="92"/>
    <x v="0"/>
    <s v="music/indie rock"/>
    <n v="101"/>
    <n v="526.45652173913038"/>
    <s v="music"/>
    <s v="indie rock"/>
    <d v="2012-08-15T18:40:03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x v="0"/>
    <n v="35"/>
    <x v="0"/>
    <s v="music/indie rock"/>
    <n v="148"/>
    <n v="50.657142857142858"/>
    <s v="music"/>
    <s v="indie rock"/>
    <d v="2015-10-13T01:25:49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x v="0"/>
    <n v="17"/>
    <x v="0"/>
    <s v="music/indie rock"/>
    <n v="135"/>
    <n v="79.182941176470578"/>
    <s v="music"/>
    <s v="indie rock"/>
    <d v="2011-06-24T20:08:56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x v="0"/>
    <n v="22"/>
    <x v="0"/>
    <s v="music/indie rock"/>
    <n v="101"/>
    <n v="91.590909090909093"/>
    <s v="music"/>
    <s v="indie rock"/>
    <d v="2012-07-17T03:07:25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x v="0"/>
    <n v="69"/>
    <x v="0"/>
    <s v="music/indie rock"/>
    <n v="101"/>
    <n v="116.96275362318841"/>
    <s v="music"/>
    <s v="indie rock"/>
    <d v="2013-11-13T23:08:56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x v="0"/>
    <n v="10"/>
    <x v="1"/>
    <s v="games/video games"/>
    <n v="1"/>
    <n v="28.4"/>
    <s v="games"/>
    <s v="video games"/>
    <d v="2016-12-12T17:49:08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x v="0"/>
    <n v="3"/>
    <x v="1"/>
    <s v="games/video games"/>
    <n v="0"/>
    <n v="103.33333333333333"/>
    <s v="games"/>
    <s v="video games"/>
    <d v="2016-12-08T07:12:49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x v="0"/>
    <n v="5"/>
    <x v="1"/>
    <s v="games/video games"/>
    <n v="10"/>
    <n v="10"/>
    <s v="games"/>
    <s v="video games"/>
    <d v="2010-01-20T10:11:47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x v="0"/>
    <n v="5"/>
    <x v="1"/>
    <s v="games/video games"/>
    <n v="10"/>
    <n v="23"/>
    <s v="games"/>
    <s v="video games"/>
    <d v="2010-10-13T00:40:35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x v="0"/>
    <n v="27"/>
    <x v="1"/>
    <s v="games/video games"/>
    <n v="1"/>
    <n v="31.555555555555557"/>
    <s v="games"/>
    <s v="video games"/>
    <d v="2015-07-06T00:33:53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x v="0"/>
    <n v="2"/>
    <x v="1"/>
    <s v="games/video games"/>
    <n v="0"/>
    <n v="5"/>
    <s v="games"/>
    <s v="video games"/>
    <d v="2014-11-08T23:21:27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x v="0"/>
    <n v="236"/>
    <x v="1"/>
    <s v="games/video games"/>
    <n v="29"/>
    <n v="34.220338983050844"/>
    <s v="games"/>
    <s v="video games"/>
    <d v="2015-02-10T12:07:43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x v="0"/>
    <n v="1"/>
    <x v="1"/>
    <s v="games/video games"/>
    <n v="0"/>
    <n v="25"/>
    <s v="games"/>
    <s v="video games"/>
    <d v="2014-07-23T18:32:49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x v="0"/>
    <n v="12"/>
    <x v="1"/>
    <s v="games/video games"/>
    <n v="12"/>
    <n v="19.666666666666668"/>
    <s v="games"/>
    <s v="video games"/>
    <d v="2016-02-09T00:35:00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x v="0"/>
    <n v="4"/>
    <x v="1"/>
    <s v="games/video games"/>
    <n v="0"/>
    <n v="21.25"/>
    <s v="games"/>
    <s v="video games"/>
    <d v="2014-07-12T02:04:23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x v="0"/>
    <n v="3"/>
    <x v="1"/>
    <s v="games/video games"/>
    <n v="5"/>
    <n v="8.3333333333333339"/>
    <s v="games"/>
    <s v="video games"/>
    <d v="2015-06-12T04:58:1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x v="0"/>
    <n v="99"/>
    <x v="1"/>
    <s v="games/video games"/>
    <n v="2"/>
    <n v="21.34333333333333"/>
    <s v="games"/>
    <s v="video games"/>
    <d v="2014-01-04T11:41: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x v="0"/>
    <n v="3"/>
    <x v="1"/>
    <s v="games/video games"/>
    <n v="2"/>
    <n v="5.333333333333333"/>
    <s v="games"/>
    <s v="video games"/>
    <d v="2011-03-17T02:19:59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x v="0"/>
    <n v="3"/>
    <x v="1"/>
    <s v="games/video games"/>
    <n v="2"/>
    <n v="34.666666666666664"/>
    <s v="games"/>
    <s v="video games"/>
    <d v="2013-03-28T21:16:31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x v="0"/>
    <n v="22"/>
    <x v="1"/>
    <s v="games/video games"/>
    <n v="10"/>
    <n v="21.727272727272727"/>
    <s v="games"/>
    <s v="video games"/>
    <d v="2012-09-04T23:07:13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x v="0"/>
    <n v="4"/>
    <x v="1"/>
    <s v="games/video games"/>
    <n v="0"/>
    <n v="11.922499999999999"/>
    <s v="games"/>
    <s v="video games"/>
    <d v="2013-09-19T12:13:0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x v="0"/>
    <n v="534"/>
    <x v="1"/>
    <s v="games/video games"/>
    <n v="28"/>
    <n v="26.59737827715356"/>
    <s v="games"/>
    <s v="video games"/>
    <d v="2014-11-05T18:30:29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x v="0"/>
    <n v="12"/>
    <x v="1"/>
    <s v="games/video games"/>
    <n v="13"/>
    <n v="10.666666666666666"/>
    <s v="games"/>
    <s v="video games"/>
    <d v="2013-10-10T00:18:59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x v="0"/>
    <n v="56"/>
    <x v="1"/>
    <s v="games/video games"/>
    <n v="5"/>
    <n v="29.035714285714285"/>
    <s v="games"/>
    <s v="video games"/>
    <d v="2016-10-04T18:00:08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x v="0"/>
    <n v="11"/>
    <x v="1"/>
    <s v="games/video games"/>
    <n v="0"/>
    <n v="50.909090909090907"/>
    <s v="games"/>
    <s v="video games"/>
    <d v="2012-12-12T20:00:24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x v="0"/>
    <n v="0"/>
    <x v="1"/>
    <s v="games/video games"/>
    <n v="0"/>
    <e v="#DIV/0!"/>
    <s v="games"/>
    <s v="video games"/>
    <d v="2014-10-15T05:39:19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x v="0"/>
    <n v="12"/>
    <x v="1"/>
    <s v="games/video games"/>
    <n v="6"/>
    <n v="50.083333333333336"/>
    <s v="games"/>
    <s v="video games"/>
    <d v="2015-12-02T16:50:10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x v="0"/>
    <n v="5"/>
    <x v="1"/>
    <s v="games/video games"/>
    <n v="11"/>
    <n v="45"/>
    <s v="games"/>
    <s v="video games"/>
    <d v="2010-06-03T21:16:52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x v="0"/>
    <n v="24"/>
    <x v="1"/>
    <s v="games/video games"/>
    <n v="2"/>
    <n v="25.291666666666668"/>
    <s v="games"/>
    <s v="video games"/>
    <d v="2013-08-13T13:07:20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x v="0"/>
    <n v="89"/>
    <x v="1"/>
    <s v="games/video games"/>
    <n v="30"/>
    <n v="51.292134831460672"/>
    <s v="games"/>
    <s v="video games"/>
    <d v="2013-10-28T05:41:54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x v="0"/>
    <n v="1"/>
    <x v="1"/>
    <s v="games/video games"/>
    <n v="0"/>
    <n v="1"/>
    <s v="games"/>
    <s v="video games"/>
    <d v="2016-01-28T16:18:30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x v="0"/>
    <n v="55"/>
    <x v="1"/>
    <s v="games/video games"/>
    <n v="1"/>
    <n v="49.381818181818183"/>
    <s v="games"/>
    <s v="video games"/>
    <d v="2014-10-15T07:05:48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x v="0"/>
    <n v="2"/>
    <x v="1"/>
    <s v="games/video games"/>
    <n v="2"/>
    <n v="1"/>
    <s v="games"/>
    <s v="video games"/>
    <d v="2015-03-03T17:36:22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x v="0"/>
    <n v="0"/>
    <x v="1"/>
    <s v="games/video games"/>
    <n v="0"/>
    <e v="#DIV/0!"/>
    <s v="games"/>
    <s v="video games"/>
    <d v="2010-06-26T00:35:56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x v="0"/>
    <n v="4"/>
    <x v="1"/>
    <s v="games/video games"/>
    <n v="1"/>
    <n v="101.25"/>
    <s v="games"/>
    <s v="video games"/>
    <d v="2016-06-13T06:49:59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x v="0"/>
    <n v="6"/>
    <x v="1"/>
    <s v="games/video games"/>
    <n v="0"/>
    <n v="19.666666666666668"/>
    <s v="games"/>
    <s v="video games"/>
    <d v="2016-05-30T20:20:14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x v="0"/>
    <n v="4"/>
    <x v="1"/>
    <s v="games/video games"/>
    <n v="0"/>
    <n v="12.5"/>
    <s v="games"/>
    <s v="video games"/>
    <d v="2014-02-13T19:58:29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x v="0"/>
    <n v="4"/>
    <x v="1"/>
    <s v="games/video games"/>
    <n v="0"/>
    <n v="8.5"/>
    <s v="games"/>
    <s v="video games"/>
    <d v="2014-12-01T21:51:58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x v="0"/>
    <n v="2"/>
    <x v="1"/>
    <s v="games/video games"/>
    <n v="1"/>
    <n v="1"/>
    <s v="games"/>
    <s v="video games"/>
    <d v="2014-01-08T15:10:27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x v="0"/>
    <n v="5"/>
    <x v="1"/>
    <s v="games/video games"/>
    <n v="2"/>
    <n v="23"/>
    <s v="games"/>
    <s v="video games"/>
    <d v="2016-03-01T17:56:2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x v="0"/>
    <n v="83"/>
    <x v="1"/>
    <s v="games/video games"/>
    <n v="3"/>
    <n v="17.987951807228917"/>
    <s v="games"/>
    <s v="video games"/>
    <d v="2013-08-02T20:30:0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x v="0"/>
    <n v="57"/>
    <x v="1"/>
    <s v="games/video games"/>
    <n v="28"/>
    <n v="370.94736842105266"/>
    <s v="games"/>
    <s v="video games"/>
    <d v="2016-11-20T23:33:03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x v="0"/>
    <n v="311"/>
    <x v="1"/>
    <s v="games/video games"/>
    <n v="7"/>
    <n v="63.569485530546629"/>
    <s v="games"/>
    <s v="video games"/>
    <d v="2012-12-21T20:29:34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x v="0"/>
    <n v="2"/>
    <x v="1"/>
    <s v="games/video games"/>
    <n v="1"/>
    <n v="13"/>
    <s v="games"/>
    <s v="video games"/>
    <d v="2011-06-16T17:32:54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x v="0"/>
    <n v="16"/>
    <x v="1"/>
    <s v="games/video games"/>
    <n v="1"/>
    <n v="5.3125"/>
    <s v="games"/>
    <s v="video games"/>
    <d v="2012-04-19T17:05:05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x v="0"/>
    <n v="13"/>
    <x v="0"/>
    <s v="music/rock"/>
    <n v="116"/>
    <n v="35.615384615384613"/>
    <s v="music"/>
    <s v="rock"/>
    <d v="2015-08-24T20:27:39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x v="0"/>
    <n v="58"/>
    <x v="0"/>
    <s v="music/rock"/>
    <n v="112"/>
    <n v="87.103448275862064"/>
    <s v="music"/>
    <s v="rock"/>
    <d v="2014-06-23T18:23:11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x v="0"/>
    <n v="44"/>
    <x v="0"/>
    <s v="music/rock"/>
    <n v="132"/>
    <n v="75.11363636363636"/>
    <s v="music"/>
    <s v="rock"/>
    <d v="2015-04-17T21:35:20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x v="0"/>
    <n v="83"/>
    <x v="0"/>
    <s v="music/rock"/>
    <n v="103"/>
    <n v="68.01204819277109"/>
    <s v="music"/>
    <s v="rock"/>
    <d v="2016-05-25T17:13:3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x v="0"/>
    <n v="117"/>
    <x v="0"/>
    <s v="music/rock"/>
    <n v="139"/>
    <n v="29.623931623931625"/>
    <s v="music"/>
    <s v="rock"/>
    <d v="2016-03-09T16:00:3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x v="0"/>
    <n v="32"/>
    <x v="0"/>
    <s v="music/rock"/>
    <n v="147"/>
    <n v="91.625"/>
    <s v="music"/>
    <s v="rock"/>
    <d v="2014-10-21T20:06:58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x v="0"/>
    <n v="8"/>
    <x v="0"/>
    <s v="music/rock"/>
    <n v="120"/>
    <n v="22.5"/>
    <s v="music"/>
    <s v="rock"/>
    <d v="2012-09-01T01:35:3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x v="0"/>
    <n v="340"/>
    <x v="0"/>
    <s v="music/rock"/>
    <n v="122"/>
    <n v="64.366735294117646"/>
    <s v="music"/>
    <s v="rock"/>
    <d v="2017-01-10T14:24:21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x v="0"/>
    <n v="7"/>
    <x v="0"/>
    <s v="music/rock"/>
    <n v="100"/>
    <n v="21.857142857142858"/>
    <s v="music"/>
    <s v="rock"/>
    <d v="2017-02-27T16:49:11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x v="0"/>
    <n v="19"/>
    <x v="0"/>
    <s v="music/rock"/>
    <n v="181"/>
    <n v="33.315789473684212"/>
    <s v="music"/>
    <s v="rock"/>
    <d v="2015-07-13T18:00:22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x v="0"/>
    <n v="47"/>
    <x v="0"/>
    <s v="music/rock"/>
    <n v="106"/>
    <n v="90.276595744680847"/>
    <s v="music"/>
    <s v="rock"/>
    <d v="2015-05-17T22:58:15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x v="0"/>
    <n v="13"/>
    <x v="0"/>
    <s v="music/rock"/>
    <n v="100"/>
    <n v="76.92307692307692"/>
    <s v="music"/>
    <s v="rock"/>
    <d v="2015-03-19T13:55:20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x v="0"/>
    <n v="90"/>
    <x v="0"/>
    <s v="music/rock"/>
    <n v="127"/>
    <n v="59.233333333333334"/>
    <s v="music"/>
    <s v="rock"/>
    <d v="2013-08-09T16:37:2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x v="0"/>
    <n v="63"/>
    <x v="0"/>
    <s v="music/rock"/>
    <n v="103"/>
    <n v="65.38095238095238"/>
    <s v="music"/>
    <s v="rock"/>
    <d v="2016-04-05T13:01:47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x v="0"/>
    <n v="26"/>
    <x v="0"/>
    <s v="music/rock"/>
    <n v="250"/>
    <n v="67.307692307692307"/>
    <s v="music"/>
    <s v="rock"/>
    <d v="2016-07-14T00:13:06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x v="0"/>
    <n v="71"/>
    <x v="0"/>
    <s v="music/rock"/>
    <n v="126"/>
    <n v="88.74647887323944"/>
    <s v="music"/>
    <s v="rock"/>
    <d v="2015-04-02T15:11:49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x v="0"/>
    <n v="38"/>
    <x v="0"/>
    <s v="music/rock"/>
    <n v="100"/>
    <n v="65.868421052631575"/>
    <s v="music"/>
    <s v="rock"/>
    <d v="2016-05-12T06:01:0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x v="0"/>
    <n v="859"/>
    <x v="0"/>
    <s v="music/rock"/>
    <n v="139"/>
    <n v="40.349243306169967"/>
    <s v="music"/>
    <s v="rock"/>
    <d v="2016-12-19T15:16:37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x v="0"/>
    <n v="21"/>
    <x v="0"/>
    <s v="music/rock"/>
    <n v="161"/>
    <n v="76.857142857142861"/>
    <s v="music"/>
    <s v="rock"/>
    <d v="2015-03-12T04:06:32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x v="0"/>
    <n v="78"/>
    <x v="0"/>
    <s v="music/rock"/>
    <n v="107"/>
    <n v="68.707820512820518"/>
    <s v="music"/>
    <s v="rock"/>
    <d v="2015-10-02T16:04:28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x v="0"/>
    <n v="53"/>
    <x v="0"/>
    <s v="games/tabletop games"/>
    <n v="153"/>
    <n v="57.773584905660378"/>
    <s v="games"/>
    <s v="tabletop games"/>
    <d v="2017-02-07T00:07:33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x v="0"/>
    <n v="356"/>
    <x v="0"/>
    <s v="games/tabletop games"/>
    <n v="524"/>
    <n v="44.171348314606739"/>
    <s v="games"/>
    <s v="tabletop games"/>
    <d v="2014-08-28T21:37:05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x v="0"/>
    <n v="279"/>
    <x v="0"/>
    <s v="games/tabletop games"/>
    <n v="489"/>
    <n v="31.566308243727597"/>
    <s v="games"/>
    <s v="tabletop games"/>
    <d v="2017-01-10T08:46:17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x v="1"/>
    <n v="266"/>
    <x v="0"/>
    <s v="games/tabletop games"/>
    <n v="285"/>
    <n v="107.04511278195488"/>
    <s v="games"/>
    <s v="tabletop games"/>
    <d v="2016-01-11T16:34:01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x v="0"/>
    <n v="623"/>
    <x v="0"/>
    <s v="games/tabletop games"/>
    <n v="1857"/>
    <n v="149.03451043338683"/>
    <s v="games"/>
    <s v="tabletop games"/>
    <d v="2013-02-14T08:23:59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x v="0"/>
    <n v="392"/>
    <x v="0"/>
    <s v="games/tabletop games"/>
    <n v="110"/>
    <n v="55.956632653061227"/>
    <s v="games"/>
    <s v="tabletop games"/>
    <d v="2016-08-01T14:45:43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x v="1"/>
    <n v="3562"/>
    <x v="0"/>
    <s v="games/tabletop games"/>
    <n v="1015"/>
    <n v="56.970381807973048"/>
    <s v="games"/>
    <s v="tabletop games"/>
    <d v="2015-03-05T05:01:06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x v="0"/>
    <n v="514"/>
    <x v="0"/>
    <s v="games/tabletop games"/>
    <n v="412"/>
    <n v="44.056420233463037"/>
    <s v="games"/>
    <s v="tabletop games"/>
    <d v="2016-09-20T14:04:01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x v="0"/>
    <n v="88"/>
    <x v="0"/>
    <s v="games/tabletop games"/>
    <n v="503"/>
    <n v="68.625"/>
    <s v="games"/>
    <s v="tabletop games"/>
    <d v="2016-04-07T18:55:00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x v="0"/>
    <n v="537"/>
    <x v="0"/>
    <s v="games/tabletop games"/>
    <n v="185"/>
    <n v="65.318435754189949"/>
    <s v="games"/>
    <s v="tabletop games"/>
    <d v="2016-02-17T15:00:04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x v="0"/>
    <n v="25"/>
    <x v="0"/>
    <s v="games/tabletop games"/>
    <n v="120"/>
    <n v="35.92"/>
    <s v="games"/>
    <s v="tabletop games"/>
    <d v="2017-02-02T20:00:27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x v="0"/>
    <n v="3238"/>
    <x v="0"/>
    <s v="games/tabletop games"/>
    <n v="1081"/>
    <n v="40.070667078443485"/>
    <s v="games"/>
    <s v="tabletop games"/>
    <d v="2016-11-17T20:25:44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x v="0"/>
    <n v="897"/>
    <x v="0"/>
    <s v="games/tabletop games"/>
    <n v="452"/>
    <n v="75.647714604236342"/>
    <s v="games"/>
    <s v="tabletop games"/>
    <d v="2016-10-21T09:44:32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x v="0"/>
    <n v="878"/>
    <x v="0"/>
    <s v="games/tabletop games"/>
    <n v="537"/>
    <n v="61.203872437357631"/>
    <s v="games"/>
    <s v="tabletop games"/>
    <d v="2016-02-25T18:11:30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x v="0"/>
    <n v="115"/>
    <x v="0"/>
    <s v="games/tabletop games"/>
    <n v="120"/>
    <n v="48.130434782608695"/>
    <s v="games"/>
    <s v="tabletop games"/>
    <d v="2015-07-12T18:31:40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x v="0"/>
    <n v="234"/>
    <x v="0"/>
    <s v="games/tabletop games"/>
    <n v="114"/>
    <n v="68.106837606837601"/>
    <s v="games"/>
    <s v="tabletop games"/>
    <d v="2016-11-01T11:41:42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x v="0"/>
    <n v="4330"/>
    <x v="0"/>
    <s v="games/tabletop games"/>
    <n v="951"/>
    <n v="65.891300230946882"/>
    <s v="games"/>
    <s v="tabletop games"/>
    <d v="2015-01-29T14:00:59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x v="0"/>
    <n v="651"/>
    <x v="0"/>
    <s v="games/tabletop games"/>
    <n v="133"/>
    <n v="81.654377880184327"/>
    <s v="games"/>
    <s v="tabletop games"/>
    <d v="2015-10-15T12:20:00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x v="1"/>
    <n v="251"/>
    <x v="0"/>
    <s v="games/tabletop games"/>
    <n v="147"/>
    <n v="52.701195219123505"/>
    <s v="games"/>
    <s v="tabletop games"/>
    <d v="2015-09-15T09:59:58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x v="0"/>
    <n v="263"/>
    <x v="0"/>
    <s v="games/tabletop games"/>
    <n v="542"/>
    <n v="41.228136882129277"/>
    <s v="games"/>
    <s v="tabletop games"/>
    <d v="2015-06-08T15:01:08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x v="0"/>
    <n v="28"/>
    <x v="0"/>
    <s v="music/electronic music"/>
    <n v="383"/>
    <n v="15.035357142857142"/>
    <s v="music"/>
    <s v="electronic music"/>
    <d v="2013-01-02T20:19:25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x v="0"/>
    <n v="721"/>
    <x v="0"/>
    <s v="music/electronic music"/>
    <n v="704"/>
    <n v="39.066920943134534"/>
    <s v="music"/>
    <s v="electronic music"/>
    <d v="2012-10-02T20:22:48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x v="0"/>
    <n v="50"/>
    <x v="0"/>
    <s v="music/electronic music"/>
    <n v="110"/>
    <n v="43.82"/>
    <s v="music"/>
    <s v="electronic music"/>
    <d v="2015-08-25T20:38:02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x v="0"/>
    <n v="73"/>
    <x v="0"/>
    <s v="music/electronic music"/>
    <n v="133"/>
    <n v="27.301369863013697"/>
    <s v="music"/>
    <s v="electronic music"/>
    <d v="2013-02-07T07:28:39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x v="0"/>
    <n v="27"/>
    <x v="0"/>
    <s v="music/electronic music"/>
    <n v="152"/>
    <n v="42.222222222222221"/>
    <s v="music"/>
    <s v="electronic music"/>
    <d v="2012-05-02T19:43:09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x v="0"/>
    <n v="34"/>
    <x v="0"/>
    <s v="music/electronic music"/>
    <n v="103"/>
    <n v="33.235294117647058"/>
    <s v="music"/>
    <s v="electronic music"/>
    <d v="2012-03-29T06:10:24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x v="0"/>
    <n v="7"/>
    <x v="0"/>
    <s v="music/electronic music"/>
    <n v="100"/>
    <n v="285.71428571428572"/>
    <s v="music"/>
    <s v="electronic music"/>
    <d v="2013-10-17T04:39:33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x v="0"/>
    <n v="24"/>
    <x v="0"/>
    <s v="music/electronic music"/>
    <n v="102"/>
    <n v="42.333333333333336"/>
    <s v="music"/>
    <s v="electronic music"/>
    <d v="2012-02-07T21:10:26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x v="0"/>
    <n v="15"/>
    <x v="0"/>
    <s v="music/electronic music"/>
    <n v="151"/>
    <n v="50.266666666666666"/>
    <s v="music"/>
    <s v="electronic music"/>
    <d v="2014-04-03T11:30:44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x v="0"/>
    <n v="72"/>
    <x v="0"/>
    <s v="music/electronic music"/>
    <n v="111"/>
    <n v="61.902777777777779"/>
    <s v="music"/>
    <s v="electronic music"/>
    <d v="2012-02-17T01:35: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x v="0"/>
    <n v="120"/>
    <x v="0"/>
    <s v="music/electronic music"/>
    <n v="196"/>
    <n v="40.75"/>
    <s v="music"/>
    <s v="electronic music"/>
    <d v="2014-03-18T18:50:25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x v="0"/>
    <n v="123"/>
    <x v="0"/>
    <s v="music/electronic music"/>
    <n v="114"/>
    <n v="55.796747967479675"/>
    <s v="music"/>
    <s v="electronic music"/>
    <d v="2013-10-01T17:56:17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x v="0"/>
    <n v="1"/>
    <x v="0"/>
    <s v="music/electronic music"/>
    <n v="200"/>
    <n v="10"/>
    <s v="music"/>
    <s v="electronic music"/>
    <d v="2015-04-15T19:49:39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x v="0"/>
    <n v="24"/>
    <x v="0"/>
    <s v="music/electronic music"/>
    <n v="293"/>
    <n v="73.125416666666666"/>
    <s v="music"/>
    <s v="electronic music"/>
    <d v="2014-01-07T19:00:48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x v="0"/>
    <n v="33"/>
    <x v="0"/>
    <s v="music/electronic music"/>
    <n v="156"/>
    <n v="26.060606060606062"/>
    <s v="music"/>
    <s v="electronic music"/>
    <d v="2012-02-19T17:12:52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x v="0"/>
    <n v="14"/>
    <x v="0"/>
    <s v="music/electronic music"/>
    <n v="106"/>
    <n v="22.642857142857142"/>
    <s v="music"/>
    <s v="electronic music"/>
    <d v="2015-07-09T18:02:25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x v="0"/>
    <n v="9"/>
    <x v="0"/>
    <s v="music/electronic music"/>
    <n v="101"/>
    <n v="47.222222222222221"/>
    <s v="music"/>
    <s v="electronic music"/>
    <d v="2015-10-22T18:38:33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x v="0"/>
    <n v="76"/>
    <x v="0"/>
    <s v="music/electronic music"/>
    <n v="123"/>
    <n v="32.324473684210524"/>
    <s v="music"/>
    <s v="electronic music"/>
    <d v="2012-08-06T19:29:43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x v="0"/>
    <n v="19"/>
    <x v="0"/>
    <s v="music/electronic music"/>
    <n v="102"/>
    <n v="53.421052631578945"/>
    <s v="music"/>
    <s v="electronic music"/>
    <d v="2015-07-20T17:15:12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x v="0"/>
    <n v="69"/>
    <x v="0"/>
    <s v="music/electronic music"/>
    <n v="101"/>
    <n v="51.304347826086953"/>
    <s v="music"/>
    <s v="electronic music"/>
    <d v="2013-06-27T01:27:16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x v="0"/>
    <n v="218"/>
    <x v="0"/>
    <s v="games/tabletop games"/>
    <n v="108"/>
    <n v="37.197247706422019"/>
    <s v="games"/>
    <s v="tabletop games"/>
    <d v="2016-03-23T16:00:09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x v="0"/>
    <n v="30"/>
    <x v="0"/>
    <s v="games/tabletop games"/>
    <n v="163"/>
    <n v="27.1"/>
    <s v="games"/>
    <s v="tabletop games"/>
    <d v="2011-12-29T18:54:07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x v="0"/>
    <n v="100"/>
    <x v="0"/>
    <s v="games/tabletop games"/>
    <n v="106"/>
    <n v="206.31"/>
    <s v="games"/>
    <s v="tabletop games"/>
    <d v="2015-05-28T15:22:48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x v="0"/>
    <n v="296"/>
    <x v="0"/>
    <s v="games/tabletop games"/>
    <n v="243"/>
    <n v="82.145270270270274"/>
    <s v="games"/>
    <s v="tabletop games"/>
    <d v="2016-10-01T16:01:15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x v="0"/>
    <n v="1204"/>
    <x v="0"/>
    <s v="games/tabletop games"/>
    <n v="945"/>
    <n v="164.79651993355483"/>
    <s v="games"/>
    <s v="tabletop games"/>
    <d v="2014-08-22T19:00:1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x v="0"/>
    <n v="321"/>
    <x v="0"/>
    <s v="games/tabletop games"/>
    <n v="108"/>
    <n v="60.820280373831778"/>
    <s v="games"/>
    <s v="tabletop games"/>
    <d v="2016-01-12T19:10:22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x v="0"/>
    <n v="301"/>
    <x v="0"/>
    <s v="games/tabletop games"/>
    <n v="157"/>
    <n v="67.970099667774093"/>
    <s v="games"/>
    <s v="tabletop games"/>
    <d v="2013-10-14T19:22:35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x v="0"/>
    <n v="144"/>
    <x v="0"/>
    <s v="games/tabletop games"/>
    <n v="1174"/>
    <n v="81.561805555555551"/>
    <s v="games"/>
    <s v="tabletop games"/>
    <d v="2015-07-17T06:40:36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x v="0"/>
    <n v="539"/>
    <x v="0"/>
    <s v="games/tabletop games"/>
    <n v="171"/>
    <n v="25.42547309833024"/>
    <s v="games"/>
    <s v="tabletop games"/>
    <d v="2013-07-29T15:56:31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x v="0"/>
    <n v="498"/>
    <x v="0"/>
    <s v="games/tabletop games"/>
    <n v="126"/>
    <n v="21.497991967871485"/>
    <s v="games"/>
    <s v="tabletop games"/>
    <d v="2014-03-26T21:08:47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x v="0"/>
    <n v="1113"/>
    <x v="0"/>
    <s v="games/tabletop games"/>
    <n v="1212"/>
    <n v="27.226630727762803"/>
    <s v="games"/>
    <s v="tabletop games"/>
    <d v="2013-05-29T21:51:4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x v="0"/>
    <n v="988"/>
    <x v="0"/>
    <s v="games/tabletop games"/>
    <n v="496"/>
    <n v="25.091093117408906"/>
    <s v="games"/>
    <s v="tabletop games"/>
    <d v="2014-06-16T19:03:28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x v="0"/>
    <n v="391"/>
    <x v="0"/>
    <s v="games/tabletop games"/>
    <n v="332"/>
    <n v="21.230179028132991"/>
    <s v="games"/>
    <s v="tabletop games"/>
    <d v="2015-11-23T09:05:39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x v="0"/>
    <n v="28"/>
    <x v="0"/>
    <s v="games/tabletop games"/>
    <n v="1165"/>
    <n v="41.607142857142854"/>
    <s v="games"/>
    <s v="tabletop games"/>
    <d v="2016-12-06T19:47:27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x v="0"/>
    <n v="147"/>
    <x v="0"/>
    <s v="games/tabletop games"/>
    <n v="153"/>
    <n v="135.58503401360545"/>
    <s v="games"/>
    <s v="tabletop games"/>
    <d v="2015-02-27T00:31:51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x v="0"/>
    <n v="680"/>
    <x v="0"/>
    <s v="games/tabletop games"/>
    <n v="537"/>
    <n v="22.116176470588236"/>
    <s v="games"/>
    <s v="tabletop games"/>
    <d v="2016-01-02T14:48:43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x v="0"/>
    <n v="983"/>
    <x v="0"/>
    <s v="games/tabletop games"/>
    <n v="353"/>
    <n v="64.625635808748726"/>
    <s v="games"/>
    <s v="tabletop games"/>
    <d v="2014-10-03T00:04:43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x v="0"/>
    <n v="79"/>
    <x v="0"/>
    <s v="games/tabletop games"/>
    <n v="137"/>
    <n v="69.569620253164558"/>
    <s v="games"/>
    <s v="tabletop games"/>
    <d v="2017-02-08T14:55:16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x v="0"/>
    <n v="426"/>
    <x v="0"/>
    <s v="games/tabletop games"/>
    <n v="128"/>
    <n v="75.133028169014082"/>
    <s v="games"/>
    <s v="tabletop games"/>
    <d v="2013-10-25T23:00:14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x v="0"/>
    <n v="96"/>
    <x v="0"/>
    <s v="games/tabletop games"/>
    <n v="271"/>
    <n v="140.97916666666666"/>
    <s v="games"/>
    <s v="tabletop games"/>
    <d v="2016-03-23T19:49:04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x v="0"/>
    <n v="163"/>
    <x v="0"/>
    <s v="games/tabletop games"/>
    <n v="806"/>
    <n v="49.472392638036808"/>
    <s v="games"/>
    <s v="tabletop games"/>
    <d v="2017-01-31T19:51:40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x v="0"/>
    <n v="2525"/>
    <x v="0"/>
    <s v="games/tabletop games"/>
    <n v="1360"/>
    <n v="53.865251485148519"/>
    <s v="games"/>
    <s v="tabletop games"/>
    <d v="2013-10-22T13:48:53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x v="0"/>
    <n v="2035"/>
    <x v="0"/>
    <s v="games/tabletop games"/>
    <n v="930250"/>
    <n v="4.5712530712530715"/>
    <s v="games"/>
    <s v="tabletop games"/>
    <d v="2017-03-06T18:01:30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x v="0"/>
    <n v="290"/>
    <x v="0"/>
    <s v="games/tabletop games"/>
    <n v="377"/>
    <n v="65.00344827586207"/>
    <s v="games"/>
    <s v="tabletop games"/>
    <d v="2016-10-04T19:39:06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x v="0"/>
    <n v="1980"/>
    <x v="0"/>
    <s v="games/tabletop games"/>
    <n v="2647"/>
    <n v="53.475252525252522"/>
    <s v="games"/>
    <s v="tabletop games"/>
    <d v="2014-01-21T17:00:17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x v="0"/>
    <n v="57"/>
    <x v="0"/>
    <s v="games/tabletop games"/>
    <n v="100"/>
    <n v="43.912280701754383"/>
    <s v="games"/>
    <s v="tabletop games"/>
    <d v="2015-08-05T19:00:10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x v="0"/>
    <n v="380"/>
    <x v="0"/>
    <s v="games/tabletop games"/>
    <n v="104"/>
    <n v="50.852631578947367"/>
    <s v="games"/>
    <s v="tabletop games"/>
    <d v="2015-07-15T15:59:25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x v="0"/>
    <n v="128"/>
    <x v="0"/>
    <s v="games/tabletop games"/>
    <n v="107"/>
    <n v="58.6328125"/>
    <s v="games"/>
    <s v="tabletop games"/>
    <d v="2016-11-14T21:01:1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x v="0"/>
    <n v="180"/>
    <x v="0"/>
    <s v="games/tabletop games"/>
    <n v="169"/>
    <n v="32.81666666666667"/>
    <s v="games"/>
    <s v="tabletop games"/>
    <d v="2013-03-03T16:52:45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x v="0"/>
    <n v="571"/>
    <x v="0"/>
    <s v="games/tabletop games"/>
    <n v="975"/>
    <n v="426.93169877408059"/>
    <s v="games"/>
    <s v="tabletop games"/>
    <d v="2016-11-03T00:07:53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x v="0"/>
    <n v="480"/>
    <x v="0"/>
    <s v="games/tabletop games"/>
    <n v="134"/>
    <n v="23.808729166666669"/>
    <s v="games"/>
    <s v="tabletop games"/>
    <d v="2014-07-26T08:17:57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x v="0"/>
    <n v="249"/>
    <x v="0"/>
    <s v="games/tabletop games"/>
    <n v="272"/>
    <n v="98.413654618473899"/>
    <s v="games"/>
    <s v="tabletop games"/>
    <d v="2016-07-22T07:52:18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x v="0"/>
    <n v="84"/>
    <x v="0"/>
    <s v="games/tabletop games"/>
    <n v="113"/>
    <n v="107.32142857142857"/>
    <s v="games"/>
    <s v="tabletop games"/>
    <d v="2015-10-19T15:09:07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x v="0"/>
    <n v="197"/>
    <x v="0"/>
    <s v="games/tabletop games"/>
    <n v="460"/>
    <n v="11.67005076142132"/>
    <s v="games"/>
    <s v="tabletop games"/>
    <d v="2017-01-17T15:32:48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x v="0"/>
    <n v="271"/>
    <x v="0"/>
    <s v="games/tabletop games"/>
    <n v="287"/>
    <n v="41.782287822878232"/>
    <s v="games"/>
    <s v="tabletop games"/>
    <d v="2016-04-07T22:50:51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x v="0"/>
    <n v="50"/>
    <x v="0"/>
    <s v="games/tabletop games"/>
    <n v="223"/>
    <n v="21.38"/>
    <s v="games"/>
    <s v="tabletop games"/>
    <d v="2016-11-08T10:50:4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x v="0"/>
    <n v="169"/>
    <x v="0"/>
    <s v="games/tabletop games"/>
    <n v="636"/>
    <n v="94.103550295857985"/>
    <s v="games"/>
    <s v="tabletop games"/>
    <d v="2016-05-15T22:28:49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x v="0"/>
    <n v="205"/>
    <x v="0"/>
    <s v="games/tabletop games"/>
    <n v="147"/>
    <n v="15.721951219512196"/>
    <s v="games"/>
    <s v="tabletop games"/>
    <d v="2015-05-12T18:01:27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x v="0"/>
    <n v="206"/>
    <x v="0"/>
    <s v="games/tabletop games"/>
    <n v="1867"/>
    <n v="90.635922330097088"/>
    <s v="games"/>
    <s v="tabletop games"/>
    <d v="2016-11-28T19:18:56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x v="0"/>
    <n v="84"/>
    <x v="0"/>
    <s v="games/tabletop games"/>
    <n v="327"/>
    <n v="97.297619047619051"/>
    <s v="games"/>
    <s v="tabletop games"/>
    <d v="2014-02-25T00:24:1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x v="0"/>
    <n v="210"/>
    <x v="0"/>
    <s v="games/tabletop games"/>
    <n v="780"/>
    <n v="37.11904761904762"/>
    <s v="games"/>
    <s v="tabletop games"/>
    <d v="2017-01-24T17:23:40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x v="0"/>
    <n v="181"/>
    <x v="0"/>
    <s v="games/tabletop games"/>
    <n v="154"/>
    <n v="28.104972375690608"/>
    <s v="games"/>
    <s v="tabletop games"/>
    <d v="2014-10-14T14:02:38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x v="0"/>
    <n v="60"/>
    <x v="0"/>
    <s v="games/tabletop games"/>
    <n v="116"/>
    <n v="144.43333333333334"/>
    <s v="games"/>
    <s v="tabletop games"/>
    <d v="2015-01-10T19:58:3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x v="0"/>
    <n v="445"/>
    <x v="0"/>
    <s v="games/tabletop games"/>
    <n v="180"/>
    <n v="24.274157303370785"/>
    <s v="games"/>
    <s v="tabletop games"/>
    <d v="2016-05-06T13:58:3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x v="0"/>
    <n v="17"/>
    <x v="0"/>
    <s v="games/tabletop games"/>
    <n v="299"/>
    <n v="35.117647058823529"/>
    <s v="games"/>
    <s v="tabletop games"/>
    <d v="2016-11-15T20:28:27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x v="0"/>
    <n v="194"/>
    <x v="0"/>
    <s v="games/tabletop games"/>
    <n v="320"/>
    <n v="24.762886597938145"/>
    <s v="games"/>
    <s v="tabletop games"/>
    <d v="2016-04-09T20:59:52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x v="0"/>
    <n v="404"/>
    <x v="0"/>
    <s v="games/tabletop games"/>
    <n v="381"/>
    <n v="188.37871287128712"/>
    <s v="games"/>
    <s v="tabletop games"/>
    <d v="2014-11-25T19:54:5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x v="0"/>
    <n v="194"/>
    <x v="0"/>
    <s v="games/tabletop games"/>
    <n v="103"/>
    <n v="148.08247422680412"/>
    <s v="games"/>
    <s v="tabletop games"/>
    <d v="2017-02-10T01:58:35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x v="0"/>
    <n v="902"/>
    <x v="0"/>
    <s v="games/tabletop games"/>
    <n v="1802"/>
    <n v="49.934589800443462"/>
    <s v="games"/>
    <s v="tabletop games"/>
    <d v="2017-02-10T16:54:23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x v="0"/>
    <n v="1670"/>
    <x v="0"/>
    <s v="games/tabletop games"/>
    <n v="720"/>
    <n v="107.82155688622754"/>
    <s v="games"/>
    <s v="tabletop games"/>
    <d v="2016-12-21T20:51:53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x v="0"/>
    <n v="1328"/>
    <x v="0"/>
    <s v="games/tabletop games"/>
    <n v="283"/>
    <n v="42.63403614457831"/>
    <s v="games"/>
    <s v="tabletop games"/>
    <d v="2016-11-10T00:00:04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x v="0"/>
    <n v="944"/>
    <x v="0"/>
    <s v="games/tabletop games"/>
    <n v="1357"/>
    <n v="14.370762711864407"/>
    <s v="games"/>
    <s v="tabletop games"/>
    <d v="2015-11-07T16:47:16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x v="0"/>
    <n v="147"/>
    <x v="0"/>
    <s v="games/tabletop games"/>
    <n v="220"/>
    <n v="37.476190476190474"/>
    <s v="games"/>
    <s v="tabletop games"/>
    <d v="2017-02-15T13:10:42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x v="0"/>
    <n v="99"/>
    <x v="0"/>
    <s v="games/tabletop games"/>
    <n v="120"/>
    <n v="30.202020202020201"/>
    <s v="games"/>
    <s v="tabletop games"/>
    <d v="2014-01-24T12:00:57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x v="0"/>
    <n v="79"/>
    <x v="0"/>
    <s v="games/tabletop games"/>
    <n v="408"/>
    <n v="33.550632911392405"/>
    <s v="games"/>
    <s v="tabletop games"/>
    <d v="2014-11-22T14:47:59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x v="0"/>
    <n v="75"/>
    <x v="0"/>
    <s v="games/tabletop games"/>
    <n v="106"/>
    <n v="64.74666666666667"/>
    <s v="games"/>
    <s v="tabletop games"/>
    <d v="2013-12-06T15:38:09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x v="0"/>
    <n v="207"/>
    <x v="0"/>
    <s v="games/tabletop games"/>
    <n v="141"/>
    <n v="57.932367149758456"/>
    <s v="games"/>
    <s v="tabletop games"/>
    <d v="2012-01-28T16:17:03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x v="0"/>
    <n v="102"/>
    <x v="0"/>
    <s v="games/tabletop games"/>
    <n v="271"/>
    <n v="53.078431372549019"/>
    <s v="games"/>
    <s v="tabletop games"/>
    <d v="2015-11-30T17:01:07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x v="0"/>
    <n v="32"/>
    <x v="0"/>
    <s v="games/tabletop games"/>
    <n v="154"/>
    <n v="48.0625"/>
    <s v="games"/>
    <s v="tabletop games"/>
    <d v="2015-01-16T19:21:3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x v="0"/>
    <n v="480"/>
    <x v="0"/>
    <s v="games/tabletop games"/>
    <n v="404"/>
    <n v="82.396874999999994"/>
    <s v="games"/>
    <s v="tabletop games"/>
    <d v="2015-08-18T14:59:51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x v="0"/>
    <n v="11"/>
    <x v="0"/>
    <s v="music/rock"/>
    <n v="185"/>
    <n v="50.454545454545453"/>
    <s v="music"/>
    <s v="rock"/>
    <d v="2011-05-24T06:51:37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x v="0"/>
    <n v="12"/>
    <x v="0"/>
    <s v="music/rock"/>
    <n v="185"/>
    <n v="115.83333333333333"/>
    <s v="music"/>
    <s v="rock"/>
    <d v="2015-11-15T04:11:26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x v="0"/>
    <n v="48"/>
    <x v="0"/>
    <s v="music/rock"/>
    <n v="101"/>
    <n v="63.03458333333333"/>
    <s v="music"/>
    <s v="rock"/>
    <d v="2012-03-10T03:00:04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x v="0"/>
    <n v="59"/>
    <x v="0"/>
    <s v="music/rock"/>
    <n v="106"/>
    <n v="108.02152542372882"/>
    <s v="music"/>
    <s v="rock"/>
    <d v="2011-02-11T19:07:25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x v="0"/>
    <n v="79"/>
    <x v="0"/>
    <s v="music/rock"/>
    <n v="121"/>
    <n v="46.088607594936711"/>
    <s v="music"/>
    <s v="rock"/>
    <d v="2012-05-30T04:27:23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x v="0"/>
    <n v="14"/>
    <x v="0"/>
    <s v="music/rock"/>
    <n v="100"/>
    <n v="107.21428571428571"/>
    <s v="music"/>
    <s v="rock"/>
    <d v="2013-08-08T23:07:34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x v="0"/>
    <n v="106"/>
    <x v="0"/>
    <s v="music/rock"/>
    <n v="120"/>
    <n v="50.9338679245283"/>
    <s v="music"/>
    <s v="rock"/>
    <d v="2014-06-02T16:01:00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x v="0"/>
    <n v="25"/>
    <x v="0"/>
    <s v="music/rock"/>
    <n v="100"/>
    <n v="40.04"/>
    <s v="music"/>
    <s v="rock"/>
    <d v="2012-06-07T19:51:29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x v="0"/>
    <n v="25"/>
    <x v="0"/>
    <s v="music/rock"/>
    <n v="107"/>
    <n v="64.44"/>
    <s v="music"/>
    <s v="rock"/>
    <d v="2013-10-24T23:57:40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x v="0"/>
    <n v="29"/>
    <x v="0"/>
    <s v="music/rock"/>
    <n v="104"/>
    <n v="53.827586206896555"/>
    <s v="music"/>
    <s v="rock"/>
    <d v="2009-09-14T06:05:3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x v="0"/>
    <n v="43"/>
    <x v="0"/>
    <s v="music/rock"/>
    <n v="173"/>
    <n v="100.46511627906976"/>
    <s v="music"/>
    <s v="rock"/>
    <d v="2012-03-19T23:26:58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x v="0"/>
    <n v="46"/>
    <x v="0"/>
    <s v="music/rock"/>
    <n v="107"/>
    <n v="46.630652173913049"/>
    <s v="music"/>
    <s v="rock"/>
    <d v="2012-03-19T16:44:36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x v="0"/>
    <n v="27"/>
    <x v="0"/>
    <s v="music/rock"/>
    <n v="108"/>
    <n v="34.074074074074076"/>
    <s v="music"/>
    <s v="rock"/>
    <d v="2012-08-30T16:59:59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x v="0"/>
    <n v="112"/>
    <x v="0"/>
    <s v="music/rock"/>
    <n v="146"/>
    <n v="65.214642857142863"/>
    <s v="music"/>
    <s v="rock"/>
    <d v="2012-12-21T17:21:20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x v="0"/>
    <n v="34"/>
    <x v="0"/>
    <s v="music/rock"/>
    <n v="125"/>
    <n v="44.205882352941174"/>
    <s v="music"/>
    <s v="rock"/>
    <d v="2012-12-27T22:54:16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x v="0"/>
    <n v="145"/>
    <x v="0"/>
    <s v="music/rock"/>
    <n v="149"/>
    <n v="71.965517241379317"/>
    <s v="music"/>
    <s v="rock"/>
    <d v="2012-01-19T17:33:4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x v="0"/>
    <n v="19"/>
    <x v="0"/>
    <s v="music/rock"/>
    <n v="101"/>
    <n v="52.94736842105263"/>
    <s v="music"/>
    <s v="rock"/>
    <d v="2012-02-09T01:00:49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x v="0"/>
    <n v="288"/>
    <x v="0"/>
    <s v="music/rock"/>
    <n v="105"/>
    <n v="109.45138888888889"/>
    <s v="music"/>
    <s v="rock"/>
    <d v="2014-02-24T20:10:33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x v="0"/>
    <n v="14"/>
    <x v="0"/>
    <s v="music/rock"/>
    <n v="350"/>
    <n v="75.035714285714292"/>
    <s v="music"/>
    <s v="rock"/>
    <d v="2011-01-22T00:46:4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x v="0"/>
    <n v="7"/>
    <x v="0"/>
    <s v="music/rock"/>
    <n v="101"/>
    <n v="115.71428571428571"/>
    <s v="music"/>
    <s v="rock"/>
    <d v="2012-06-14T17:26:56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x v="1"/>
    <n v="211"/>
    <x v="0"/>
    <s v="music/indie rock"/>
    <n v="134"/>
    <n v="31.659810426540286"/>
    <s v="music"/>
    <s v="indie rock"/>
    <d v="2013-05-22T03:31:36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x v="1"/>
    <n v="85"/>
    <x v="0"/>
    <s v="music/indie rock"/>
    <n v="171"/>
    <n v="46.176470588235297"/>
    <s v="music"/>
    <s v="indie rock"/>
    <d v="2013-11-27T20:50:34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x v="1"/>
    <n v="103"/>
    <x v="0"/>
    <s v="music/indie rock"/>
    <n v="109"/>
    <n v="68.481650485436887"/>
    <s v="music"/>
    <s v="indie rock"/>
    <d v="2011-11-03T02:39:56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x v="1"/>
    <n v="113"/>
    <x v="0"/>
    <s v="music/indie rock"/>
    <n v="101"/>
    <n v="53.469203539823013"/>
    <s v="music"/>
    <s v="indie rock"/>
    <d v="2010-11-20T19:34:51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x v="1"/>
    <n v="167"/>
    <x v="0"/>
    <s v="music/indie rock"/>
    <n v="101"/>
    <n v="109.10778443113773"/>
    <s v="music"/>
    <s v="indie rock"/>
    <d v="2014-07-14T16:41:12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x v="1"/>
    <n v="73"/>
    <x v="0"/>
    <s v="music/indie rock"/>
    <n v="107"/>
    <n v="51.185616438356163"/>
    <s v="music"/>
    <s v="indie rock"/>
    <d v="2012-02-09T04:02:09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x v="1"/>
    <n v="75"/>
    <x v="0"/>
    <s v="music/indie rock"/>
    <n v="107"/>
    <n v="27.936800000000002"/>
    <s v="music"/>
    <s v="indie rock"/>
    <d v="2012-04-05T19:15:33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x v="1"/>
    <n v="614"/>
    <x v="0"/>
    <s v="music/indie rock"/>
    <n v="101"/>
    <n v="82.496921824104234"/>
    <s v="music"/>
    <s v="indie rock"/>
    <d v="2014-07-31T23:06:36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x v="1"/>
    <n v="107"/>
    <x v="0"/>
    <s v="music/indie rock"/>
    <n v="107"/>
    <n v="59.817476635514019"/>
    <s v="music"/>
    <s v="indie rock"/>
    <d v="2013-02-02T23:42:17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x v="1"/>
    <n v="1224"/>
    <x v="0"/>
    <s v="music/indie rock"/>
    <n v="429"/>
    <n v="64.816470588235291"/>
    <s v="music"/>
    <s v="indie rock"/>
    <d v="2013-02-19T19:03:35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x v="1"/>
    <n v="104"/>
    <x v="0"/>
    <s v="music/indie rock"/>
    <n v="104"/>
    <n v="90.09615384615384"/>
    <s v="music"/>
    <s v="indie rock"/>
    <d v="2014-04-07T00:06:29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x v="1"/>
    <n v="79"/>
    <x v="0"/>
    <s v="music/indie rock"/>
    <n v="108"/>
    <n v="40.962025316455694"/>
    <s v="music"/>
    <s v="indie rock"/>
    <d v="2014-03-18T15:11:18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x v="1"/>
    <n v="157"/>
    <x v="0"/>
    <s v="music/indie rock"/>
    <n v="176"/>
    <n v="56.000127388535034"/>
    <s v="music"/>
    <s v="indie rock"/>
    <d v="2012-04-03T23:00:26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x v="1"/>
    <n v="50"/>
    <x v="0"/>
    <s v="music/indie rock"/>
    <n v="157"/>
    <n v="37.672800000000002"/>
    <s v="music"/>
    <s v="indie rock"/>
    <d v="2012-05-08T13:14:17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x v="1"/>
    <n v="64"/>
    <x v="0"/>
    <s v="music/indie rock"/>
    <n v="103"/>
    <n v="40.078125"/>
    <s v="music"/>
    <s v="indie rock"/>
    <d v="2012-04-05T17:25:43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x v="1"/>
    <n v="200"/>
    <x v="0"/>
    <s v="music/indie rock"/>
    <n v="104"/>
    <n v="78.031999999999996"/>
    <s v="music"/>
    <s v="indie rock"/>
    <d v="2009-09-23T17:24:10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x v="1"/>
    <n v="22"/>
    <x v="0"/>
    <s v="music/indie rock"/>
    <n v="104"/>
    <n v="18.90909090909091"/>
    <s v="music"/>
    <s v="indie rock"/>
    <d v="2010-01-14T13:00:49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x v="1"/>
    <n v="163"/>
    <x v="0"/>
    <s v="music/indie rock"/>
    <n v="121"/>
    <n v="37.134969325153371"/>
    <s v="music"/>
    <s v="indie rock"/>
    <d v="2009-08-25T15:26:54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x v="1"/>
    <n v="77"/>
    <x v="0"/>
    <s v="music/indie rock"/>
    <n v="108"/>
    <n v="41.961038961038959"/>
    <s v="music"/>
    <s v="indie rock"/>
    <d v="2013-11-15T01:58:05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x v="1"/>
    <n v="89"/>
    <x v="0"/>
    <s v="music/indie rock"/>
    <n v="109"/>
    <n v="61.044943820224717"/>
    <s v="music"/>
    <s v="indie rock"/>
    <d v="2014-02-26T19:36:4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x v="0"/>
    <n v="64"/>
    <x v="1"/>
    <s v="food/small batch"/>
    <n v="39"/>
    <n v="64.53125"/>
    <s v="food"/>
    <s v="small batch"/>
    <d v="2017-03-05T06:15:0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x v="0"/>
    <n v="4"/>
    <x v="1"/>
    <s v="food/small batch"/>
    <n v="3"/>
    <n v="21.25"/>
    <s v="food"/>
    <s v="small batch"/>
    <d v="2017-03-10T21:29:29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x v="0"/>
    <n v="4"/>
    <x v="1"/>
    <s v="food/small batch"/>
    <n v="48"/>
    <n v="30"/>
    <s v="food"/>
    <s v="small batch"/>
    <d v="2017-03-13T18:07:27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x v="0"/>
    <n v="61"/>
    <x v="1"/>
    <s v="food/small batch"/>
    <n v="21"/>
    <n v="25.491803278688526"/>
    <s v="food"/>
    <s v="small batch"/>
    <d v="2017-02-24T21:14:45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x v="0"/>
    <n v="7"/>
    <x v="1"/>
    <s v="food/small batch"/>
    <n v="8"/>
    <n v="11.428571428571429"/>
    <s v="food"/>
    <s v="small batch"/>
    <d v="2017-02-28T00:32:11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x v="0"/>
    <n v="1"/>
    <x v="1"/>
    <s v="food/small batch"/>
    <n v="1"/>
    <n v="108"/>
    <s v="food"/>
    <s v="small batch"/>
    <d v="2017-03-10T00:49:08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x v="1"/>
    <n v="3355"/>
    <x v="0"/>
    <s v="food/small batch"/>
    <n v="526"/>
    <n v="54.883162444113267"/>
    <s v="food"/>
    <s v="small batch"/>
    <d v="2014-07-22T22:00:40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x v="1"/>
    <n v="537"/>
    <x v="0"/>
    <s v="food/small batch"/>
    <n v="254"/>
    <n v="47.383612662942269"/>
    <s v="food"/>
    <s v="small batch"/>
    <d v="2015-05-15T18:45:37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x v="1"/>
    <n v="125"/>
    <x v="0"/>
    <s v="food/small batch"/>
    <n v="106"/>
    <n v="211.84"/>
    <s v="food"/>
    <s v="small batch"/>
    <d v="2014-06-17T14:59:06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x v="1"/>
    <n v="163"/>
    <x v="0"/>
    <s v="food/small batch"/>
    <n v="102"/>
    <n v="219.92638036809817"/>
    <s v="food"/>
    <s v="small batch"/>
    <d v="2015-11-24T21:35:43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x v="1"/>
    <n v="283"/>
    <x v="0"/>
    <s v="food/small batch"/>
    <n v="144"/>
    <n v="40.795406360424032"/>
    <s v="food"/>
    <s v="small batch"/>
    <d v="2014-07-19T00:08:10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x v="1"/>
    <n v="352"/>
    <x v="0"/>
    <s v="food/small batch"/>
    <n v="106"/>
    <n v="75.502840909090907"/>
    <s v="food"/>
    <s v="small batch"/>
    <d v="2015-01-07T15:04:31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x v="1"/>
    <n v="94"/>
    <x v="0"/>
    <s v="food/small batch"/>
    <n v="212"/>
    <n v="13.542553191489361"/>
    <s v="food"/>
    <s v="small batch"/>
    <d v="2014-05-08T15:36:30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x v="1"/>
    <n v="67"/>
    <x v="0"/>
    <s v="food/small batch"/>
    <n v="102"/>
    <n v="60.865671641791046"/>
    <s v="food"/>
    <s v="small batch"/>
    <d v="2014-10-06T16:04:58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x v="1"/>
    <n v="221"/>
    <x v="0"/>
    <s v="food/small batch"/>
    <n v="102"/>
    <n v="115.69230769230769"/>
    <s v="food"/>
    <s v="small batch"/>
    <d v="2014-05-12T13:44:03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x v="1"/>
    <n v="2165"/>
    <x v="0"/>
    <s v="food/small batch"/>
    <n v="521"/>
    <n v="48.104623556581984"/>
    <s v="food"/>
    <s v="small batch"/>
    <d v="2014-01-27T22:11:35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x v="1"/>
    <n v="179"/>
    <x v="0"/>
    <s v="food/small batch"/>
    <n v="111"/>
    <n v="74.184357541899445"/>
    <s v="food"/>
    <s v="small batch"/>
    <d v="2014-05-27T15:22:23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x v="1"/>
    <n v="123"/>
    <x v="0"/>
    <s v="food/small batch"/>
    <n v="101"/>
    <n v="123.34552845528455"/>
    <s v="food"/>
    <s v="small batch"/>
    <d v="2014-05-30T21:31:24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x v="1"/>
    <n v="1104"/>
    <x v="0"/>
    <s v="food/small batch"/>
    <n v="294"/>
    <n v="66.623188405797094"/>
    <s v="food"/>
    <s v="small batch"/>
    <d v="2016-11-18T19:11:4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x v="1"/>
    <n v="403"/>
    <x v="0"/>
    <s v="food/small batch"/>
    <n v="106"/>
    <n v="104.99007444168734"/>
    <s v="food"/>
    <s v="small batch"/>
    <d v="2016-09-30T15:25:38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x v="0"/>
    <n v="0"/>
    <x v="1"/>
    <s v="technology/web"/>
    <n v="0"/>
    <e v="#DIV/0!"/>
    <s v="technology"/>
    <s v="web"/>
    <d v="2015-06-12T19:31:44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x v="0"/>
    <n v="0"/>
    <x v="1"/>
    <s v="technology/web"/>
    <n v="0"/>
    <e v="#DIV/0!"/>
    <s v="technology"/>
    <s v="web"/>
    <d v="2014-09-15T16:51:10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x v="0"/>
    <n v="1"/>
    <x v="1"/>
    <s v="technology/web"/>
    <n v="3"/>
    <n v="300"/>
    <s v="technology"/>
    <s v="web"/>
    <d v="2015-11-19T19:48:25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x v="0"/>
    <n v="1"/>
    <x v="1"/>
    <s v="technology/web"/>
    <n v="0"/>
    <n v="1"/>
    <s v="technology"/>
    <s v="web"/>
    <d v="2016-05-25T17:27:49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x v="0"/>
    <n v="0"/>
    <x v="1"/>
    <s v="technology/web"/>
    <n v="0"/>
    <e v="#DIV/0!"/>
    <s v="technology"/>
    <s v="web"/>
    <d v="2015-02-25T00:02:36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x v="0"/>
    <n v="3"/>
    <x v="1"/>
    <s v="technology/web"/>
    <n v="0"/>
    <n v="13"/>
    <s v="technology"/>
    <s v="web"/>
    <d v="2016-09-02T19:10:31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x v="0"/>
    <n v="1"/>
    <x v="1"/>
    <s v="technology/web"/>
    <n v="2"/>
    <n v="15"/>
    <s v="technology"/>
    <s v="web"/>
    <d v="2016-07-26T14:34:36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x v="0"/>
    <n v="5"/>
    <x v="1"/>
    <s v="technology/web"/>
    <n v="0"/>
    <n v="54"/>
    <s v="technology"/>
    <s v="web"/>
    <d v="2015-12-22T22:22:1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x v="0"/>
    <n v="0"/>
    <x v="1"/>
    <s v="technology/web"/>
    <n v="0"/>
    <e v="#DIV/0!"/>
    <s v="technology"/>
    <s v="web"/>
    <d v="2015-07-13T18:37:08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x v="0"/>
    <n v="0"/>
    <x v="1"/>
    <s v="technology/web"/>
    <n v="0"/>
    <e v="#DIV/0!"/>
    <s v="technology"/>
    <s v="web"/>
    <d v="2016-12-04T20:12: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x v="0"/>
    <n v="7"/>
    <x v="1"/>
    <s v="technology/web"/>
    <n v="1"/>
    <n v="15.428571428571429"/>
    <s v="technology"/>
    <s v="web"/>
    <d v="2015-03-31T02:25:39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x v="0"/>
    <n v="0"/>
    <x v="1"/>
    <s v="technology/web"/>
    <n v="0"/>
    <e v="#DIV/0!"/>
    <s v="technology"/>
    <s v="web"/>
    <d v="2015-04-07T15:12:3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x v="0"/>
    <n v="0"/>
    <x v="1"/>
    <s v="technology/web"/>
    <n v="0"/>
    <e v="#DIV/0!"/>
    <s v="technology"/>
    <s v="web"/>
    <d v="2015-04-09T16:13:42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x v="0"/>
    <n v="1"/>
    <x v="1"/>
    <s v="technology/web"/>
    <n v="0"/>
    <n v="25"/>
    <s v="technology"/>
    <s v="web"/>
    <d v="2014-11-11T17:21:00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x v="0"/>
    <n v="2"/>
    <x v="1"/>
    <s v="technology/web"/>
    <n v="1"/>
    <n v="27.5"/>
    <s v="technology"/>
    <s v="web"/>
    <d v="2015-04-02T22:02:16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x v="0"/>
    <n v="0"/>
    <x v="1"/>
    <s v="technology/web"/>
    <n v="0"/>
    <e v="#DIV/0!"/>
    <s v="technology"/>
    <s v="web"/>
    <d v="2015-05-06T18:48:24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x v="0"/>
    <n v="0"/>
    <x v="1"/>
    <s v="technology/web"/>
    <n v="0"/>
    <e v="#DIV/0!"/>
    <s v="technology"/>
    <s v="web"/>
    <d v="2015-09-17T14:52:58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x v="0"/>
    <n v="0"/>
    <x v="1"/>
    <s v="technology/web"/>
    <n v="0"/>
    <e v="#DIV/0!"/>
    <s v="technology"/>
    <s v="web"/>
    <d v="2014-12-05T22:20:36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x v="0"/>
    <n v="3"/>
    <x v="1"/>
    <s v="technology/web"/>
    <n v="15"/>
    <n v="367"/>
    <s v="technology"/>
    <s v="web"/>
    <d v="2015-06-04T15:35:24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x v="0"/>
    <n v="1"/>
    <x v="1"/>
    <s v="technology/web"/>
    <n v="0"/>
    <n v="2"/>
    <s v="technology"/>
    <s v="web"/>
    <d v="2016-01-08T16:58:0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x v="0"/>
    <n v="0"/>
    <x v="1"/>
    <s v="technology/web"/>
    <n v="0"/>
    <e v="#DIV/0!"/>
    <s v="technology"/>
    <s v="web"/>
    <d v="2016-04-06T20:36:48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x v="0"/>
    <n v="2"/>
    <x v="1"/>
    <s v="technology/web"/>
    <n v="29"/>
    <n v="60"/>
    <s v="technology"/>
    <s v="web"/>
    <d v="2014-11-11T16:31:10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x v="0"/>
    <n v="0"/>
    <x v="1"/>
    <s v="technology/web"/>
    <n v="0"/>
    <e v="#DIV/0!"/>
    <s v="technology"/>
    <s v="web"/>
    <d v="2015-11-14T00:16:40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x v="0"/>
    <n v="0"/>
    <x v="1"/>
    <s v="technology/web"/>
    <n v="0"/>
    <e v="#DIV/0!"/>
    <s v="technology"/>
    <s v="web"/>
    <d v="2015-09-01T22:25:56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x v="0"/>
    <n v="0"/>
    <x v="1"/>
    <s v="technology/web"/>
    <n v="0"/>
    <e v="#DIV/0!"/>
    <s v="technology"/>
    <s v="web"/>
    <d v="2015-12-08T17:40:2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x v="0"/>
    <n v="27"/>
    <x v="1"/>
    <s v="technology/web"/>
    <n v="11"/>
    <n v="97.407407407407405"/>
    <s v="technology"/>
    <s v="web"/>
    <d v="2015-09-21T12:45:33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x v="0"/>
    <n v="14"/>
    <x v="1"/>
    <s v="technology/web"/>
    <n v="1"/>
    <n v="47.857142857142854"/>
    <s v="technology"/>
    <s v="web"/>
    <d v="2016-02-25T23:16:56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x v="0"/>
    <n v="2"/>
    <x v="1"/>
    <s v="technology/web"/>
    <n v="0"/>
    <n v="50"/>
    <s v="technology"/>
    <s v="web"/>
    <d v="2015-02-28T17:19:25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x v="0"/>
    <n v="0"/>
    <x v="1"/>
    <s v="technology/web"/>
    <n v="0"/>
    <e v="#DIV/0!"/>
    <s v="technology"/>
    <s v="web"/>
    <d v="2016-01-11T19:30:11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x v="0"/>
    <n v="4"/>
    <x v="1"/>
    <s v="technology/web"/>
    <n v="0"/>
    <n v="20.5"/>
    <s v="technology"/>
    <s v="web"/>
    <d v="2014-11-18T04:32:21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x v="0"/>
    <n v="0"/>
    <x v="1"/>
    <s v="technology/web"/>
    <n v="0"/>
    <e v="#DIV/0!"/>
    <s v="technology"/>
    <s v="web"/>
    <d v="2015-05-26T18:39:56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x v="0"/>
    <n v="6"/>
    <x v="1"/>
    <s v="technology/web"/>
    <n v="3"/>
    <n v="30"/>
    <s v="technology"/>
    <s v="web"/>
    <d v="2015-03-25T01:39:31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x v="0"/>
    <n v="1"/>
    <x v="1"/>
    <s v="technology/web"/>
    <n v="0"/>
    <n v="50"/>
    <s v="technology"/>
    <s v="web"/>
    <d v="2015-07-30T15:53:44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x v="0"/>
    <n v="1"/>
    <x v="1"/>
    <s v="technology/web"/>
    <n v="0"/>
    <n v="10"/>
    <s v="technology"/>
    <s v="web"/>
    <d v="2015-01-13T20:14:20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x v="0"/>
    <n v="0"/>
    <x v="1"/>
    <s v="technology/web"/>
    <n v="0"/>
    <e v="#DIV/0!"/>
    <s v="technology"/>
    <s v="web"/>
    <d v="2016-08-10T20:03:57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x v="0"/>
    <n v="4"/>
    <x v="1"/>
    <s v="technology/web"/>
    <n v="11"/>
    <n v="81.582499999999996"/>
    <s v="technology"/>
    <s v="web"/>
    <d v="2015-11-10T22:12:4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x v="0"/>
    <n v="0"/>
    <x v="1"/>
    <s v="technology/web"/>
    <n v="0"/>
    <e v="#DIV/0!"/>
    <s v="technology"/>
    <s v="web"/>
    <d v="2016-10-26T20:53:03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x v="0"/>
    <n v="0"/>
    <x v="1"/>
    <s v="technology/web"/>
    <n v="0"/>
    <e v="#DIV/0!"/>
    <s v="technology"/>
    <s v="web"/>
    <d v="2015-07-28T00:18:50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x v="0"/>
    <n v="0"/>
    <x v="1"/>
    <s v="technology/web"/>
    <n v="0"/>
    <e v="#DIV/0!"/>
    <s v="technology"/>
    <s v="web"/>
    <d v="2015-08-21T00:23:36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x v="0"/>
    <n v="3"/>
    <x v="1"/>
    <s v="technology/web"/>
    <n v="0"/>
    <n v="18.333333333333332"/>
    <s v="technology"/>
    <s v="web"/>
    <d v="2015-09-01T19:02:22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x v="0"/>
    <n v="7"/>
    <x v="1"/>
    <s v="technology/web"/>
    <n v="2"/>
    <n v="224.42857142857142"/>
    <s v="technology"/>
    <s v="web"/>
    <d v="2015-03-11T22:27:28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x v="0"/>
    <n v="2"/>
    <x v="1"/>
    <s v="technology/web"/>
    <n v="3"/>
    <n v="37.5"/>
    <s v="technology"/>
    <s v="web"/>
    <d v="2015-07-10T04:30:03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x v="0"/>
    <n v="3"/>
    <x v="1"/>
    <s v="technology/web"/>
    <n v="4"/>
    <n v="145"/>
    <s v="technology"/>
    <s v="web"/>
    <d v="2015-01-23T01:21:47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x v="0"/>
    <n v="8"/>
    <x v="1"/>
    <s v="technology/web"/>
    <n v="1"/>
    <n v="1"/>
    <s v="technology"/>
    <s v="web"/>
    <d v="2014-10-15T01:37:23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x v="0"/>
    <n v="7"/>
    <x v="1"/>
    <s v="technology/web"/>
    <n v="1"/>
    <n v="112.57142857142857"/>
    <s v="technology"/>
    <s v="web"/>
    <d v="2015-07-06T16:50:32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x v="0"/>
    <n v="0"/>
    <x v="1"/>
    <s v="technology/web"/>
    <n v="0"/>
    <e v="#DIV/0!"/>
    <s v="technology"/>
    <s v="web"/>
    <d v="2014-11-11T20:07:04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x v="0"/>
    <n v="3"/>
    <x v="1"/>
    <s v="technology/web"/>
    <n v="1"/>
    <n v="342"/>
    <s v="technology"/>
    <s v="web"/>
    <d v="2016-06-07T15:02:20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x v="0"/>
    <n v="8"/>
    <x v="1"/>
    <s v="technology/web"/>
    <n v="1"/>
    <n v="57.875"/>
    <s v="technology"/>
    <s v="web"/>
    <d v="2014-12-16T20:29:19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x v="0"/>
    <n v="1"/>
    <x v="1"/>
    <s v="technology/web"/>
    <n v="0"/>
    <n v="30"/>
    <s v="technology"/>
    <s v="web"/>
    <d v="2015-06-24T15:40:52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x v="0"/>
    <n v="0"/>
    <x v="1"/>
    <s v="technology/web"/>
    <n v="0"/>
    <e v="#DIV/0!"/>
    <s v="technology"/>
    <s v="web"/>
    <d v="2014-11-25T06:17:44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x v="0"/>
    <n v="1"/>
    <x v="1"/>
    <s v="technology/web"/>
    <n v="0"/>
    <n v="25"/>
    <s v="technology"/>
    <s v="web"/>
    <d v="2015-03-01T19:04:04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x v="0"/>
    <n v="0"/>
    <x v="1"/>
    <s v="technology/web"/>
    <n v="0"/>
    <e v="#DIV/0!"/>
    <s v="technology"/>
    <s v="web"/>
    <d v="2015-09-29T02:53:43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x v="0"/>
    <n v="1"/>
    <x v="1"/>
    <s v="technology/web"/>
    <n v="0"/>
    <n v="50"/>
    <s v="technology"/>
    <s v="web"/>
    <d v="2015-07-09T15:33:37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x v="0"/>
    <n v="2"/>
    <x v="1"/>
    <s v="technology/web"/>
    <n v="0"/>
    <n v="1.5"/>
    <s v="technology"/>
    <s v="web"/>
    <d v="2015-01-27T08:41:33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x v="0"/>
    <n v="0"/>
    <x v="1"/>
    <s v="technology/web"/>
    <n v="0"/>
    <e v="#DIV/0!"/>
    <s v="technology"/>
    <s v="web"/>
    <d v="2016-12-13T02:54:47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x v="0"/>
    <n v="1"/>
    <x v="1"/>
    <s v="technology/web"/>
    <n v="0"/>
    <n v="10"/>
    <s v="technology"/>
    <s v="web"/>
    <d v="2015-09-15T20:22:38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x v="0"/>
    <n v="0"/>
    <x v="1"/>
    <s v="technology/web"/>
    <n v="0"/>
    <e v="#DIV/0!"/>
    <s v="technology"/>
    <s v="web"/>
    <d v="2014-12-03T21:14:16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x v="0"/>
    <n v="0"/>
    <x v="1"/>
    <s v="technology/web"/>
    <n v="0"/>
    <e v="#DIV/0!"/>
    <s v="technology"/>
    <s v="web"/>
    <d v="2015-06-02T21:59:44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x v="0"/>
    <n v="0"/>
    <x v="1"/>
    <s v="technology/web"/>
    <n v="0"/>
    <e v="#DIV/0!"/>
    <s v="technology"/>
    <s v="web"/>
    <d v="2014-11-13T20:28:26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x v="0"/>
    <n v="0"/>
    <x v="1"/>
    <s v="technology/web"/>
    <n v="0"/>
    <e v="#DIV/0!"/>
    <s v="technology"/>
    <s v="web"/>
    <d v="2016-03-15T06:26:04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x v="0"/>
    <n v="9"/>
    <x v="1"/>
    <s v="food/food trucks"/>
    <n v="1"/>
    <n v="22.333333333333332"/>
    <s v="food"/>
    <s v="food trucks"/>
    <d v="2016-01-05T19:44:56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x v="0"/>
    <n v="1"/>
    <x v="1"/>
    <s v="food/food trucks"/>
    <n v="0"/>
    <n v="52"/>
    <s v="food"/>
    <s v="food trucks"/>
    <d v="2015-04-13T16:18:51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x v="0"/>
    <n v="12"/>
    <x v="1"/>
    <s v="food/food trucks"/>
    <n v="17"/>
    <n v="16.833333333333332"/>
    <s v="food"/>
    <s v="food trucks"/>
    <d v="2016-01-30T21:10:58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x v="0"/>
    <n v="0"/>
    <x v="1"/>
    <s v="food/food trucks"/>
    <n v="0"/>
    <e v="#DIV/0!"/>
    <s v="food"/>
    <s v="food trucks"/>
    <d v="2015-12-04T00:56:47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x v="0"/>
    <n v="20"/>
    <x v="1"/>
    <s v="food/food trucks"/>
    <n v="23"/>
    <n v="56.3"/>
    <s v="food"/>
    <s v="food trucks"/>
    <d v="2016-08-13T14:02:5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x v="0"/>
    <n v="16"/>
    <x v="1"/>
    <s v="food/food trucks"/>
    <n v="41"/>
    <n v="84.0625"/>
    <s v="food"/>
    <s v="food trucks"/>
    <d v="2014-12-10T02:39:50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x v="0"/>
    <n v="33"/>
    <x v="1"/>
    <s v="food/food trucks"/>
    <n v="25"/>
    <n v="168.39393939393941"/>
    <s v="food"/>
    <s v="food trucks"/>
    <d v="2015-03-19T13:48:48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x v="0"/>
    <n v="2"/>
    <x v="1"/>
    <s v="food/food trucks"/>
    <n v="0"/>
    <n v="15"/>
    <s v="food"/>
    <s v="food trucks"/>
    <d v="2014-10-07T03:22:37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x v="0"/>
    <n v="6"/>
    <x v="1"/>
    <s v="food/food trucks"/>
    <n v="2"/>
    <n v="76.666666666666671"/>
    <s v="food"/>
    <s v="food trucks"/>
    <d v="2015-07-19T21:01:15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x v="0"/>
    <n v="0"/>
    <x v="1"/>
    <s v="food/food trucks"/>
    <n v="0"/>
    <e v="#DIV/0!"/>
    <s v="food"/>
    <s v="food trucks"/>
    <d v="2015-08-08T09:47:55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x v="0"/>
    <n v="3"/>
    <x v="1"/>
    <s v="food/food trucks"/>
    <n v="1"/>
    <n v="50.333333333333336"/>
    <s v="food"/>
    <s v="food trucks"/>
    <d v="2015-07-26T17:34:42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x v="0"/>
    <n v="0"/>
    <x v="1"/>
    <s v="food/food trucks"/>
    <n v="0"/>
    <e v="#DIV/0!"/>
    <s v="food"/>
    <s v="food trucks"/>
    <d v="2016-10-12T17:41:13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x v="0"/>
    <n v="3"/>
    <x v="1"/>
    <s v="food/food trucks"/>
    <n v="1"/>
    <n v="8.3333333333333339"/>
    <s v="food"/>
    <s v="food trucks"/>
    <d v="2014-05-01T02:38:02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x v="0"/>
    <n v="13"/>
    <x v="1"/>
    <s v="food/food trucks"/>
    <n v="3"/>
    <n v="35.384615384615387"/>
    <s v="food"/>
    <s v="food trucks"/>
    <d v="2015-07-13T16:41:00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x v="0"/>
    <n v="6"/>
    <x v="1"/>
    <s v="food/food trucks"/>
    <n v="1"/>
    <n v="55.833333333333336"/>
    <s v="food"/>
    <s v="food trucks"/>
    <d v="2016-06-15T20:42:26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x v="0"/>
    <n v="1"/>
    <x v="1"/>
    <s v="food/food trucks"/>
    <n v="0"/>
    <n v="5"/>
    <s v="food"/>
    <s v="food trucks"/>
    <d v="2015-01-15T17:42:23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x v="0"/>
    <n v="0"/>
    <x v="1"/>
    <s v="food/food trucks"/>
    <n v="0"/>
    <e v="#DIV/0!"/>
    <s v="food"/>
    <s v="food trucks"/>
    <d v="2014-07-11T21:13:0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x v="0"/>
    <n v="5"/>
    <x v="1"/>
    <s v="food/food trucks"/>
    <n v="0"/>
    <n v="1"/>
    <s v="food"/>
    <s v="food trucks"/>
    <d v="2015-01-23T20:34:04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x v="0"/>
    <n v="0"/>
    <x v="1"/>
    <s v="food/food trucks"/>
    <n v="0"/>
    <e v="#DIV/0!"/>
    <s v="food"/>
    <s v="food trucks"/>
    <d v="2014-12-20T17:43:0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x v="0"/>
    <n v="36"/>
    <x v="1"/>
    <s v="food/food trucks"/>
    <n v="15"/>
    <n v="69.472222222222229"/>
    <s v="food"/>
    <s v="food trucks"/>
    <d v="2014-09-11T00:41:35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x v="0"/>
    <n v="1"/>
    <x v="1"/>
    <s v="food/food trucks"/>
    <n v="0"/>
    <n v="1"/>
    <s v="food"/>
    <s v="food trucks"/>
    <d v="2015-01-22T16:29:56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x v="0"/>
    <n v="1"/>
    <x v="1"/>
    <s v="food/food trucks"/>
    <n v="0"/>
    <n v="1"/>
    <s v="food"/>
    <s v="food trucks"/>
    <d v="2015-02-09T17:23:56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x v="0"/>
    <n v="1"/>
    <x v="1"/>
    <s v="food/food trucks"/>
    <n v="0"/>
    <n v="8"/>
    <s v="food"/>
    <s v="food trucks"/>
    <d v="2014-12-01T16:54:50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x v="0"/>
    <n v="9"/>
    <x v="1"/>
    <s v="food/food trucks"/>
    <n v="1"/>
    <n v="34.444444444444443"/>
    <s v="food"/>
    <s v="food trucks"/>
    <d v="2014-09-27T21:25:08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x v="0"/>
    <n v="1"/>
    <x v="1"/>
    <s v="food/food trucks"/>
    <n v="0"/>
    <n v="1"/>
    <s v="food"/>
    <s v="food trucks"/>
    <d v="2016-05-12T21:55:49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x v="0"/>
    <n v="0"/>
    <x v="1"/>
    <s v="food/food trucks"/>
    <n v="0"/>
    <e v="#DIV/0!"/>
    <s v="food"/>
    <s v="food trucks"/>
    <d v="2015-06-09T04:04:52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x v="0"/>
    <n v="1"/>
    <x v="1"/>
    <s v="food/food trucks"/>
    <n v="0"/>
    <n v="1"/>
    <s v="food"/>
    <s v="food trucks"/>
    <d v="2016-02-12T07:38:53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x v="0"/>
    <n v="1"/>
    <x v="1"/>
    <s v="food/food trucks"/>
    <n v="0"/>
    <n v="1"/>
    <s v="food"/>
    <s v="food trucks"/>
    <d v="2015-02-10T18:49:11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x v="0"/>
    <n v="4"/>
    <x v="1"/>
    <s v="food/food trucks"/>
    <n v="1"/>
    <n v="501.25"/>
    <s v="food"/>
    <s v="food trucks"/>
    <d v="2016-12-30T21:06:06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x v="0"/>
    <n v="2"/>
    <x v="1"/>
    <s v="food/food trucks"/>
    <n v="1"/>
    <n v="10.5"/>
    <s v="food"/>
    <s v="food trucks"/>
    <d v="2016-01-13T03:08:24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x v="0"/>
    <n v="2"/>
    <x v="1"/>
    <s v="food/food trucks"/>
    <n v="0"/>
    <n v="1"/>
    <s v="food"/>
    <s v="food trucks"/>
    <d v="2016-04-29T02:23:33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x v="0"/>
    <n v="2"/>
    <x v="1"/>
    <s v="food/food trucks"/>
    <n v="0"/>
    <n v="1"/>
    <s v="food"/>
    <s v="food trucks"/>
    <d v="2015-02-06T05:14:57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x v="0"/>
    <n v="0"/>
    <x v="1"/>
    <s v="food/food trucks"/>
    <n v="0"/>
    <e v="#DIV/0!"/>
    <s v="food"/>
    <s v="food trucks"/>
    <d v="2016-01-28T21:35:4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x v="0"/>
    <n v="2"/>
    <x v="1"/>
    <s v="food/food trucks"/>
    <n v="0"/>
    <n v="13"/>
    <s v="food"/>
    <s v="food trucks"/>
    <d v="2015-06-25T04:27:5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x v="0"/>
    <n v="4"/>
    <x v="1"/>
    <s v="food/food trucks"/>
    <n v="0"/>
    <n v="306"/>
    <s v="food"/>
    <s v="food trucks"/>
    <d v="2015-09-05T06:39:46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x v="0"/>
    <n v="2"/>
    <x v="1"/>
    <s v="food/food trucks"/>
    <n v="0"/>
    <n v="22.5"/>
    <s v="food"/>
    <s v="food trucks"/>
    <d v="2015-11-30T14:46:10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x v="0"/>
    <n v="0"/>
    <x v="1"/>
    <s v="food/food trucks"/>
    <n v="0"/>
    <e v="#DIV/0!"/>
    <s v="food"/>
    <s v="food trucks"/>
    <d v="2015-01-27T23:09:48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x v="0"/>
    <n v="1"/>
    <x v="1"/>
    <s v="food/food trucks"/>
    <n v="0"/>
    <n v="50"/>
    <s v="food"/>
    <s v="food trucks"/>
    <d v="2015-10-08T21:57:42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x v="0"/>
    <n v="0"/>
    <x v="1"/>
    <s v="food/food trucks"/>
    <n v="0"/>
    <e v="#DIV/0!"/>
    <s v="food"/>
    <s v="food trucks"/>
    <d v="2015-09-18T19:38:4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x v="0"/>
    <n v="2"/>
    <x v="1"/>
    <s v="food/food trucks"/>
    <n v="0"/>
    <n v="5"/>
    <s v="food"/>
    <s v="food trucks"/>
    <d v="2016-01-14T21:35:13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x v="0"/>
    <n v="109"/>
    <x v="0"/>
    <s v="food/small batch"/>
    <n v="108"/>
    <n v="74.22935779816514"/>
    <s v="food"/>
    <s v="small batch"/>
    <d v="2015-07-02T03:00:54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x v="0"/>
    <n v="372"/>
    <x v="0"/>
    <s v="food/small batch"/>
    <n v="126"/>
    <n v="81.252688172043008"/>
    <s v="food"/>
    <s v="small batch"/>
    <d v="2015-02-17T16:00:28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x v="0"/>
    <n v="311"/>
    <x v="0"/>
    <s v="food/small batch"/>
    <n v="203"/>
    <n v="130.23469453376205"/>
    <s v="food"/>
    <s v="small batch"/>
    <d v="2014-07-16T15:00:22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x v="0"/>
    <n v="61"/>
    <x v="0"/>
    <s v="food/small batch"/>
    <n v="109"/>
    <n v="53.409836065573771"/>
    <s v="food"/>
    <s v="small batch"/>
    <d v="2016-04-25T18:06:31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x v="0"/>
    <n v="115"/>
    <x v="0"/>
    <s v="food/small batch"/>
    <n v="173"/>
    <n v="75.130434782608702"/>
    <s v="food"/>
    <s v="small batch"/>
    <d v="2015-08-27T04:33:41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x v="0"/>
    <n v="111"/>
    <x v="0"/>
    <s v="food/small batch"/>
    <n v="168"/>
    <n v="75.666666666666671"/>
    <s v="food"/>
    <s v="small batch"/>
    <d v="2016-10-27T14:27:51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x v="0"/>
    <n v="337"/>
    <x v="0"/>
    <s v="food/small batch"/>
    <n v="427"/>
    <n v="31.691394658753708"/>
    <s v="food"/>
    <s v="small batch"/>
    <d v="2016-10-11T11:16:33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x v="0"/>
    <n v="9"/>
    <x v="0"/>
    <s v="food/small batch"/>
    <n v="108"/>
    <n v="47.777777777777779"/>
    <s v="food"/>
    <s v="small batch"/>
    <d v="2016-08-25T07:35:13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x v="0"/>
    <n v="120"/>
    <x v="0"/>
    <s v="food/small batch"/>
    <n v="108"/>
    <n v="90"/>
    <s v="food"/>
    <s v="small batch"/>
    <d v="2014-10-31T03:25:15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x v="0"/>
    <n v="102"/>
    <x v="0"/>
    <s v="food/small batch"/>
    <n v="102"/>
    <n v="149.31401960784314"/>
    <s v="food"/>
    <s v="small batch"/>
    <d v="2014-09-20T01:44:16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x v="0"/>
    <n v="186"/>
    <x v="0"/>
    <s v="food/small batch"/>
    <n v="115"/>
    <n v="62.06989247311828"/>
    <s v="food"/>
    <s v="small batch"/>
    <d v="2017-02-13T21:48:10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x v="0"/>
    <n v="15"/>
    <x v="0"/>
    <s v="food/small batch"/>
    <n v="134"/>
    <n v="53.4"/>
    <s v="food"/>
    <s v="small batch"/>
    <d v="2015-11-30T20:15:00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x v="0"/>
    <n v="67"/>
    <x v="0"/>
    <s v="food/small batch"/>
    <n v="155"/>
    <n v="69.268656716417908"/>
    <s v="food"/>
    <s v="small batch"/>
    <d v="2017-01-03T16:36:49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x v="0"/>
    <n v="130"/>
    <x v="0"/>
    <s v="food/small batch"/>
    <n v="101"/>
    <n v="271.50769230769231"/>
    <s v="food"/>
    <s v="small batch"/>
    <d v="2017-02-04T04:50:08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x v="0"/>
    <n v="16"/>
    <x v="0"/>
    <s v="food/small batch"/>
    <n v="182"/>
    <n v="34.125"/>
    <s v="food"/>
    <s v="small batch"/>
    <d v="2016-03-23T18:45:50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x v="0"/>
    <n v="67"/>
    <x v="0"/>
    <s v="food/small batch"/>
    <n v="181"/>
    <n v="40.492537313432834"/>
    <s v="food"/>
    <s v="small batch"/>
    <d v="2017-01-26T23:03:59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x v="0"/>
    <n v="124"/>
    <x v="0"/>
    <s v="food/small batch"/>
    <n v="102"/>
    <n v="189.75806451612902"/>
    <s v="food"/>
    <s v="small batch"/>
    <d v="2016-02-23T14:27:36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x v="0"/>
    <n v="80"/>
    <x v="0"/>
    <s v="food/small batch"/>
    <n v="110"/>
    <n v="68.862499999999997"/>
    <s v="food"/>
    <s v="small batch"/>
    <d v="2016-05-05T20:55:1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x v="0"/>
    <n v="282"/>
    <x v="0"/>
    <s v="food/small batch"/>
    <n v="102"/>
    <n v="108.77659574468085"/>
    <s v="food"/>
    <s v="small batch"/>
    <d v="2016-02-07T15:18:05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x v="0"/>
    <n v="68"/>
    <x v="0"/>
    <s v="food/small batch"/>
    <n v="101"/>
    <n v="125.98529411764706"/>
    <s v="food"/>
    <s v="small batch"/>
    <d v="2016-11-30T04:29:27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x v="0"/>
    <n v="86"/>
    <x v="0"/>
    <s v="music/indie rock"/>
    <n v="104"/>
    <n v="90.523255813953483"/>
    <s v="music"/>
    <s v="indie rock"/>
    <d v="2011-08-29T00:18:17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x v="0"/>
    <n v="115"/>
    <x v="0"/>
    <s v="music/indie rock"/>
    <n v="111"/>
    <n v="28.880434782608695"/>
    <s v="music"/>
    <s v="indie rock"/>
    <d v="2012-06-29T04:28:16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x v="0"/>
    <n v="75"/>
    <x v="0"/>
    <s v="music/indie rock"/>
    <n v="116"/>
    <n v="31"/>
    <s v="music"/>
    <s v="indie rock"/>
    <d v="2013-03-08T02:40:25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x v="0"/>
    <n v="43"/>
    <x v="0"/>
    <s v="music/indie rock"/>
    <n v="111"/>
    <n v="51.674418604651166"/>
    <s v="music"/>
    <s v="indie rock"/>
    <d v="2015-09-01T21:36:37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x v="0"/>
    <n v="48"/>
    <x v="0"/>
    <s v="music/indie rock"/>
    <n v="180"/>
    <n v="26.270833333333332"/>
    <s v="music"/>
    <s v="indie rock"/>
    <d v="2012-08-24T17:15:48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x v="0"/>
    <n v="52"/>
    <x v="0"/>
    <s v="music/indie rock"/>
    <n v="100"/>
    <n v="48.07692307692308"/>
    <s v="music"/>
    <s v="indie rock"/>
    <d v="2013-04-09T02:27:33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x v="0"/>
    <n v="43"/>
    <x v="0"/>
    <s v="music/indie rock"/>
    <n v="119"/>
    <n v="27.558139534883722"/>
    <s v="music"/>
    <s v="indie rock"/>
    <d v="2012-04-26T20:58:51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x v="0"/>
    <n v="58"/>
    <x v="0"/>
    <s v="music/indie rock"/>
    <n v="107"/>
    <n v="36.97137931034483"/>
    <s v="music"/>
    <s v="indie rock"/>
    <d v="2012-09-22T03:42:01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x v="0"/>
    <n v="47"/>
    <x v="0"/>
    <s v="music/indie rock"/>
    <n v="114"/>
    <n v="29.021276595744681"/>
    <s v="music"/>
    <s v="indie rock"/>
    <d v="2011-01-14T10:18:4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x v="0"/>
    <n v="36"/>
    <x v="0"/>
    <s v="music/indie rock"/>
    <n v="103"/>
    <n v="28.65666666666667"/>
    <s v="music"/>
    <s v="indie rock"/>
    <d v="2012-04-24T01:47:35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x v="0"/>
    <n v="17"/>
    <x v="0"/>
    <s v="music/indie rock"/>
    <n v="128"/>
    <n v="37.647058823529413"/>
    <s v="music"/>
    <s v="indie rock"/>
    <d v="2011-12-16T23:49:52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x v="0"/>
    <n v="104"/>
    <x v="0"/>
    <s v="music/indie rock"/>
    <n v="136"/>
    <n v="97.904038461538462"/>
    <s v="music"/>
    <s v="indie rock"/>
    <d v="2010-06-25T02:46:20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x v="0"/>
    <n v="47"/>
    <x v="0"/>
    <s v="music/indie rock"/>
    <n v="100"/>
    <n v="42.553191489361701"/>
    <s v="music"/>
    <s v="indie rock"/>
    <d v="2012-10-11T17:57:49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x v="0"/>
    <n v="38"/>
    <x v="0"/>
    <s v="music/indie rock"/>
    <n v="100"/>
    <n v="131.58368421052631"/>
    <s v="music"/>
    <s v="indie rock"/>
    <d v="2010-08-27T00:16:16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x v="0"/>
    <n v="81"/>
    <x v="0"/>
    <s v="music/indie rock"/>
    <n v="105"/>
    <n v="32.320987654320987"/>
    <s v="music"/>
    <s v="indie rock"/>
    <d v="2010-05-12T06:54:1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x v="0"/>
    <n v="55"/>
    <x v="0"/>
    <s v="music/indie rock"/>
    <n v="105"/>
    <n v="61.103999999999999"/>
    <s v="music"/>
    <s v="indie rock"/>
    <d v="2014-10-01T07:52:50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x v="0"/>
    <n v="41"/>
    <x v="0"/>
    <s v="music/indie rock"/>
    <n v="171"/>
    <n v="31.341463414634145"/>
    <s v="music"/>
    <s v="indie rock"/>
    <d v="2012-06-28T16:35:45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x v="0"/>
    <n v="79"/>
    <x v="0"/>
    <s v="music/indie rock"/>
    <n v="128"/>
    <n v="129.1139240506329"/>
    <s v="music"/>
    <s v="indie rock"/>
    <d v="2012-12-14T22:48:33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x v="0"/>
    <n v="16"/>
    <x v="0"/>
    <s v="music/indie rock"/>
    <n v="133"/>
    <n v="25.020624999999999"/>
    <s v="music"/>
    <s v="indie rock"/>
    <d v="2012-07-17T17:26:34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x v="0"/>
    <n v="8"/>
    <x v="0"/>
    <s v="music/indie rock"/>
    <n v="100"/>
    <n v="250"/>
    <s v="music"/>
    <s v="indie rock"/>
    <d v="2015-08-11T22:28:04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x v="0"/>
    <n v="95"/>
    <x v="0"/>
    <s v="music/indie rock"/>
    <n v="113"/>
    <n v="47.541473684210523"/>
    <s v="music"/>
    <s v="indie rock"/>
    <d v="2012-03-31T15:30:08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x v="0"/>
    <n v="25"/>
    <x v="0"/>
    <s v="music/indie rock"/>
    <n v="100"/>
    <n v="40.04"/>
    <s v="music"/>
    <s v="indie rock"/>
    <d v="2011-06-17T18:46:23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x v="0"/>
    <n v="19"/>
    <x v="0"/>
    <s v="music/indie rock"/>
    <n v="114"/>
    <n v="65.84210526315789"/>
    <s v="music"/>
    <s v="indie rock"/>
    <d v="2012-03-02T18:00:0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x v="0"/>
    <n v="90"/>
    <x v="0"/>
    <s v="music/indie rock"/>
    <n v="119"/>
    <n v="46.401222222222216"/>
    <s v="music"/>
    <s v="indie rock"/>
    <d v="2011-08-16T22:00:03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x v="0"/>
    <n v="41"/>
    <x v="0"/>
    <s v="music/indie rock"/>
    <n v="103"/>
    <n v="50.365853658536587"/>
    <s v="music"/>
    <s v="indie rock"/>
    <d v="2011-09-07T23:57:59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x v="0"/>
    <n v="30"/>
    <x v="0"/>
    <s v="music/indie rock"/>
    <n v="266"/>
    <n v="26.566666666666666"/>
    <s v="music"/>
    <s v="indie rock"/>
    <d v="2012-03-23T16:59:3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x v="0"/>
    <n v="38"/>
    <x v="0"/>
    <s v="music/indie rock"/>
    <n v="100"/>
    <n v="39.493684210526318"/>
    <s v="music"/>
    <s v="indie rock"/>
    <d v="2012-04-27T01:59:5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x v="0"/>
    <n v="65"/>
    <x v="0"/>
    <s v="music/indie rock"/>
    <n v="107"/>
    <n v="49.246153846153845"/>
    <s v="music"/>
    <s v="indie rock"/>
    <d v="2011-10-17T15:11:4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x v="0"/>
    <n v="75"/>
    <x v="0"/>
    <s v="music/indie rock"/>
    <n v="134"/>
    <n v="62.38"/>
    <s v="music"/>
    <s v="indie rock"/>
    <d v="2013-04-09T16:33:5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x v="0"/>
    <n v="16"/>
    <x v="0"/>
    <s v="music/indie rock"/>
    <n v="121"/>
    <n v="37.9375"/>
    <s v="music"/>
    <s v="indie rock"/>
    <d v="2012-04-24T05:27:56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x v="0"/>
    <n v="10"/>
    <x v="0"/>
    <s v="music/indie rock"/>
    <n v="103"/>
    <n v="51.6"/>
    <s v="music"/>
    <s v="indie rock"/>
    <d v="2010-12-30T20:08:34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x v="0"/>
    <n v="27"/>
    <x v="0"/>
    <s v="music/indie rock"/>
    <n v="125"/>
    <n v="27.777777777777779"/>
    <s v="music"/>
    <s v="indie rock"/>
    <d v="2012-04-25T23:39:48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x v="0"/>
    <n v="259"/>
    <x v="0"/>
    <s v="music/indie rock"/>
    <n v="129"/>
    <n v="99.382239382239376"/>
    <s v="music"/>
    <s v="indie rock"/>
    <d v="2013-03-15T04:02:20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x v="0"/>
    <n v="39"/>
    <x v="0"/>
    <s v="music/indie rock"/>
    <n v="101"/>
    <n v="38.848205128205123"/>
    <s v="music"/>
    <s v="indie rock"/>
    <d v="2012-04-23T15:29:0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x v="0"/>
    <n v="42"/>
    <x v="0"/>
    <s v="music/indie rock"/>
    <n v="128"/>
    <n v="45.548809523809524"/>
    <s v="music"/>
    <s v="indie rock"/>
    <d v="2012-05-07T22:42:5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x v="0"/>
    <n v="10"/>
    <x v="0"/>
    <s v="music/indie rock"/>
    <n v="100"/>
    <n v="600"/>
    <s v="music"/>
    <s v="indie rock"/>
    <d v="2013-02-22T23:54:52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x v="0"/>
    <n v="56"/>
    <x v="0"/>
    <s v="music/indie rock"/>
    <n v="113"/>
    <n v="80.551071428571419"/>
    <s v="music"/>
    <s v="indie rock"/>
    <d v="2011-07-06T21:05:38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x v="0"/>
    <n v="20"/>
    <x v="0"/>
    <s v="music/indie rock"/>
    <n v="106"/>
    <n v="52.8"/>
    <s v="music"/>
    <s v="indie rock"/>
    <d v="2015-01-13T23:13:07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x v="0"/>
    <n v="170"/>
    <x v="0"/>
    <s v="music/indie rock"/>
    <n v="203"/>
    <n v="47.676470588235297"/>
    <s v="music"/>
    <s v="indie rock"/>
    <d v="2012-11-13T15:33:57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x v="0"/>
    <n v="29"/>
    <x v="0"/>
    <s v="music/indie rock"/>
    <n v="113"/>
    <n v="23.448275862068964"/>
    <s v="music"/>
    <s v="indie rock"/>
    <d v="2012-05-24T18:32:55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x v="0"/>
    <n v="7"/>
    <x v="1"/>
    <s v="food/restaurants"/>
    <n v="3"/>
    <n v="40.142857142857146"/>
    <s v="food"/>
    <s v="restaurants"/>
    <d v="2015-08-28T18:38:24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x v="0"/>
    <n v="5"/>
    <x v="1"/>
    <s v="food/restaurants"/>
    <n v="0"/>
    <n v="17.2"/>
    <s v="food"/>
    <s v="restaurants"/>
    <d v="2014-08-07T19:48:38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x v="0"/>
    <n v="0"/>
    <x v="1"/>
    <s v="food/restaurants"/>
    <n v="0"/>
    <e v="#DIV/0!"/>
    <s v="food"/>
    <s v="restaurants"/>
    <d v="2016-05-08T21:35:08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x v="0"/>
    <n v="0"/>
    <x v="1"/>
    <s v="food/restaurants"/>
    <n v="0"/>
    <e v="#DIV/0!"/>
    <s v="food"/>
    <s v="restaurants"/>
    <d v="2014-10-16T00:22:1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x v="0"/>
    <n v="0"/>
    <x v="1"/>
    <s v="food/restaurants"/>
    <n v="0"/>
    <e v="#DIV/0!"/>
    <s v="food"/>
    <s v="restaurants"/>
    <d v="2015-02-12T01:20:16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x v="0"/>
    <n v="2"/>
    <x v="1"/>
    <s v="food/restaurants"/>
    <n v="1"/>
    <n v="15"/>
    <s v="food"/>
    <s v="restaurants"/>
    <d v="2015-09-11T07:07:49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x v="0"/>
    <n v="0"/>
    <x v="1"/>
    <s v="food/restaurants"/>
    <n v="0"/>
    <e v="#DIV/0!"/>
    <s v="food"/>
    <s v="restaurants"/>
    <d v="2015-04-11T01:45:04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x v="0"/>
    <n v="0"/>
    <x v="1"/>
    <s v="food/restaurants"/>
    <n v="0"/>
    <e v="#DIV/0!"/>
    <s v="food"/>
    <s v="restaurants"/>
    <d v="2014-07-15T22:50:34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x v="0"/>
    <n v="28"/>
    <x v="1"/>
    <s v="food/restaurants"/>
    <n v="1"/>
    <n v="35.714285714285715"/>
    <s v="food"/>
    <s v="restaurants"/>
    <d v="2015-02-23T19:25:4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x v="0"/>
    <n v="2"/>
    <x v="1"/>
    <s v="food/restaurants"/>
    <n v="0"/>
    <n v="37.5"/>
    <s v="food"/>
    <s v="restaurants"/>
    <d v="2015-03-15T23:56:12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x v="0"/>
    <n v="0"/>
    <x v="1"/>
    <s v="food/restaurants"/>
    <n v="0"/>
    <e v="#DIV/0!"/>
    <s v="food"/>
    <s v="restaurants"/>
    <d v="2016-01-02T10:43:33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x v="0"/>
    <n v="0"/>
    <x v="1"/>
    <s v="food/restaurants"/>
    <n v="0"/>
    <e v="#DIV/0!"/>
    <s v="food"/>
    <s v="restaurants"/>
    <d v="2014-11-28T21:02:41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x v="0"/>
    <n v="0"/>
    <x v="1"/>
    <s v="food/restaurants"/>
    <n v="0"/>
    <e v="#DIV/0!"/>
    <s v="food"/>
    <s v="restaurants"/>
    <d v="2016-12-28T00:09:49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x v="0"/>
    <n v="4"/>
    <x v="1"/>
    <s v="food/restaurants"/>
    <n v="2"/>
    <n v="52.5"/>
    <s v="food"/>
    <s v="restaurants"/>
    <d v="2014-08-03T09:21:17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x v="0"/>
    <n v="12"/>
    <x v="1"/>
    <s v="food/restaurants"/>
    <n v="19"/>
    <n v="77.5"/>
    <s v="food"/>
    <s v="restaurants"/>
    <d v="2015-01-23T20:09:13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x v="0"/>
    <n v="0"/>
    <x v="1"/>
    <s v="food/restaurants"/>
    <n v="0"/>
    <e v="#DIV/0!"/>
    <s v="food"/>
    <s v="restaurants"/>
    <d v="2014-10-30T15:40:52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x v="0"/>
    <n v="33"/>
    <x v="1"/>
    <s v="food/restaurants"/>
    <n v="10"/>
    <n v="53.545454545454547"/>
    <s v="food"/>
    <s v="restaurants"/>
    <d v="2015-02-17T19:15:30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x v="0"/>
    <n v="0"/>
    <x v="1"/>
    <s v="food/restaurants"/>
    <n v="0"/>
    <e v="#DIV/0!"/>
    <s v="food"/>
    <s v="restaurants"/>
    <d v="2014-10-14T16:20:2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x v="0"/>
    <n v="4"/>
    <x v="1"/>
    <s v="food/restaurants"/>
    <n v="0"/>
    <n v="16.25"/>
    <s v="food"/>
    <s v="restaurants"/>
    <d v="2014-06-19T03:43:24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x v="0"/>
    <n v="0"/>
    <x v="1"/>
    <s v="food/restaurants"/>
    <n v="0"/>
    <e v="#DIV/0!"/>
    <s v="food"/>
    <s v="restaurants"/>
    <d v="2016-08-30T14:24:45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x v="0"/>
    <n v="132"/>
    <x v="0"/>
    <s v="music/classical music"/>
    <n v="109"/>
    <n v="103.68174242424243"/>
    <s v="music"/>
    <s v="classical music"/>
    <d v="2015-09-22T23:13:4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x v="0"/>
    <n v="27"/>
    <x v="0"/>
    <s v="music/classical music"/>
    <n v="100"/>
    <n v="185.18518518518519"/>
    <s v="music"/>
    <s v="classical music"/>
    <d v="2016-03-31T13:46:00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x v="0"/>
    <n v="26"/>
    <x v="0"/>
    <s v="music/classical music"/>
    <n v="156"/>
    <n v="54.153846153846153"/>
    <s v="music"/>
    <s v="classical music"/>
    <d v="2014-10-18T23:24:52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x v="0"/>
    <n v="43"/>
    <x v="0"/>
    <s v="music/classical music"/>
    <n v="102"/>
    <n v="177.2093023255814"/>
    <s v="music"/>
    <s v="classical music"/>
    <d v="2014-11-18T19:22:37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x v="0"/>
    <n v="80"/>
    <x v="0"/>
    <s v="music/classical music"/>
    <n v="100"/>
    <n v="100.325"/>
    <s v="music"/>
    <s v="classical music"/>
    <d v="2012-05-29T20:16:11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x v="0"/>
    <n v="33"/>
    <x v="0"/>
    <s v="music/classical music"/>
    <n v="113"/>
    <n v="136.90909090909091"/>
    <s v="music"/>
    <s v="classical music"/>
    <d v="2014-11-10T02:11:14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x v="0"/>
    <n v="71"/>
    <x v="0"/>
    <s v="music/classical music"/>
    <n v="102"/>
    <n v="57.535211267605632"/>
    <s v="music"/>
    <s v="classical music"/>
    <d v="2013-09-29T18:01:31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x v="0"/>
    <n v="81"/>
    <x v="0"/>
    <s v="music/classical music"/>
    <n v="107"/>
    <n v="52.962839506172834"/>
    <s v="music"/>
    <s v="classical music"/>
    <d v="2015-08-01T20:01:43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x v="0"/>
    <n v="76"/>
    <x v="0"/>
    <s v="music/classical music"/>
    <n v="104"/>
    <n v="82.328947368421055"/>
    <s v="music"/>
    <s v="classical music"/>
    <d v="2012-02-09T01:56:15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x v="0"/>
    <n v="48"/>
    <x v="0"/>
    <s v="music/classical music"/>
    <n v="100"/>
    <n v="135.41666666666666"/>
    <s v="music"/>
    <s v="classical music"/>
    <d v="2015-03-18T20:45:05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x v="0"/>
    <n v="61"/>
    <x v="0"/>
    <s v="music/classical music"/>
    <n v="100"/>
    <n v="74.06557377049181"/>
    <s v="music"/>
    <s v="classical music"/>
    <d v="2015-07-23T16:19:14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x v="0"/>
    <n v="60"/>
    <x v="0"/>
    <s v="music/classical music"/>
    <n v="126"/>
    <n v="84.083333333333329"/>
    <s v="music"/>
    <s v="classical music"/>
    <d v="2012-07-17T20:22:46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x v="0"/>
    <n v="136"/>
    <x v="0"/>
    <s v="music/classical music"/>
    <n v="111"/>
    <n v="61.029411764705884"/>
    <s v="music"/>
    <s v="classical music"/>
    <d v="2013-01-30T18:01:51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x v="0"/>
    <n v="14"/>
    <x v="0"/>
    <s v="music/classical music"/>
    <n v="105"/>
    <n v="150"/>
    <s v="music"/>
    <s v="classical music"/>
    <d v="2009-11-10T16:48:32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x v="0"/>
    <n v="78"/>
    <x v="0"/>
    <s v="music/classical music"/>
    <n v="104"/>
    <n v="266.08974358974359"/>
    <s v="music"/>
    <s v="classical music"/>
    <d v="2014-10-31T18:59:0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x v="0"/>
    <n v="4"/>
    <x v="0"/>
    <s v="music/classical music"/>
    <n v="116"/>
    <n v="7.25"/>
    <s v="music"/>
    <s v="classical music"/>
    <d v="2013-07-09T02:32:4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x v="0"/>
    <n v="11"/>
    <x v="0"/>
    <s v="music/classical music"/>
    <n v="110"/>
    <n v="100"/>
    <s v="music"/>
    <s v="classical music"/>
    <d v="2011-06-02T15:34:15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x v="0"/>
    <n v="185"/>
    <x v="0"/>
    <s v="music/classical music"/>
    <n v="113"/>
    <n v="109.96308108108107"/>
    <s v="music"/>
    <s v="classical music"/>
    <d v="2013-01-24T12:14:21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x v="0"/>
    <n v="59"/>
    <x v="0"/>
    <s v="music/classical music"/>
    <n v="100"/>
    <n v="169.91525423728814"/>
    <s v="music"/>
    <s v="classical music"/>
    <d v="2014-12-04T21:39:12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x v="0"/>
    <n v="27"/>
    <x v="0"/>
    <s v="music/classical music"/>
    <n v="103"/>
    <n v="95.740740740740748"/>
    <s v="music"/>
    <s v="classical music"/>
    <d v="2011-08-30T16:12:01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x v="0"/>
    <n v="63"/>
    <x v="0"/>
    <s v="music/classical music"/>
    <n v="107"/>
    <n v="59.460317460317462"/>
    <s v="music"/>
    <s v="classical music"/>
    <d v="2013-07-28T10:46:58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x v="0"/>
    <n v="13"/>
    <x v="0"/>
    <s v="music/classical music"/>
    <n v="104"/>
    <n v="55.769230769230766"/>
    <s v="music"/>
    <s v="classical music"/>
    <d v="2013-08-23T10:14:17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x v="0"/>
    <n v="13"/>
    <x v="0"/>
    <s v="music/classical music"/>
    <n v="156"/>
    <n v="30.076923076923077"/>
    <s v="music"/>
    <s v="classical music"/>
    <d v="2010-12-02T02:34:58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x v="0"/>
    <n v="57"/>
    <x v="0"/>
    <s v="music/classical music"/>
    <n v="101"/>
    <n v="88.438596491228068"/>
    <s v="music"/>
    <s v="classical music"/>
    <d v="2012-06-08T12:29:29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x v="0"/>
    <n v="61"/>
    <x v="0"/>
    <s v="music/classical music"/>
    <n v="195"/>
    <n v="64.032786885245898"/>
    <s v="music"/>
    <s v="classical music"/>
    <d v="2015-01-23T03:18:58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x v="0"/>
    <n v="65"/>
    <x v="0"/>
    <s v="music/classical music"/>
    <n v="112"/>
    <n v="60.153846153846153"/>
    <s v="music"/>
    <s v="classical music"/>
    <d v="2013-09-07T20:36:19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x v="0"/>
    <n v="134"/>
    <x v="0"/>
    <s v="music/classical music"/>
    <n v="120"/>
    <n v="49.194029850746269"/>
    <s v="music"/>
    <s v="classical music"/>
    <d v="2012-03-05T18:33:23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x v="0"/>
    <n v="37"/>
    <x v="0"/>
    <s v="music/classical music"/>
    <n v="102"/>
    <n v="165.16216216216216"/>
    <s v="music"/>
    <s v="classical music"/>
    <d v="2016-09-05T15:00:37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x v="0"/>
    <n v="37"/>
    <x v="0"/>
    <s v="music/classical music"/>
    <n v="103"/>
    <n v="43.621621621621621"/>
    <s v="music"/>
    <s v="classical music"/>
    <d v="2013-04-26T18:11:10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x v="0"/>
    <n v="150"/>
    <x v="0"/>
    <s v="music/classical music"/>
    <n v="101"/>
    <n v="43.7"/>
    <s v="music"/>
    <s v="classical music"/>
    <d v="2015-08-12T15:13:26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x v="0"/>
    <n v="56"/>
    <x v="0"/>
    <s v="music/classical music"/>
    <n v="103"/>
    <n v="67.419642857142861"/>
    <s v="music"/>
    <s v="classical music"/>
    <d v="2012-02-22T06:03:05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x v="0"/>
    <n v="18"/>
    <x v="0"/>
    <s v="music/classical music"/>
    <n v="107"/>
    <n v="177.5"/>
    <s v="music"/>
    <s v="classical music"/>
    <d v="2017-02-03T19:26:21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x v="0"/>
    <n v="60"/>
    <x v="0"/>
    <s v="music/classical music"/>
    <n v="156"/>
    <n v="38.883333333333333"/>
    <s v="music"/>
    <s v="classical music"/>
    <d v="2012-07-23T04:46:47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x v="0"/>
    <n v="67"/>
    <x v="0"/>
    <s v="music/classical music"/>
    <n v="123"/>
    <n v="54.985074626865675"/>
    <s v="music"/>
    <s v="classical music"/>
    <d v="2015-05-01T01:52:43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x v="0"/>
    <n v="35"/>
    <x v="0"/>
    <s v="music/classical music"/>
    <n v="107"/>
    <n v="61.342857142857142"/>
    <s v="music"/>
    <s v="classical music"/>
    <d v="2012-04-27T15:43:13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x v="0"/>
    <n v="34"/>
    <x v="0"/>
    <s v="music/classical music"/>
    <n v="106"/>
    <n v="23.117647058823529"/>
    <s v="music"/>
    <s v="classical music"/>
    <d v="2012-11-09T23:47:37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x v="0"/>
    <n v="36"/>
    <x v="0"/>
    <s v="music/classical music"/>
    <n v="118"/>
    <n v="29.611111111111111"/>
    <s v="music"/>
    <s v="classical music"/>
    <d v="2014-04-15T17:53:06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x v="0"/>
    <n v="18"/>
    <x v="0"/>
    <s v="music/classical music"/>
    <n v="109"/>
    <n v="75.611111111111114"/>
    <s v="music"/>
    <s v="classical music"/>
    <d v="2015-03-30T20:38:26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x v="0"/>
    <n v="25"/>
    <x v="0"/>
    <s v="music/classical music"/>
    <n v="111"/>
    <n v="35.6"/>
    <s v="music"/>
    <s v="classical music"/>
    <d v="2011-10-13T20:58:04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x v="0"/>
    <n v="21"/>
    <x v="0"/>
    <s v="music/classical music"/>
    <n v="100"/>
    <n v="143"/>
    <s v="music"/>
    <s v="classical music"/>
    <d v="2015-02-04T22:49:34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x v="0"/>
    <n v="0"/>
    <x v="1"/>
    <s v="food/food trucks"/>
    <n v="0"/>
    <e v="#DIV/0!"/>
    <s v="food"/>
    <s v="food trucks"/>
    <d v="2015-09-13T12:41:29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x v="0"/>
    <n v="3"/>
    <x v="1"/>
    <s v="food/food trucks"/>
    <n v="1"/>
    <n v="25"/>
    <s v="food"/>
    <s v="food trucks"/>
    <d v="2016-08-12T12:35:39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x v="0"/>
    <n v="0"/>
    <x v="1"/>
    <s v="food/food trucks"/>
    <n v="0"/>
    <e v="#DIV/0!"/>
    <s v="food"/>
    <s v="food trucks"/>
    <d v="2015-05-31T03:20:51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x v="0"/>
    <n v="0"/>
    <x v="1"/>
    <s v="food/food trucks"/>
    <n v="0"/>
    <e v="#DIV/0!"/>
    <s v="food"/>
    <s v="food trucks"/>
    <d v="2014-07-02T00:58:19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x v="0"/>
    <n v="1"/>
    <x v="1"/>
    <s v="food/food trucks"/>
    <n v="1"/>
    <n v="100"/>
    <s v="food"/>
    <s v="food trucks"/>
    <d v="2016-03-11T15:36:29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x v="0"/>
    <n v="0"/>
    <x v="1"/>
    <s v="food/food trucks"/>
    <n v="0"/>
    <e v="#DIV/0!"/>
    <s v="food"/>
    <s v="food trucks"/>
    <d v="2014-07-22T23:32:28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x v="0"/>
    <n v="2"/>
    <x v="1"/>
    <s v="food/food trucks"/>
    <n v="0"/>
    <n v="60"/>
    <s v="food"/>
    <s v="food trucks"/>
    <d v="2015-03-24T21:05:38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x v="0"/>
    <n v="1"/>
    <x v="1"/>
    <s v="food/food trucks"/>
    <n v="1"/>
    <n v="50"/>
    <s v="food"/>
    <s v="food trucks"/>
    <d v="2016-08-02T15:59:54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x v="0"/>
    <n v="2"/>
    <x v="1"/>
    <s v="food/food trucks"/>
    <n v="2"/>
    <n v="72.5"/>
    <s v="food"/>
    <s v="food trucks"/>
    <d v="2015-08-18T02:31:52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x v="0"/>
    <n v="2"/>
    <x v="1"/>
    <s v="food/food trucks"/>
    <n v="1"/>
    <n v="29.5"/>
    <s v="food"/>
    <s v="food trucks"/>
    <d v="2017-01-09T21:40:35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x v="0"/>
    <n v="4"/>
    <x v="1"/>
    <s v="food/food trucks"/>
    <n v="0"/>
    <n v="62.5"/>
    <s v="food"/>
    <s v="food trucks"/>
    <d v="2016-03-20T08:12:0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x v="0"/>
    <n v="0"/>
    <x v="1"/>
    <s v="food/food trucks"/>
    <n v="0"/>
    <e v="#DIV/0!"/>
    <s v="food"/>
    <s v="food trucks"/>
    <d v="2015-03-14T02:51:57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x v="0"/>
    <n v="0"/>
    <x v="1"/>
    <s v="food/food trucks"/>
    <n v="0"/>
    <e v="#DIV/0!"/>
    <s v="food"/>
    <s v="food trucks"/>
    <d v="2014-07-09T14:12:29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x v="0"/>
    <n v="0"/>
    <x v="1"/>
    <s v="food/food trucks"/>
    <n v="0"/>
    <e v="#DIV/0!"/>
    <s v="food"/>
    <s v="food trucks"/>
    <d v="2016-04-27T19:49:05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x v="0"/>
    <n v="0"/>
    <x v="1"/>
    <s v="food/food trucks"/>
    <n v="0"/>
    <e v="#DIV/0!"/>
    <s v="food"/>
    <s v="food trucks"/>
    <d v="2014-12-13T02:36:34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x v="0"/>
    <n v="0"/>
    <x v="1"/>
    <s v="food/food trucks"/>
    <n v="0"/>
    <e v="#DIV/0!"/>
    <s v="food"/>
    <s v="food trucks"/>
    <d v="2015-02-25T00:14:07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x v="0"/>
    <n v="0"/>
    <x v="1"/>
    <s v="food/food trucks"/>
    <n v="0"/>
    <e v="#DIV/0!"/>
    <s v="food"/>
    <s v="food trucks"/>
    <d v="2014-07-10T19:41:3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x v="0"/>
    <n v="0"/>
    <x v="1"/>
    <s v="food/food trucks"/>
    <n v="0"/>
    <e v="#DIV/0!"/>
    <s v="food"/>
    <s v="food trucks"/>
    <d v="2015-08-22T00:32:59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x v="0"/>
    <n v="12"/>
    <x v="1"/>
    <s v="food/food trucks"/>
    <n v="0"/>
    <n v="23.083333333333332"/>
    <s v="food"/>
    <s v="food trucks"/>
    <d v="2014-07-17T19:55:03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x v="0"/>
    <n v="2"/>
    <x v="1"/>
    <s v="food/food trucks"/>
    <n v="1"/>
    <n v="25.5"/>
    <s v="food"/>
    <s v="food trucks"/>
    <d v="2015-04-16T07:50:03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x v="0"/>
    <n v="11"/>
    <x v="1"/>
    <s v="food/food trucks"/>
    <n v="11"/>
    <n v="48.18181818181818"/>
    <s v="food"/>
    <s v="food trucks"/>
    <d v="2015-10-17T15:04:58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x v="0"/>
    <n v="1"/>
    <x v="1"/>
    <s v="food/food trucks"/>
    <n v="0"/>
    <n v="1"/>
    <s v="food"/>
    <s v="food trucks"/>
    <d v="2016-09-29T23:43:54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x v="0"/>
    <n v="5"/>
    <x v="1"/>
    <s v="food/food trucks"/>
    <n v="1"/>
    <n v="1"/>
    <s v="food"/>
    <s v="food trucks"/>
    <d v="2015-01-15T18:28:00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x v="0"/>
    <n v="0"/>
    <x v="1"/>
    <s v="food/food trucks"/>
    <n v="0"/>
    <e v="#DIV/0!"/>
    <s v="food"/>
    <s v="food trucks"/>
    <d v="2015-05-16T04:09:29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x v="0"/>
    <n v="1"/>
    <x v="1"/>
    <s v="food/food trucks"/>
    <n v="0"/>
    <n v="50"/>
    <s v="food"/>
    <s v="food trucks"/>
    <d v="2014-06-05T23:07:12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x v="0"/>
    <n v="1"/>
    <x v="1"/>
    <s v="food/food trucks"/>
    <n v="0"/>
    <n v="5"/>
    <s v="food"/>
    <s v="food trucks"/>
    <d v="2015-11-25T07:55:3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x v="0"/>
    <n v="6"/>
    <x v="1"/>
    <s v="food/food trucks"/>
    <n v="2"/>
    <n v="202.83333333333334"/>
    <s v="food"/>
    <s v="food trucks"/>
    <d v="2015-11-30T16:12:33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x v="0"/>
    <n v="8"/>
    <x v="1"/>
    <s v="food/food trucks"/>
    <n v="4"/>
    <n v="29.125"/>
    <s v="food"/>
    <s v="food trucks"/>
    <d v="2015-02-07T16:13:46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x v="0"/>
    <n v="1"/>
    <x v="1"/>
    <s v="food/food trucks"/>
    <n v="0"/>
    <n v="5"/>
    <s v="food"/>
    <s v="food trucks"/>
    <d v="2016-02-22T12:52:07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x v="0"/>
    <n v="0"/>
    <x v="1"/>
    <s v="food/food trucks"/>
    <n v="0"/>
    <e v="#DIV/0!"/>
    <s v="food"/>
    <s v="food trucks"/>
    <d v="2016-01-19T14:08:17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x v="0"/>
    <n v="2"/>
    <x v="1"/>
    <s v="food/food trucks"/>
    <n v="2"/>
    <n v="13"/>
    <s v="food"/>
    <s v="food trucks"/>
    <d v="2016-01-13T21:45:24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x v="0"/>
    <n v="1"/>
    <x v="1"/>
    <s v="food/food trucks"/>
    <n v="0"/>
    <n v="50"/>
    <s v="food"/>
    <s v="food trucks"/>
    <d v="2014-09-05T19:13:41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x v="0"/>
    <n v="0"/>
    <x v="1"/>
    <s v="food/food trucks"/>
    <n v="0"/>
    <e v="#DIV/0!"/>
    <s v="food"/>
    <s v="food trucks"/>
    <d v="2015-03-26T20:17:06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x v="0"/>
    <n v="1"/>
    <x v="1"/>
    <s v="food/food trucks"/>
    <n v="0"/>
    <n v="1"/>
    <s v="food"/>
    <s v="food trucks"/>
    <d v="2014-07-08T23:13:48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x v="0"/>
    <n v="19"/>
    <x v="1"/>
    <s v="food/food trucks"/>
    <n v="12"/>
    <n v="96.05263157894737"/>
    <s v="food"/>
    <s v="food trucks"/>
    <d v="2017-01-25T05:51:40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x v="0"/>
    <n v="27"/>
    <x v="1"/>
    <s v="food/food trucks"/>
    <n v="24"/>
    <n v="305.77777777777777"/>
    <s v="food"/>
    <s v="food trucks"/>
    <d v="2014-07-08T15:56:49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x v="0"/>
    <n v="7"/>
    <x v="1"/>
    <s v="food/food trucks"/>
    <n v="6"/>
    <n v="12.142857142857142"/>
    <s v="food"/>
    <s v="food trucks"/>
    <d v="2016-05-20T08:11:5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x v="0"/>
    <n v="14"/>
    <x v="1"/>
    <s v="food/food trucks"/>
    <n v="39"/>
    <n v="83.571428571428569"/>
    <s v="food"/>
    <s v="food trucks"/>
    <d v="2015-08-24T20:10:01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x v="0"/>
    <n v="5"/>
    <x v="1"/>
    <s v="food/food trucks"/>
    <n v="1"/>
    <n v="18"/>
    <s v="food"/>
    <s v="food trucks"/>
    <d v="2014-06-19T18:05:47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x v="0"/>
    <n v="30"/>
    <x v="1"/>
    <s v="food/food trucks"/>
    <n v="7"/>
    <n v="115.53333333333333"/>
    <s v="food"/>
    <s v="food trucks"/>
    <d v="2016-01-25T21:36:4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x v="1"/>
    <n v="151"/>
    <x v="0"/>
    <s v="technology/space exploration"/>
    <n v="661"/>
    <n v="21.900662251655628"/>
    <s v="technology"/>
    <s v="space exploration"/>
    <d v="2012-08-29T21:39:09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x v="1"/>
    <n v="489"/>
    <x v="0"/>
    <s v="technology/space exploration"/>
    <n v="326"/>
    <n v="80.022494887525568"/>
    <s v="technology"/>
    <s v="space exploration"/>
    <d v="2014-10-03T17:56:08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x v="1"/>
    <n v="50"/>
    <x v="0"/>
    <s v="technology/space exploration"/>
    <n v="101"/>
    <n v="35.520000000000003"/>
    <s v="technology"/>
    <s v="space exploration"/>
    <d v="2013-12-09T21:54:14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x v="1"/>
    <n v="321"/>
    <x v="0"/>
    <s v="technology/space exploration"/>
    <n v="104"/>
    <n v="64.933333333333323"/>
    <s v="technology"/>
    <s v="space exploration"/>
    <d v="2012-03-30T01:13:43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x v="1"/>
    <n v="1762"/>
    <x v="0"/>
    <s v="technology/space exploration"/>
    <n v="107"/>
    <n v="60.965703745743475"/>
    <s v="technology"/>
    <s v="space exploration"/>
    <d v="2016-05-18T12:59:50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x v="1"/>
    <n v="385"/>
    <x v="0"/>
    <s v="technology/space exploration"/>
    <n v="110"/>
    <n v="31.444155844155844"/>
    <s v="technology"/>
    <s v="space exploration"/>
    <d v="2014-03-28T17:06:22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x v="1"/>
    <n v="398"/>
    <x v="0"/>
    <s v="technology/space exploration"/>
    <n v="408"/>
    <n v="81.949748743718587"/>
    <s v="technology"/>
    <s v="space exploration"/>
    <d v="2015-06-29T20:59:32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x v="1"/>
    <n v="304"/>
    <x v="0"/>
    <s v="technology/space exploration"/>
    <n v="224"/>
    <n v="58.92763157894737"/>
    <s v="technology"/>
    <s v="space exploration"/>
    <d v="2017-02-01T19:14:2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x v="1"/>
    <n v="676"/>
    <x v="0"/>
    <s v="technology/space exploration"/>
    <n v="304"/>
    <n v="157.29347633136095"/>
    <s v="technology"/>
    <s v="space exploration"/>
    <d v="2012-06-15T05:42:31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x v="1"/>
    <n v="577"/>
    <x v="0"/>
    <s v="technology/space exploration"/>
    <n v="141"/>
    <n v="55.758509532062391"/>
    <s v="technology"/>
    <s v="space exploration"/>
    <d v="2016-07-13T21:08:45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x v="1"/>
    <n v="3663"/>
    <x v="0"/>
    <s v="technology/space exploration"/>
    <n v="2791"/>
    <n v="83.802893802893806"/>
    <s v="technology"/>
    <s v="space exploration"/>
    <d v="2016-11-30T08:03:34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x v="1"/>
    <n v="294"/>
    <x v="0"/>
    <s v="technology/space exploration"/>
    <n v="172"/>
    <n v="58.422210884353746"/>
    <s v="technology"/>
    <s v="space exploration"/>
    <d v="2014-12-09T03:26:10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x v="1"/>
    <n v="28"/>
    <x v="0"/>
    <s v="technology/space exploration"/>
    <n v="101"/>
    <n v="270.57142857142856"/>
    <s v="technology"/>
    <s v="space exploration"/>
    <d v="2012-08-22T19:38:14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x v="1"/>
    <n v="100"/>
    <x v="0"/>
    <s v="technology/space exploration"/>
    <n v="102"/>
    <n v="107.1"/>
    <s v="technology"/>
    <s v="space exploration"/>
    <d v="2014-04-01T17:00:12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x v="0"/>
    <n v="72"/>
    <x v="0"/>
    <s v="technology/space exploration"/>
    <n v="170"/>
    <n v="47.180555555555557"/>
    <s v="technology"/>
    <s v="space exploration"/>
    <d v="2016-03-24T11:56:04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x v="1"/>
    <n v="238"/>
    <x v="0"/>
    <s v="technology/space exploration"/>
    <n v="115"/>
    <n v="120.30882352941177"/>
    <s v="technology"/>
    <s v="space exploration"/>
    <d v="2015-07-26T23:52:09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x v="1"/>
    <n v="159"/>
    <x v="0"/>
    <s v="technology/space exploration"/>
    <n v="878"/>
    <n v="27.59748427672956"/>
    <s v="technology"/>
    <s v="space exploration"/>
    <d v="2014-09-20T20:59:11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x v="1"/>
    <n v="77"/>
    <x v="0"/>
    <s v="technology/space exploration"/>
    <n v="105"/>
    <n v="205.2987012987013"/>
    <s v="technology"/>
    <s v="space exploration"/>
    <d v="2015-10-02T19:01:01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x v="1"/>
    <n v="53"/>
    <x v="0"/>
    <s v="technology/space exploration"/>
    <n v="188"/>
    <n v="35.547169811320757"/>
    <s v="technology"/>
    <s v="space exploration"/>
    <d v="2015-09-26T21:13:24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x v="1"/>
    <n v="1251"/>
    <x v="0"/>
    <s v="technology/space exploration"/>
    <n v="144"/>
    <n v="74.639488409272587"/>
    <s v="technology"/>
    <s v="space exploration"/>
    <d v="2015-09-04T04:00:42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x v="1"/>
    <n v="465"/>
    <x v="0"/>
    <s v="technology/space exploration"/>
    <n v="146"/>
    <n v="47.058064516129029"/>
    <s v="technology"/>
    <s v="space exploration"/>
    <d v="2015-04-21T17:56:28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x v="0"/>
    <n v="74"/>
    <x v="0"/>
    <s v="technology/space exploration"/>
    <n v="131"/>
    <n v="26.591351351351353"/>
    <s v="technology"/>
    <s v="space exploration"/>
    <d v="2016-11-15T17:50:16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x v="0"/>
    <n v="62"/>
    <x v="0"/>
    <s v="technology/space exploration"/>
    <n v="114"/>
    <n v="36.774193548387096"/>
    <s v="technology"/>
    <s v="space exploration"/>
    <d v="2016-11-18T06:09:26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x v="0"/>
    <n v="3468"/>
    <x v="0"/>
    <s v="technology/space exploration"/>
    <n v="1379"/>
    <n v="31.820544982698959"/>
    <s v="technology"/>
    <s v="space exploration"/>
    <d v="2012-08-23T10:07:02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x v="0"/>
    <n v="52"/>
    <x v="0"/>
    <s v="technology/space exploration"/>
    <n v="956"/>
    <n v="27.576923076923077"/>
    <s v="technology"/>
    <s v="space exploration"/>
    <d v="2016-10-15T19:26:48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x v="0"/>
    <n v="50"/>
    <x v="0"/>
    <s v="technology/space exploration"/>
    <n v="112"/>
    <n v="56"/>
    <s v="technology"/>
    <s v="space exploration"/>
    <d v="2015-05-04T15:04:29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x v="0"/>
    <n v="45"/>
    <x v="0"/>
    <s v="technology/space exploration"/>
    <n v="647"/>
    <n v="21.555555555555557"/>
    <s v="technology"/>
    <s v="space exploration"/>
    <d v="2015-10-27T19:54:21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x v="0"/>
    <n v="21"/>
    <x v="0"/>
    <s v="technology/space exploration"/>
    <n v="110"/>
    <n v="44.095238095238095"/>
    <s v="technology"/>
    <s v="space exploration"/>
    <d v="2014-11-10T23:11:07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x v="0"/>
    <n v="100"/>
    <x v="0"/>
    <s v="technology/space exploration"/>
    <n v="128"/>
    <n v="63.87"/>
    <s v="technology"/>
    <s v="space exploration"/>
    <d v="2015-04-14T12:55:22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x v="0"/>
    <n v="81"/>
    <x v="0"/>
    <s v="technology/space exploration"/>
    <n v="158"/>
    <n v="38.987654320987652"/>
    <s v="technology"/>
    <s v="space exploration"/>
    <d v="2016-06-03T02:31:52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x v="0"/>
    <n v="286"/>
    <x v="0"/>
    <s v="technology/space exploration"/>
    <n v="115"/>
    <n v="80.185489510489504"/>
    <s v="technology"/>
    <s v="space exploration"/>
    <d v="2015-08-02T04:03:47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x v="0"/>
    <n v="42"/>
    <x v="0"/>
    <s v="technology/space exploration"/>
    <n v="137"/>
    <n v="34.904761904761905"/>
    <s v="technology"/>
    <s v="space exploration"/>
    <d v="2016-05-04T01:28:59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x v="0"/>
    <n v="199"/>
    <x v="0"/>
    <s v="technology/space exploration"/>
    <n v="355"/>
    <n v="89.100502512562812"/>
    <s v="technology"/>
    <s v="space exploration"/>
    <d v="2014-01-28T19:45:32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x v="0"/>
    <n v="25"/>
    <x v="0"/>
    <s v="technology/space exploration"/>
    <n v="106"/>
    <n v="39.44"/>
    <s v="technology"/>
    <s v="space exploration"/>
    <d v="2016-08-30T15:45:21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x v="0"/>
    <n v="84"/>
    <x v="0"/>
    <s v="technology/space exploration"/>
    <n v="100"/>
    <n v="136.9047619047619"/>
    <s v="technology"/>
    <s v="space exploration"/>
    <d v="2015-02-02T22:49:21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x v="0"/>
    <n v="50"/>
    <x v="0"/>
    <s v="technology/space exploration"/>
    <n v="187"/>
    <n v="37.46"/>
    <s v="technology"/>
    <s v="space exploration"/>
    <d v="2016-09-23T14:45:14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x v="0"/>
    <n v="26"/>
    <x v="0"/>
    <s v="technology/space exploration"/>
    <n v="166"/>
    <n v="31.96153846153846"/>
    <s v="technology"/>
    <s v="space exploration"/>
    <d v="2016-09-26T13:11:15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x v="0"/>
    <n v="14"/>
    <x v="0"/>
    <s v="technology/space exploration"/>
    <n v="102"/>
    <n v="25.214285714285715"/>
    <s v="technology"/>
    <s v="space exploration"/>
    <d v="2014-12-16T21:54:55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x v="0"/>
    <n v="49"/>
    <x v="0"/>
    <s v="technology/space exploration"/>
    <n v="164"/>
    <n v="10.040816326530612"/>
    <s v="technology"/>
    <s v="space exploration"/>
    <d v="2015-01-20T20:45:48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x v="0"/>
    <n v="69"/>
    <x v="0"/>
    <s v="technology/space exploration"/>
    <n v="106"/>
    <n v="45.94202898550725"/>
    <s v="technology"/>
    <s v="space exploration"/>
    <d v="2015-04-09T03:51:14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x v="0"/>
    <n v="1"/>
    <x v="1"/>
    <s v="technology/space exploration"/>
    <n v="1"/>
    <n v="15"/>
    <s v="technology"/>
    <s v="space exploration"/>
    <d v="2014-08-29T19:51:03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x v="0"/>
    <n v="0"/>
    <x v="1"/>
    <s v="technology/space exploration"/>
    <n v="0"/>
    <e v="#DIV/0!"/>
    <s v="technology"/>
    <s v="space exploration"/>
    <d v="2016-06-15T05:55:08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x v="1"/>
    <n v="1501"/>
    <x v="1"/>
    <s v="technology/space exploration"/>
    <n v="34"/>
    <n v="223.58248500999335"/>
    <s v="technology"/>
    <s v="space exploration"/>
    <d v="2016-11-15T13:58:35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x v="1"/>
    <n v="52"/>
    <x v="1"/>
    <s v="technology/space exploration"/>
    <n v="2"/>
    <n v="39.480769230769234"/>
    <s v="technology"/>
    <s v="space exploration"/>
    <d v="2017-02-08T19:00:35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x v="1"/>
    <n v="23"/>
    <x v="1"/>
    <s v="technology/space exploration"/>
    <n v="11"/>
    <n v="91.304347826086953"/>
    <s v="technology"/>
    <s v="space exploration"/>
    <d v="2014-10-09T20:13:23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x v="1"/>
    <n v="535"/>
    <x v="1"/>
    <s v="technology/space exploration"/>
    <n v="8"/>
    <n v="78.666205607476627"/>
    <s v="technology"/>
    <s v="space exploration"/>
    <d v="2015-08-10T07:31:09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x v="0"/>
    <n v="3"/>
    <x v="1"/>
    <s v="technology/space exploration"/>
    <n v="1"/>
    <n v="12"/>
    <s v="technology"/>
    <s v="space exploration"/>
    <d v="2015-07-15T06:16:59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x v="0"/>
    <n v="6"/>
    <x v="1"/>
    <s v="technology/space exploration"/>
    <n v="1"/>
    <n v="17.666666666666668"/>
    <s v="technology"/>
    <s v="space exploration"/>
    <d v="2016-02-08T17:09:20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x v="0"/>
    <n v="3"/>
    <x v="1"/>
    <s v="technology/space exploration"/>
    <n v="0"/>
    <n v="41.333333333333336"/>
    <s v="technology"/>
    <s v="space exploration"/>
    <d v="2015-12-03T23:55:41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x v="0"/>
    <n v="5"/>
    <x v="1"/>
    <s v="technology/space exploration"/>
    <n v="1"/>
    <n v="71.599999999999994"/>
    <s v="technology"/>
    <s v="space exploration"/>
    <d v="2016-11-21T14:59:03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x v="0"/>
    <n v="17"/>
    <x v="1"/>
    <s v="technology/space exploration"/>
    <n v="2"/>
    <n v="307.8235294117647"/>
    <s v="technology"/>
    <s v="space exploration"/>
    <d v="2015-11-19T19:20:09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x v="0"/>
    <n v="11"/>
    <x v="1"/>
    <s v="technology/space exploration"/>
    <n v="1"/>
    <n v="80.454545454545453"/>
    <s v="technology"/>
    <s v="space exploration"/>
    <d v="2014-11-10T03:48:45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x v="0"/>
    <n v="70"/>
    <x v="1"/>
    <s v="technology/space exploration"/>
    <n v="12"/>
    <n v="83.942857142857136"/>
    <s v="technology"/>
    <s v="space exploration"/>
    <d v="2014-05-12T15:38:47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x v="0"/>
    <n v="6"/>
    <x v="1"/>
    <s v="technology/space exploration"/>
    <n v="0"/>
    <n v="8.5"/>
    <s v="technology"/>
    <s v="space exploration"/>
    <d v="2015-02-20T14:25:26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x v="0"/>
    <n v="43"/>
    <x v="1"/>
    <s v="technology/space exploration"/>
    <n v="21"/>
    <n v="73.372093023255815"/>
    <s v="technology"/>
    <s v="space exploration"/>
    <d v="2016-01-12T20:47:27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x v="0"/>
    <n v="152"/>
    <x v="1"/>
    <s v="technology/space exploration"/>
    <n v="11"/>
    <n v="112.86184210526316"/>
    <s v="technology"/>
    <s v="space exploration"/>
    <d v="2017-02-01T16:31:28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x v="0"/>
    <n v="59"/>
    <x v="1"/>
    <s v="technology/space exploration"/>
    <n v="19"/>
    <n v="95.277627118644077"/>
    <s v="technology"/>
    <s v="space exploration"/>
    <d v="2016-06-30T22:17:33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x v="0"/>
    <n v="4"/>
    <x v="1"/>
    <s v="technology/space exploration"/>
    <n v="0"/>
    <n v="22.75"/>
    <s v="technology"/>
    <s v="space exploration"/>
    <d v="2016-06-30T21:13:14"/>
    <d v="2016-07-30T21:13:14"/>
  </r>
  <r>
    <n v="2659"/>
    <s v="test (Canceled)"/>
    <s v="test"/>
    <n v="49000"/>
    <n v="1333"/>
    <x v="1"/>
    <s v="US"/>
    <s v="USD"/>
    <n v="1429321210"/>
    <n v="1426729210"/>
    <x v="0"/>
    <n v="10"/>
    <x v="1"/>
    <s v="technology/space exploration"/>
    <n v="3"/>
    <n v="133.30000000000001"/>
    <s v="technology"/>
    <s v="space exploration"/>
    <d v="2015-03-19T01:40:10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x v="0"/>
    <n v="5"/>
    <x v="1"/>
    <s v="technology/space exploration"/>
    <n v="0"/>
    <n v="3.8"/>
    <s v="technology"/>
    <s v="space exploration"/>
    <d v="2015-09-25T17:06:58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x v="0"/>
    <n v="60"/>
    <x v="0"/>
    <s v="technology/makerspaces"/>
    <n v="103"/>
    <n v="85.75"/>
    <s v="technology"/>
    <s v="makerspaces"/>
    <d v="2013-09-25T23:00:10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x v="0"/>
    <n v="80"/>
    <x v="0"/>
    <s v="technology/makerspaces"/>
    <n v="107"/>
    <n v="267"/>
    <s v="technology"/>
    <s v="makerspaces"/>
    <d v="2015-07-22T17:55:13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x v="0"/>
    <n v="56"/>
    <x v="0"/>
    <s v="technology/makerspaces"/>
    <n v="105"/>
    <n v="373.55803571428572"/>
    <s v="technology"/>
    <s v="makerspaces"/>
    <d v="2015-08-06T14:56:47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x v="0"/>
    <n v="104"/>
    <x v="0"/>
    <s v="technology/makerspaces"/>
    <n v="103"/>
    <n v="174.03846153846155"/>
    <s v="technology"/>
    <s v="makerspaces"/>
    <d v="2015-11-05T00:36:37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x v="0"/>
    <n v="46"/>
    <x v="0"/>
    <s v="technology/makerspaces"/>
    <n v="123"/>
    <n v="93.695652173913047"/>
    <s v="technology"/>
    <s v="makerspaces"/>
    <d v="2015-03-20T21:29:34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x v="0"/>
    <n v="206"/>
    <x v="0"/>
    <s v="technology/makerspaces"/>
    <n v="159"/>
    <n v="77.327718446601949"/>
    <s v="technology"/>
    <s v="makerspaces"/>
    <d v="2015-08-19T18:20:39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x v="0"/>
    <n v="18"/>
    <x v="0"/>
    <s v="technology/makerspaces"/>
    <n v="111"/>
    <n v="92.222222222222229"/>
    <s v="technology"/>
    <s v="makerspaces"/>
    <d v="2016-01-11T22:13:36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x v="0"/>
    <n v="28"/>
    <x v="0"/>
    <s v="technology/makerspaces"/>
    <n v="171"/>
    <n v="60.964285714285715"/>
    <s v="technology"/>
    <s v="makerspaces"/>
    <d v="2015-09-28T14:07:45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x v="0"/>
    <n v="11"/>
    <x v="0"/>
    <s v="technology/makerspaces"/>
    <n v="125"/>
    <n v="91"/>
    <s v="technology"/>
    <s v="makerspaces"/>
    <d v="2015-11-11T00:51:36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x v="1"/>
    <n v="60"/>
    <x v="1"/>
    <s v="technology/makerspaces"/>
    <n v="6"/>
    <n v="41.583333333333336"/>
    <s v="technology"/>
    <s v="makerspaces"/>
    <d v="2014-07-01T00:29:4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x v="1"/>
    <n v="84"/>
    <x v="1"/>
    <s v="technology/makerspaces"/>
    <n v="11"/>
    <n v="33.761904761904759"/>
    <s v="technology"/>
    <s v="makerspaces"/>
    <d v="2014-11-19T17:58:36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x v="1"/>
    <n v="47"/>
    <x v="1"/>
    <s v="technology/makerspaces"/>
    <n v="33"/>
    <n v="70.61702127659575"/>
    <s v="technology"/>
    <s v="makerspaces"/>
    <d v="2015-12-06T21:13:10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x v="1"/>
    <n v="66"/>
    <x v="1"/>
    <s v="technology/makerspaces"/>
    <n v="28"/>
    <n v="167.15151515151516"/>
    <s v="technology"/>
    <s v="makerspaces"/>
    <d v="2014-09-30T12:59:59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x v="1"/>
    <n v="171"/>
    <x v="1"/>
    <s v="technology/makerspaces"/>
    <n v="63"/>
    <n v="128.61988304093566"/>
    <s v="technology"/>
    <s v="makerspaces"/>
    <d v="2016-06-08T15:11:10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x v="1"/>
    <n v="29"/>
    <x v="1"/>
    <s v="technology/makerspaces"/>
    <n v="8"/>
    <n v="65.41379310344827"/>
    <s v="technology"/>
    <s v="makerspaces"/>
    <d v="2014-10-11T20:34:49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x v="0"/>
    <n v="9"/>
    <x v="1"/>
    <s v="technology/makerspaces"/>
    <n v="50"/>
    <n v="117.55555555555556"/>
    <s v="technology"/>
    <s v="makerspaces"/>
    <d v="2016-04-22T14:59:34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x v="0"/>
    <n v="27"/>
    <x v="1"/>
    <s v="technology/makerspaces"/>
    <n v="18"/>
    <n v="126.48148148148148"/>
    <s v="technology"/>
    <s v="makerspaces"/>
    <d v="2014-06-03T00:42:23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x v="0"/>
    <n v="2"/>
    <x v="1"/>
    <s v="technology/makerspaces"/>
    <n v="0"/>
    <n v="550"/>
    <s v="technology"/>
    <s v="makerspaces"/>
    <d v="2015-08-25T19:09:25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x v="0"/>
    <n v="3"/>
    <x v="1"/>
    <s v="technology/makerspaces"/>
    <n v="0"/>
    <n v="44"/>
    <s v="technology"/>
    <s v="makerspaces"/>
    <d v="2015-01-29T00:01:34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x v="0"/>
    <n v="4"/>
    <x v="1"/>
    <s v="technology/makerspaces"/>
    <n v="1"/>
    <n v="69"/>
    <s v="technology"/>
    <s v="makerspaces"/>
    <d v="2016-03-07T05:04:51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x v="0"/>
    <n v="2"/>
    <x v="1"/>
    <s v="food/food trucks"/>
    <n v="1"/>
    <n v="27.5"/>
    <s v="food"/>
    <s v="food trucks"/>
    <d v="2014-06-15T21:29:10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x v="0"/>
    <n v="20"/>
    <x v="1"/>
    <s v="food/food trucks"/>
    <n v="28"/>
    <n v="84.9"/>
    <s v="food"/>
    <s v="food trucks"/>
    <d v="2014-10-20T20:55:40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x v="0"/>
    <n v="3"/>
    <x v="1"/>
    <s v="food/food trucks"/>
    <n v="0"/>
    <n v="12"/>
    <s v="food"/>
    <s v="food trucks"/>
    <d v="2015-01-30T18:07:20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x v="0"/>
    <n v="4"/>
    <x v="1"/>
    <s v="food/food trucks"/>
    <n v="1"/>
    <n v="200"/>
    <s v="food"/>
    <s v="food trucks"/>
    <d v="2014-06-30T21:57:05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x v="0"/>
    <n v="1"/>
    <x v="1"/>
    <s v="food/food trucks"/>
    <n v="0"/>
    <n v="10"/>
    <s v="food"/>
    <s v="food trucks"/>
    <d v="2015-02-26T16:42:10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x v="0"/>
    <n v="0"/>
    <x v="1"/>
    <s v="food/food trucks"/>
    <n v="0"/>
    <e v="#DIV/0!"/>
    <s v="food"/>
    <s v="food trucks"/>
    <d v="2014-09-10T23:23:43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x v="0"/>
    <n v="0"/>
    <x v="1"/>
    <s v="food/food trucks"/>
    <n v="0"/>
    <e v="#DIV/0!"/>
    <s v="food"/>
    <s v="food trucks"/>
    <d v="2015-05-30T15:21:58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x v="0"/>
    <n v="14"/>
    <x v="1"/>
    <s v="food/food trucks"/>
    <n v="0"/>
    <n v="5.2857142857142856"/>
    <s v="food"/>
    <s v="food trucks"/>
    <d v="2015-01-24T02:51:10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x v="0"/>
    <n v="1"/>
    <x v="1"/>
    <s v="food/food trucks"/>
    <n v="0"/>
    <n v="1"/>
    <s v="food"/>
    <s v="food trucks"/>
    <d v="2016-06-30T23:04:50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x v="0"/>
    <n v="118"/>
    <x v="1"/>
    <s v="food/food trucks"/>
    <n v="11"/>
    <n v="72.762711864406782"/>
    <s v="food"/>
    <s v="food trucks"/>
    <d v="2015-04-19T02:31:16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x v="0"/>
    <n v="2"/>
    <x v="1"/>
    <s v="food/food trucks"/>
    <n v="0"/>
    <n v="17.5"/>
    <s v="food"/>
    <s v="food trucks"/>
    <d v="2015-03-26T17:22:37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x v="0"/>
    <n v="1"/>
    <x v="1"/>
    <s v="food/food trucks"/>
    <n v="1"/>
    <n v="25"/>
    <s v="food"/>
    <s v="food trucks"/>
    <d v="2015-02-23T08:01:00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x v="0"/>
    <n v="3"/>
    <x v="1"/>
    <s v="food/food trucks"/>
    <n v="1"/>
    <n v="13.333333333333334"/>
    <s v="food"/>
    <s v="food trucks"/>
    <d v="2014-07-14T03:19:26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x v="0"/>
    <n v="1"/>
    <x v="1"/>
    <s v="food/food trucks"/>
    <n v="0"/>
    <n v="1"/>
    <s v="food"/>
    <s v="food trucks"/>
    <d v="2014-08-27T03:22:19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x v="0"/>
    <n v="3"/>
    <x v="1"/>
    <s v="food/food trucks"/>
    <n v="0"/>
    <n v="23.666666666666668"/>
    <s v="food"/>
    <s v="food trucks"/>
    <d v="2015-02-13T04:21:58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x v="0"/>
    <n v="38"/>
    <x v="1"/>
    <s v="food/food trucks"/>
    <n v="6"/>
    <n v="89.21052631578948"/>
    <s v="food"/>
    <s v="food trucks"/>
    <d v="2014-11-21T20:16:00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x v="0"/>
    <n v="52"/>
    <x v="1"/>
    <s v="food/food trucks"/>
    <n v="26"/>
    <n v="116.55769230769231"/>
    <s v="food"/>
    <s v="food trucks"/>
    <d v="2015-07-02T22:33:43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x v="0"/>
    <n v="2"/>
    <x v="1"/>
    <s v="food/food trucks"/>
    <n v="0"/>
    <n v="13.005000000000001"/>
    <s v="food"/>
    <s v="food trucks"/>
    <d v="2014-05-28T21:33:2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x v="0"/>
    <n v="0"/>
    <x v="1"/>
    <s v="food/food trucks"/>
    <n v="0"/>
    <e v="#DIV/0!"/>
    <s v="food"/>
    <s v="food trucks"/>
    <d v="2014-07-09T21:31:03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x v="0"/>
    <n v="4"/>
    <x v="1"/>
    <s v="food/food trucks"/>
    <n v="1"/>
    <n v="17.5"/>
    <s v="food"/>
    <s v="food trucks"/>
    <d v="2014-08-19T20:59:32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x v="0"/>
    <n v="46"/>
    <x v="1"/>
    <s v="theater/spaces"/>
    <n v="46"/>
    <n v="34.130434782608695"/>
    <s v="theater"/>
    <s v="spaces"/>
    <d v="2017-03-07T18:35:34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x v="1"/>
    <n v="26"/>
    <x v="1"/>
    <s v="theater/spaces"/>
    <n v="34"/>
    <n v="132.34615384615384"/>
    <s v="theater"/>
    <s v="spaces"/>
    <d v="2017-03-06T19:14:37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x v="0"/>
    <n v="45"/>
    <x v="1"/>
    <s v="theater/spaces"/>
    <n v="104"/>
    <n v="922.22222222222217"/>
    <s v="theater"/>
    <s v="spaces"/>
    <d v="2017-01-21T16:33:50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x v="0"/>
    <n v="7"/>
    <x v="1"/>
    <s v="theater/spaces"/>
    <n v="6"/>
    <n v="163.57142857142858"/>
    <s v="theater"/>
    <s v="spaces"/>
    <d v="2017-02-21T20:41:5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x v="0"/>
    <n v="8"/>
    <x v="1"/>
    <s v="theater/spaces"/>
    <n v="11"/>
    <n v="217.375"/>
    <s v="theater"/>
    <s v="spaces"/>
    <d v="2017-02-07T21:59:18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x v="1"/>
    <n v="263"/>
    <x v="0"/>
    <s v="theater/spaces"/>
    <n v="112"/>
    <n v="149.44486692015209"/>
    <s v="theater"/>
    <s v="spaces"/>
    <d v="2014-09-17T07:04:43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x v="1"/>
    <n v="394"/>
    <x v="0"/>
    <s v="theater/spaces"/>
    <n v="351"/>
    <n v="71.237487309644663"/>
    <s v="theater"/>
    <s v="spaces"/>
    <d v="2013-04-27T18:47:23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x v="1"/>
    <n v="1049"/>
    <x v="0"/>
    <s v="theater/spaces"/>
    <n v="233"/>
    <n v="44.464318398474738"/>
    <s v="theater"/>
    <s v="spaces"/>
    <d v="2016-05-22T16:45:26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x v="1"/>
    <n v="308"/>
    <x v="0"/>
    <s v="theater/spaces"/>
    <n v="102"/>
    <n v="164.94480519480518"/>
    <s v="theater"/>
    <s v="spaces"/>
    <d v="2016-08-30T03:35:41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x v="1"/>
    <n v="1088"/>
    <x v="0"/>
    <s v="theater/spaces"/>
    <n v="154"/>
    <n v="84.871516544117654"/>
    <s v="theater"/>
    <s v="spaces"/>
    <d v="2014-07-08T05:30:28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x v="1"/>
    <n v="73"/>
    <x v="0"/>
    <s v="theater/spaces"/>
    <n v="101"/>
    <n v="53.945205479452056"/>
    <s v="theater"/>
    <s v="spaces"/>
    <d v="2014-05-21T17:53:10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x v="1"/>
    <n v="143"/>
    <x v="0"/>
    <s v="theater/spaces"/>
    <n v="131"/>
    <n v="50.531468531468533"/>
    <s v="theater"/>
    <s v="spaces"/>
    <d v="2013-06-07T01:29:20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x v="1"/>
    <n v="1420"/>
    <x v="0"/>
    <s v="theater/spaces"/>
    <n v="102"/>
    <n v="108.00140845070422"/>
    <s v="theater"/>
    <s v="spaces"/>
    <d v="2015-11-14T15:41:24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x v="1"/>
    <n v="305"/>
    <x v="0"/>
    <s v="theater/spaces"/>
    <n v="116"/>
    <n v="95.373770491803285"/>
    <s v="theater"/>
    <s v="spaces"/>
    <d v="2016-09-16T15:43:16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x v="1"/>
    <n v="551"/>
    <x v="0"/>
    <s v="theater/spaces"/>
    <n v="265"/>
    <n v="57.631016333938291"/>
    <s v="theater"/>
    <s v="spaces"/>
    <d v="2016-01-18T09:33:48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x v="1"/>
    <n v="187"/>
    <x v="0"/>
    <s v="theater/spaces"/>
    <n v="120"/>
    <n v="64.160481283422456"/>
    <s v="theater"/>
    <s v="spaces"/>
    <d v="2015-09-08T07:59:53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x v="1"/>
    <n v="325"/>
    <x v="0"/>
    <s v="theater/spaces"/>
    <n v="120"/>
    <n v="92.387692307692305"/>
    <s v="theater"/>
    <s v="spaces"/>
    <d v="2014-10-22T21:57:29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x v="1"/>
    <n v="148"/>
    <x v="0"/>
    <s v="theater/spaces"/>
    <n v="104"/>
    <n v="125.97972972972973"/>
    <s v="theater"/>
    <s v="spaces"/>
    <d v="2016-04-05T14:19:05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x v="0"/>
    <n v="69"/>
    <x v="0"/>
    <s v="theater/spaces"/>
    <n v="109"/>
    <n v="94.637681159420296"/>
    <s v="theater"/>
    <s v="spaces"/>
    <d v="2016-02-18T00:44:54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x v="0"/>
    <n v="173"/>
    <x v="0"/>
    <s v="theater/spaces"/>
    <n v="118"/>
    <n v="170.69942196531792"/>
    <s v="theater"/>
    <s v="spaces"/>
    <d v="2016-10-12T11:10:53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x v="0"/>
    <n v="269"/>
    <x v="0"/>
    <s v="technology/hardware"/>
    <n v="1462"/>
    <n v="40.762081784386616"/>
    <s v="technology"/>
    <s v="hardware"/>
    <d v="2013-08-07T13:03:18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x v="0"/>
    <n v="185"/>
    <x v="0"/>
    <s v="technology/hardware"/>
    <n v="253"/>
    <n v="68.254054054054052"/>
    <s v="technology"/>
    <s v="hardware"/>
    <d v="2016-11-30T20:34:13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x v="0"/>
    <n v="176"/>
    <x v="0"/>
    <s v="technology/hardware"/>
    <n v="140"/>
    <n v="95.48863636363636"/>
    <s v="technology"/>
    <s v="hardware"/>
    <d v="2014-11-01T20:08:08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x v="0"/>
    <n v="1019"/>
    <x v="0"/>
    <s v="technology/hardware"/>
    <n v="297"/>
    <n v="7.1902649656526005"/>
    <s v="technology"/>
    <s v="hardware"/>
    <d v="2015-07-14T07:50:59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x v="0"/>
    <n v="113"/>
    <x v="0"/>
    <s v="technology/hardware"/>
    <n v="145"/>
    <n v="511.65486725663715"/>
    <s v="technology"/>
    <s v="hardware"/>
    <d v="2017-01-10T17:52:1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x v="0"/>
    <n v="404"/>
    <x v="0"/>
    <s v="technology/hardware"/>
    <n v="106"/>
    <n v="261.74504950495049"/>
    <s v="technology"/>
    <s v="hardware"/>
    <d v="2016-03-23T13:55:11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x v="0"/>
    <n v="707"/>
    <x v="0"/>
    <s v="technology/hardware"/>
    <n v="493"/>
    <n v="69.760961810466767"/>
    <s v="technology"/>
    <s v="hardware"/>
    <d v="2015-07-13T16:14:23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x v="0"/>
    <n v="392"/>
    <x v="0"/>
    <s v="technology/hardware"/>
    <n v="202"/>
    <n v="77.229591836734699"/>
    <s v="technology"/>
    <s v="hardware"/>
    <d v="2015-11-25T14:23:54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x v="0"/>
    <n v="23"/>
    <x v="0"/>
    <s v="technology/hardware"/>
    <n v="104"/>
    <n v="340.56521739130437"/>
    <s v="technology"/>
    <s v="hardware"/>
    <d v="2015-04-01T05:46:37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x v="0"/>
    <n v="682"/>
    <x v="0"/>
    <s v="technology/hardware"/>
    <n v="170"/>
    <n v="67.417903225806455"/>
    <s v="technology"/>
    <s v="hardware"/>
    <d v="2013-03-18T12:59:35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x v="0"/>
    <n v="37"/>
    <x v="0"/>
    <s v="technology/hardware"/>
    <n v="104"/>
    <n v="845.70270270270271"/>
    <s v="technology"/>
    <s v="hardware"/>
    <d v="2014-08-21T12:37:02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x v="0"/>
    <n v="146"/>
    <x v="0"/>
    <s v="technology/hardware"/>
    <n v="118"/>
    <n v="97.191780821917803"/>
    <s v="technology"/>
    <s v="hardware"/>
    <d v="2013-04-25T19:23:48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x v="0"/>
    <n v="119"/>
    <x v="0"/>
    <s v="technology/hardware"/>
    <n v="108"/>
    <n v="451.84033613445376"/>
    <s v="technology"/>
    <s v="hardware"/>
    <d v="2015-02-09T06:32:54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x v="0"/>
    <n v="163"/>
    <x v="0"/>
    <s v="technology/hardware"/>
    <n v="2260300"/>
    <n v="138.66871165644173"/>
    <s v="technology"/>
    <s v="hardware"/>
    <d v="2016-09-13T16:03:12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x v="0"/>
    <n v="339"/>
    <x v="0"/>
    <s v="technology/hardware"/>
    <n v="978"/>
    <n v="21.640147492625371"/>
    <s v="technology"/>
    <s v="hardware"/>
    <d v="2013-02-11T02:54:10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x v="0"/>
    <n v="58"/>
    <x v="0"/>
    <s v="technology/hardware"/>
    <n v="123"/>
    <n v="169.51724137931035"/>
    <s v="technology"/>
    <s v="hardware"/>
    <d v="2014-03-24T15:59:33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x v="0"/>
    <n v="456"/>
    <x v="0"/>
    <s v="technology/hardware"/>
    <n v="246"/>
    <n v="161.88210526315791"/>
    <s v="technology"/>
    <s v="hardware"/>
    <d v="2013-12-03T22:01:2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x v="0"/>
    <n v="15"/>
    <x v="0"/>
    <s v="technology/hardware"/>
    <n v="148"/>
    <n v="493.13333333333333"/>
    <s v="technology"/>
    <s v="hardware"/>
    <d v="2016-09-07T03:26:44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x v="0"/>
    <n v="191"/>
    <x v="0"/>
    <s v="technology/hardware"/>
    <n v="384"/>
    <n v="22.120418848167539"/>
    <s v="technology"/>
    <s v="hardware"/>
    <d v="2014-03-21T21:18:37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x v="0"/>
    <n v="17"/>
    <x v="0"/>
    <s v="technology/hardware"/>
    <n v="103"/>
    <n v="18.235294117647058"/>
    <s v="technology"/>
    <s v="hardware"/>
    <d v="2015-02-10T00:45:52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x v="0"/>
    <n v="4"/>
    <x v="1"/>
    <s v="publishing/children's books"/>
    <n v="0"/>
    <n v="8.75"/>
    <s v="publishing"/>
    <s v="children's books"/>
    <d v="2014-09-29T15:46:42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x v="0"/>
    <n v="18"/>
    <x v="1"/>
    <s v="publishing/children's books"/>
    <n v="29"/>
    <n v="40.611111111111114"/>
    <s v="publishing"/>
    <s v="children's books"/>
    <d v="2012-05-01T17:16:27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x v="0"/>
    <n v="0"/>
    <x v="1"/>
    <s v="publishing/children's books"/>
    <n v="0"/>
    <e v="#DIV/0!"/>
    <s v="publishing"/>
    <s v="children's books"/>
    <d v="2016-09-19T07:53:27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x v="0"/>
    <n v="22"/>
    <x v="1"/>
    <s v="publishing/children's books"/>
    <n v="5"/>
    <n v="37.954545454545453"/>
    <s v="publishing"/>
    <s v="children's books"/>
    <d v="2012-01-30T01:29:58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x v="0"/>
    <n v="49"/>
    <x v="1"/>
    <s v="publishing/children's books"/>
    <n v="22"/>
    <n v="35.734693877551024"/>
    <s v="publishing"/>
    <s v="children's books"/>
    <d v="2012-05-15T23:42:48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x v="0"/>
    <n v="19"/>
    <x v="1"/>
    <s v="publishing/children's books"/>
    <n v="27"/>
    <n v="42.157894736842103"/>
    <s v="publishing"/>
    <s v="children's books"/>
    <d v="2014-07-30T18:45:11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x v="0"/>
    <n v="4"/>
    <x v="1"/>
    <s v="publishing/children's books"/>
    <n v="28"/>
    <n v="35"/>
    <s v="publishing"/>
    <s v="children's books"/>
    <d v="2012-05-15T15:33:1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x v="0"/>
    <n v="4"/>
    <x v="1"/>
    <s v="publishing/children's books"/>
    <n v="1"/>
    <n v="13.25"/>
    <s v="publishing"/>
    <s v="children's books"/>
    <d v="2016-08-03T17:03:22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x v="0"/>
    <n v="2"/>
    <x v="1"/>
    <s v="publishing/children's books"/>
    <n v="1"/>
    <n v="55"/>
    <s v="publishing"/>
    <s v="children's books"/>
    <d v="2015-03-05T19:10:37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x v="0"/>
    <n v="0"/>
    <x v="1"/>
    <s v="publishing/children's books"/>
    <n v="0"/>
    <e v="#DIV/0!"/>
    <s v="publishing"/>
    <s v="children's books"/>
    <d v="2012-06-18T21:35:45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x v="0"/>
    <n v="0"/>
    <x v="1"/>
    <s v="publishing/children's books"/>
    <n v="0"/>
    <e v="#DIV/0!"/>
    <s v="publishing"/>
    <s v="children's books"/>
    <d v="2014-04-18T21:17:22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x v="0"/>
    <n v="14"/>
    <x v="1"/>
    <s v="publishing/children's books"/>
    <n v="11"/>
    <n v="39.285714285714285"/>
    <s v="publishing"/>
    <s v="children's books"/>
    <d v="2011-11-08T18:21:44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x v="0"/>
    <n v="8"/>
    <x v="1"/>
    <s v="publishing/children's books"/>
    <n v="19"/>
    <n v="47.5"/>
    <s v="publishing"/>
    <s v="children's books"/>
    <d v="2012-07-27T21:37:0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x v="0"/>
    <n v="0"/>
    <x v="1"/>
    <s v="publishing/children's books"/>
    <n v="0"/>
    <e v="#DIV/0!"/>
    <s v="publishing"/>
    <s v="children's books"/>
    <d v="2014-08-12T15:15:51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x v="0"/>
    <n v="15"/>
    <x v="1"/>
    <s v="publishing/children's books"/>
    <n v="52"/>
    <n v="17.333333333333332"/>
    <s v="publishing"/>
    <s v="children's books"/>
    <d v="2015-03-09T18:58:47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x v="0"/>
    <n v="33"/>
    <x v="1"/>
    <s v="publishing/children's books"/>
    <n v="10"/>
    <n v="31.757575757575758"/>
    <s v="publishing"/>
    <s v="children's books"/>
    <d v="2013-12-12T21:36:41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x v="0"/>
    <n v="2"/>
    <x v="1"/>
    <s v="publishing/children's books"/>
    <n v="1"/>
    <n v="5"/>
    <s v="publishing"/>
    <s v="children's books"/>
    <d v="2016-07-22T15:45:32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x v="0"/>
    <n v="6"/>
    <x v="1"/>
    <s v="publishing/children's books"/>
    <n v="12"/>
    <n v="39"/>
    <s v="publishing"/>
    <s v="children's books"/>
    <d v="2016-09-26T10:36:23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x v="0"/>
    <n v="2"/>
    <x v="1"/>
    <s v="publishing/children's books"/>
    <n v="11"/>
    <n v="52.5"/>
    <s v="publishing"/>
    <s v="children's books"/>
    <d v="2016-06-03T08:47:46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x v="0"/>
    <n v="0"/>
    <x v="1"/>
    <s v="publishing/children's books"/>
    <n v="0"/>
    <e v="#DIV/0!"/>
    <s v="publishing"/>
    <s v="children's books"/>
    <d v="2013-05-21T11:04:18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x v="0"/>
    <n v="4"/>
    <x v="1"/>
    <s v="publishing/children's books"/>
    <n v="1"/>
    <n v="9"/>
    <s v="publishing"/>
    <s v="children's books"/>
    <d v="2012-12-04T01:31:33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x v="0"/>
    <n v="1"/>
    <x v="1"/>
    <s v="publishing/children's books"/>
    <n v="1"/>
    <n v="25"/>
    <s v="publishing"/>
    <s v="children's books"/>
    <d v="2012-01-19T00:53:15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x v="0"/>
    <n v="3"/>
    <x v="1"/>
    <s v="publishing/children's books"/>
    <n v="0"/>
    <n v="30"/>
    <s v="publishing"/>
    <s v="children's books"/>
    <d v="2013-04-09T13:54:44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x v="0"/>
    <n v="4"/>
    <x v="1"/>
    <s v="publishing/children's books"/>
    <n v="1"/>
    <n v="11.25"/>
    <s v="publishing"/>
    <s v="children's books"/>
    <d v="2012-05-01T07:00:31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x v="0"/>
    <n v="0"/>
    <x v="1"/>
    <s v="publishing/children's books"/>
    <n v="0"/>
    <e v="#DIV/0!"/>
    <s v="publishing"/>
    <s v="children's books"/>
    <d v="2012-10-12T13:53:48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x v="0"/>
    <n v="4"/>
    <x v="1"/>
    <s v="publishing/children's books"/>
    <n v="2"/>
    <n v="25"/>
    <s v="publishing"/>
    <s v="children's books"/>
    <d v="2011-07-12T16:01:58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x v="0"/>
    <n v="3"/>
    <x v="1"/>
    <s v="publishing/children's books"/>
    <n v="1"/>
    <n v="11.333333333333334"/>
    <s v="publishing"/>
    <s v="children's books"/>
    <d v="2015-06-17T23:00:50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x v="0"/>
    <n v="34"/>
    <x v="1"/>
    <s v="publishing/children's books"/>
    <n v="14"/>
    <n v="29.470588235294116"/>
    <s v="publishing"/>
    <s v="children's books"/>
    <d v="2012-02-28T14:45:23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x v="0"/>
    <n v="2"/>
    <x v="1"/>
    <s v="publishing/children's books"/>
    <n v="0"/>
    <n v="1"/>
    <s v="publishing"/>
    <s v="children's books"/>
    <d v="2014-04-16T19:49:50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x v="0"/>
    <n v="33"/>
    <x v="1"/>
    <s v="publishing/children's books"/>
    <n v="10"/>
    <n v="63.098484848484851"/>
    <s v="publishing"/>
    <s v="children's books"/>
    <d v="2014-02-16T16:55:3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x v="0"/>
    <n v="0"/>
    <x v="1"/>
    <s v="publishing/children's books"/>
    <n v="0"/>
    <e v="#DIV/0!"/>
    <s v="publishing"/>
    <s v="children's books"/>
    <d v="2012-12-14T12:45:40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x v="0"/>
    <n v="0"/>
    <x v="1"/>
    <s v="publishing/children's books"/>
    <n v="0"/>
    <e v="#DIV/0!"/>
    <s v="publishing"/>
    <s v="children's books"/>
    <d v="2013-09-20T20:51:34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x v="0"/>
    <n v="1"/>
    <x v="1"/>
    <s v="publishing/children's books"/>
    <n v="0"/>
    <n v="1"/>
    <s v="publishing"/>
    <s v="children's books"/>
    <d v="2016-04-14T20:45:21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x v="0"/>
    <n v="13"/>
    <x v="1"/>
    <s v="publishing/children's books"/>
    <n v="14"/>
    <n v="43.846153846153847"/>
    <s v="publishing"/>
    <s v="children's books"/>
    <d v="2013-02-06T03:02:08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x v="0"/>
    <n v="2"/>
    <x v="1"/>
    <s v="publishing/children's books"/>
    <n v="3"/>
    <n v="75"/>
    <s v="publishing"/>
    <s v="children's books"/>
    <d v="2011-11-16T00:19:14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x v="0"/>
    <n v="36"/>
    <x v="1"/>
    <s v="publishing/children's books"/>
    <n v="8"/>
    <n v="45.972222222222221"/>
    <s v="publishing"/>
    <s v="children's books"/>
    <d v="2015-05-12T07:07:5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x v="0"/>
    <n v="1"/>
    <x v="1"/>
    <s v="publishing/children's books"/>
    <n v="0"/>
    <n v="10"/>
    <s v="publishing"/>
    <s v="children's books"/>
    <d v="2015-06-17T16:03:24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x v="0"/>
    <n v="15"/>
    <x v="1"/>
    <s v="publishing/children's books"/>
    <n v="26"/>
    <n v="93.666666666666671"/>
    <s v="publishing"/>
    <s v="children's books"/>
    <d v="2014-07-26T23:28:26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x v="0"/>
    <n v="1"/>
    <x v="1"/>
    <s v="publishing/children's books"/>
    <n v="2"/>
    <n v="53"/>
    <s v="publishing"/>
    <s v="children's books"/>
    <d v="2015-10-23T14:03:41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x v="0"/>
    <n v="0"/>
    <x v="1"/>
    <s v="publishing/children's books"/>
    <n v="0"/>
    <e v="#DIV/0!"/>
    <s v="publishing"/>
    <s v="children's books"/>
    <d v="2017-02-08T10:44:48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x v="0"/>
    <n v="28"/>
    <x v="0"/>
    <s v="theater/plays"/>
    <n v="105"/>
    <n v="47"/>
    <s v="theater"/>
    <s v="plays"/>
    <d v="2015-01-14T22:35:54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x v="0"/>
    <n v="18"/>
    <x v="0"/>
    <s v="theater/plays"/>
    <n v="120"/>
    <n v="66.666666666666671"/>
    <s v="theater"/>
    <s v="plays"/>
    <d v="2015-01-22T22:11:58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x v="0"/>
    <n v="61"/>
    <x v="0"/>
    <s v="theater/plays"/>
    <n v="115"/>
    <n v="18.770491803278688"/>
    <s v="theater"/>
    <s v="plays"/>
    <d v="2015-04-09T12:50:46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x v="0"/>
    <n v="108"/>
    <x v="0"/>
    <s v="theater/plays"/>
    <n v="119"/>
    <n v="66.111111111111114"/>
    <s v="theater"/>
    <s v="plays"/>
    <d v="2014-10-08T18:54:03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x v="0"/>
    <n v="142"/>
    <x v="0"/>
    <s v="theater/plays"/>
    <n v="105"/>
    <n v="36.859154929577464"/>
    <s v="theater"/>
    <s v="plays"/>
    <d v="2016-07-07T04:32:47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x v="0"/>
    <n v="74"/>
    <x v="0"/>
    <s v="theater/plays"/>
    <n v="118"/>
    <n v="39.810810810810814"/>
    <s v="theater"/>
    <s v="plays"/>
    <d v="2014-06-25T13:39:40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x v="0"/>
    <n v="38"/>
    <x v="0"/>
    <s v="theater/plays"/>
    <n v="120"/>
    <n v="31.5"/>
    <s v="theater"/>
    <s v="plays"/>
    <d v="2014-06-18T04:45:52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x v="0"/>
    <n v="20"/>
    <x v="0"/>
    <s v="theater/plays"/>
    <n v="103"/>
    <n v="102.5"/>
    <s v="theater"/>
    <s v="plays"/>
    <d v="2016-06-29T16:50:43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x v="0"/>
    <n v="24"/>
    <x v="0"/>
    <s v="theater/plays"/>
    <n v="101"/>
    <n v="126.45833333333333"/>
    <s v="theater"/>
    <s v="plays"/>
    <d v="2015-02-21T00:18:54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x v="0"/>
    <n v="66"/>
    <x v="0"/>
    <s v="theater/plays"/>
    <n v="105"/>
    <n v="47.878787878787875"/>
    <s v="theater"/>
    <s v="plays"/>
    <d v="2015-01-12T22:31:43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x v="0"/>
    <n v="28"/>
    <x v="0"/>
    <s v="theater/plays"/>
    <n v="103"/>
    <n v="73.214285714285708"/>
    <s v="theater"/>
    <s v="plays"/>
    <d v="2016-08-09T21:35:59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x v="0"/>
    <n v="24"/>
    <x v="0"/>
    <s v="theater/plays"/>
    <n v="108"/>
    <n v="89.666666666666671"/>
    <s v="theater"/>
    <s v="plays"/>
    <d v="2015-06-28T05:32:39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x v="0"/>
    <n v="73"/>
    <x v="0"/>
    <s v="theater/plays"/>
    <n v="111"/>
    <n v="151.4623287671233"/>
    <s v="theater"/>
    <s v="plays"/>
    <d v="2015-06-21T10:03:25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x v="0"/>
    <n v="3"/>
    <x v="0"/>
    <s v="theater/plays"/>
    <n v="150"/>
    <n v="25"/>
    <s v="theater"/>
    <s v="plays"/>
    <d v="2016-02-16T16:35:59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x v="0"/>
    <n v="20"/>
    <x v="0"/>
    <s v="theater/plays"/>
    <n v="104"/>
    <n v="36.5"/>
    <s v="theater"/>
    <s v="plays"/>
    <d v="2014-05-21T12:37:21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x v="0"/>
    <n v="21"/>
    <x v="0"/>
    <s v="theater/plays"/>
    <n v="116"/>
    <n v="44"/>
    <s v="theater"/>
    <s v="plays"/>
    <d v="2014-06-05T12:40:28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x v="0"/>
    <n v="94"/>
    <x v="0"/>
    <s v="theater/plays"/>
    <n v="103"/>
    <n v="87.357553191489373"/>
    <s v="theater"/>
    <s v="plays"/>
    <d v="2014-06-08T22:34:00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x v="0"/>
    <n v="139"/>
    <x v="0"/>
    <s v="theater/plays"/>
    <n v="101"/>
    <n v="36.474820143884891"/>
    <s v="theater"/>
    <s v="plays"/>
    <d v="2015-07-16T16:12:01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x v="0"/>
    <n v="130"/>
    <x v="0"/>
    <s v="theater/plays"/>
    <n v="117"/>
    <n v="44.859538461538463"/>
    <s v="theater"/>
    <s v="plays"/>
    <d v="2016-05-17T06:21:10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x v="0"/>
    <n v="31"/>
    <x v="0"/>
    <s v="theater/plays"/>
    <n v="133"/>
    <n v="42.903225806451616"/>
    <s v="theater"/>
    <s v="plays"/>
    <d v="2014-11-05T13:16:06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x v="0"/>
    <n v="13"/>
    <x v="0"/>
    <s v="theater/plays"/>
    <n v="133"/>
    <n v="51.230769230769234"/>
    <s v="theater"/>
    <s v="plays"/>
    <d v="2014-09-18T05:50:09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x v="0"/>
    <n v="90"/>
    <x v="0"/>
    <s v="theater/plays"/>
    <n v="102"/>
    <n v="33.944444444444443"/>
    <s v="theater"/>
    <s v="plays"/>
    <d v="2015-07-07T15:31:47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x v="0"/>
    <n v="141"/>
    <x v="0"/>
    <s v="theater/plays"/>
    <n v="128"/>
    <n v="90.744680851063833"/>
    <s v="theater"/>
    <s v="plays"/>
    <d v="2015-06-03T01:34:36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x v="0"/>
    <n v="23"/>
    <x v="0"/>
    <s v="theater/plays"/>
    <n v="115"/>
    <n v="50"/>
    <s v="theater"/>
    <s v="plays"/>
    <d v="2014-08-30T10:53:10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x v="0"/>
    <n v="18"/>
    <x v="0"/>
    <s v="theater/plays"/>
    <n v="110"/>
    <n v="24.444444444444443"/>
    <s v="theater"/>
    <s v="plays"/>
    <d v="2015-07-28T12:07:53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x v="0"/>
    <n v="76"/>
    <x v="0"/>
    <s v="theater/plays"/>
    <n v="112"/>
    <n v="44.25"/>
    <s v="theater"/>
    <s v="plays"/>
    <d v="2015-06-30T06:24:50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x v="0"/>
    <n v="93"/>
    <x v="0"/>
    <s v="theater/plays"/>
    <n v="126"/>
    <n v="67.741935483870961"/>
    <s v="theater"/>
    <s v="plays"/>
    <d v="2015-05-30T20:57:18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x v="0"/>
    <n v="69"/>
    <x v="0"/>
    <s v="theater/plays"/>
    <n v="100"/>
    <n v="65.376811594202906"/>
    <s v="theater"/>
    <s v="plays"/>
    <d v="2015-07-23T20:18:55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x v="0"/>
    <n v="21"/>
    <x v="0"/>
    <s v="theater/plays"/>
    <n v="102"/>
    <n v="121.9047619047619"/>
    <s v="theater"/>
    <s v="plays"/>
    <d v="2016-03-22T11:55:25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x v="0"/>
    <n v="57"/>
    <x v="0"/>
    <s v="theater/plays"/>
    <n v="108"/>
    <n v="47.456140350877192"/>
    <s v="theater"/>
    <s v="plays"/>
    <d v="2014-04-30T03:21:04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x v="0"/>
    <n v="108"/>
    <x v="0"/>
    <s v="theater/plays"/>
    <n v="100"/>
    <n v="92.842592592592595"/>
    <s v="theater"/>
    <s v="plays"/>
    <d v="2015-01-24T11:55:03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x v="0"/>
    <n v="83"/>
    <x v="0"/>
    <s v="theater/plays"/>
    <n v="113"/>
    <n v="68.253012048192772"/>
    <s v="theater"/>
    <s v="plays"/>
    <d v="2015-02-19T17:51:38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x v="0"/>
    <n v="96"/>
    <x v="0"/>
    <s v="theater/plays"/>
    <n v="128"/>
    <n v="37.209583333333335"/>
    <s v="theater"/>
    <s v="plays"/>
    <d v="2016-11-19T17:49:21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x v="0"/>
    <n v="64"/>
    <x v="0"/>
    <s v="theater/plays"/>
    <n v="108"/>
    <n v="25.25"/>
    <s v="theater"/>
    <s v="plays"/>
    <d v="2015-04-09T09:35:15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x v="0"/>
    <n v="14"/>
    <x v="0"/>
    <s v="theater/plays"/>
    <n v="242"/>
    <n v="43.214285714285715"/>
    <s v="theater"/>
    <s v="plays"/>
    <d v="2016-07-08T18:38:29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x v="0"/>
    <n v="169"/>
    <x v="0"/>
    <s v="theater/plays"/>
    <n v="142"/>
    <n v="25.130177514792898"/>
    <s v="theater"/>
    <s v="plays"/>
    <d v="2015-07-03T11:13:12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x v="0"/>
    <n v="33"/>
    <x v="0"/>
    <s v="theater/plays"/>
    <n v="130"/>
    <n v="23.636363636363637"/>
    <s v="theater"/>
    <s v="plays"/>
    <d v="2015-01-19T15:14:22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x v="0"/>
    <n v="102"/>
    <x v="0"/>
    <s v="theater/plays"/>
    <n v="106"/>
    <n v="103.95098039215686"/>
    <s v="theater"/>
    <s v="plays"/>
    <d v="2015-09-03T14:21:26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x v="0"/>
    <n v="104"/>
    <x v="0"/>
    <s v="theater/plays"/>
    <n v="105"/>
    <n v="50.384615384615387"/>
    <s v="theater"/>
    <s v="plays"/>
    <d v="2015-05-15T12:36:4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x v="0"/>
    <n v="20"/>
    <x v="0"/>
    <s v="theater/plays"/>
    <n v="136"/>
    <n v="13.6"/>
    <s v="theater"/>
    <s v="plays"/>
    <d v="2016-02-01T14:39:49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x v="0"/>
    <n v="35"/>
    <x v="0"/>
    <s v="theater/plays"/>
    <n v="100"/>
    <n v="28.571428571428573"/>
    <s v="theater"/>
    <s v="plays"/>
    <d v="2014-08-24T22:08:55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x v="0"/>
    <n v="94"/>
    <x v="0"/>
    <s v="theater/plays"/>
    <n v="100"/>
    <n v="63.829787234042556"/>
    <s v="theater"/>
    <s v="plays"/>
    <d v="2015-02-25T16:24:5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x v="0"/>
    <n v="14"/>
    <x v="0"/>
    <s v="theater/plays"/>
    <n v="124"/>
    <n v="8.8571428571428577"/>
    <s v="theater"/>
    <s v="plays"/>
    <d v="2015-03-04T00:16:46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x v="0"/>
    <n v="15"/>
    <x v="0"/>
    <s v="theater/plays"/>
    <n v="117"/>
    <n v="50.666666666666664"/>
    <s v="theater"/>
    <s v="plays"/>
    <d v="2015-05-12T06:29:56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x v="0"/>
    <n v="51"/>
    <x v="0"/>
    <s v="theater/plays"/>
    <n v="103"/>
    <n v="60.784313725490193"/>
    <s v="theater"/>
    <s v="plays"/>
    <d v="2015-11-04T19:01:26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x v="0"/>
    <n v="19"/>
    <x v="0"/>
    <s v="theater/plays"/>
    <n v="108"/>
    <n v="113.42105263157895"/>
    <s v="theater"/>
    <s v="plays"/>
    <d v="2015-06-16T00:50:12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x v="0"/>
    <n v="23"/>
    <x v="0"/>
    <s v="theater/plays"/>
    <n v="120"/>
    <n v="104.56521739130434"/>
    <s v="theater"/>
    <s v="plays"/>
    <d v="2016-05-04T16:24:26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x v="0"/>
    <n v="97"/>
    <x v="0"/>
    <s v="theater/plays"/>
    <n v="100"/>
    <n v="98.30927835051547"/>
    <s v="theater"/>
    <s v="plays"/>
    <d v="2015-09-07T06:21:09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x v="0"/>
    <n v="76"/>
    <x v="0"/>
    <s v="theater/plays"/>
    <n v="107"/>
    <n v="35.039473684210527"/>
    <s v="theater"/>
    <s v="plays"/>
    <d v="2016-05-05T10:25:18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x v="0"/>
    <n v="11"/>
    <x v="0"/>
    <s v="theater/plays"/>
    <n v="100"/>
    <n v="272.72727272727275"/>
    <s v="theater"/>
    <s v="plays"/>
    <d v="2014-04-29T20:09:08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x v="0"/>
    <n v="52"/>
    <x v="0"/>
    <s v="theater/plays"/>
    <n v="111"/>
    <n v="63.846153846153847"/>
    <s v="theater"/>
    <s v="plays"/>
    <d v="2015-06-16T19:47:50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x v="0"/>
    <n v="95"/>
    <x v="0"/>
    <s v="theater/plays"/>
    <n v="115"/>
    <n v="30.189368421052631"/>
    <s v="theater"/>
    <s v="plays"/>
    <d v="2014-10-26T17:01:34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x v="0"/>
    <n v="35"/>
    <x v="0"/>
    <s v="theater/plays"/>
    <n v="108"/>
    <n v="83.51428571428572"/>
    <s v="theater"/>
    <s v="plays"/>
    <d v="2015-09-21T03:03:5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x v="0"/>
    <n v="21"/>
    <x v="0"/>
    <s v="theater/plays"/>
    <n v="170"/>
    <n v="64.761904761904759"/>
    <s v="theater"/>
    <s v="plays"/>
    <d v="2015-01-15T23:02:10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x v="0"/>
    <n v="93"/>
    <x v="0"/>
    <s v="theater/plays"/>
    <n v="187"/>
    <n v="20.118172043010752"/>
    <s v="theater"/>
    <s v="plays"/>
    <d v="2015-11-05T16:53:37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x v="0"/>
    <n v="11"/>
    <x v="0"/>
    <s v="theater/plays"/>
    <n v="108"/>
    <n v="44.090909090909093"/>
    <s v="theater"/>
    <s v="plays"/>
    <d v="2017-01-11T06:16:58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x v="0"/>
    <n v="21"/>
    <x v="0"/>
    <s v="theater/plays"/>
    <n v="100"/>
    <n v="40.476190476190474"/>
    <s v="theater"/>
    <s v="plays"/>
    <d v="2015-10-30T21:48:04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x v="0"/>
    <n v="54"/>
    <x v="0"/>
    <s v="theater/plays"/>
    <n v="120"/>
    <n v="44.537037037037038"/>
    <s v="theater"/>
    <s v="plays"/>
    <d v="2014-07-22T14:34:56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x v="0"/>
    <n v="31"/>
    <x v="0"/>
    <s v="theater/plays"/>
    <n v="111"/>
    <n v="125.80645161290323"/>
    <s v="theater"/>
    <s v="plays"/>
    <d v="2014-08-02T05:45:54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x v="0"/>
    <n v="132"/>
    <x v="0"/>
    <s v="theater/plays"/>
    <n v="104"/>
    <n v="19.696969696969695"/>
    <s v="theater"/>
    <s v="plays"/>
    <d v="2015-02-25T00:51:19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x v="0"/>
    <n v="1"/>
    <x v="1"/>
    <s v="theater/plays"/>
    <n v="1"/>
    <n v="10"/>
    <s v="theater"/>
    <s v="plays"/>
    <d v="2015-10-14T17:44:57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x v="0"/>
    <n v="0"/>
    <x v="1"/>
    <s v="theater/plays"/>
    <n v="0"/>
    <e v="#DIV/0!"/>
    <s v="theater"/>
    <s v="plays"/>
    <d v="2014-05-25T22:51:35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x v="0"/>
    <n v="0"/>
    <x v="1"/>
    <s v="theater/plays"/>
    <n v="0"/>
    <e v="#DIV/0!"/>
    <s v="theater"/>
    <s v="plays"/>
    <d v="2016-05-02T17:42:30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x v="0"/>
    <n v="1"/>
    <x v="1"/>
    <s v="theater/plays"/>
    <n v="5"/>
    <n v="30"/>
    <s v="theater"/>
    <s v="plays"/>
    <d v="2016-12-05T13:06:20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x v="0"/>
    <n v="39"/>
    <x v="1"/>
    <s v="theater/plays"/>
    <n v="32"/>
    <n v="60.666666666666664"/>
    <s v="theater"/>
    <s v="plays"/>
    <d v="2015-04-09T00:23:53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x v="0"/>
    <n v="0"/>
    <x v="1"/>
    <s v="theater/plays"/>
    <n v="0"/>
    <e v="#DIV/0!"/>
    <s v="theater"/>
    <s v="plays"/>
    <d v="2015-04-14T16:36:34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x v="0"/>
    <n v="0"/>
    <x v="1"/>
    <s v="theater/plays"/>
    <n v="0"/>
    <e v="#DIV/0!"/>
    <s v="theater"/>
    <s v="plays"/>
    <d v="2016-03-24T19:21:05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x v="0"/>
    <n v="3"/>
    <x v="1"/>
    <s v="theater/plays"/>
    <n v="0"/>
    <n v="23.333333333333332"/>
    <s v="theater"/>
    <s v="plays"/>
    <d v="2015-04-29T15:34:19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x v="0"/>
    <n v="1"/>
    <x v="1"/>
    <s v="theater/plays"/>
    <n v="1"/>
    <n v="5"/>
    <s v="theater"/>
    <s v="plays"/>
    <d v="2016-03-24T10:16:40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x v="0"/>
    <n v="13"/>
    <x v="1"/>
    <s v="theater/plays"/>
    <n v="4"/>
    <n v="23.923076923076923"/>
    <s v="theater"/>
    <s v="plays"/>
    <d v="2014-08-07T00:10:11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x v="0"/>
    <n v="0"/>
    <x v="1"/>
    <s v="theater/plays"/>
    <n v="0"/>
    <e v="#DIV/0!"/>
    <s v="theater"/>
    <s v="plays"/>
    <d v="2016-01-21T00:03:49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x v="0"/>
    <n v="6"/>
    <x v="1"/>
    <s v="theater/plays"/>
    <n v="2"/>
    <n v="15.833333333333334"/>
    <s v="theater"/>
    <s v="plays"/>
    <d v="2014-05-22T01:05:03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x v="0"/>
    <n v="0"/>
    <x v="1"/>
    <s v="theater/plays"/>
    <n v="0"/>
    <e v="#DIV/0!"/>
    <s v="theater"/>
    <s v="plays"/>
    <d v="2014-07-16T04:34:57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x v="0"/>
    <n v="14"/>
    <x v="1"/>
    <s v="theater/plays"/>
    <n v="42"/>
    <n v="29.785714285714285"/>
    <s v="theater"/>
    <s v="plays"/>
    <d v="2015-04-17T17:11:59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x v="0"/>
    <n v="5"/>
    <x v="1"/>
    <s v="theater/plays"/>
    <n v="50"/>
    <n v="60"/>
    <s v="theater"/>
    <s v="plays"/>
    <d v="2016-01-01T00:11:11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x v="0"/>
    <n v="6"/>
    <x v="1"/>
    <s v="theater/plays"/>
    <n v="5"/>
    <n v="24.333333333333332"/>
    <s v="theater"/>
    <s v="plays"/>
    <d v="2015-06-10T00:54:07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x v="0"/>
    <n v="15"/>
    <x v="1"/>
    <s v="theater/plays"/>
    <n v="20"/>
    <n v="500"/>
    <s v="theater"/>
    <s v="plays"/>
    <d v="2016-12-22T22:04:55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x v="0"/>
    <n v="0"/>
    <x v="1"/>
    <s v="theater/plays"/>
    <n v="0"/>
    <e v="#DIV/0!"/>
    <s v="theater"/>
    <s v="plays"/>
    <d v="2014-11-11T13:04:55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x v="0"/>
    <n v="1"/>
    <x v="1"/>
    <s v="theater/plays"/>
    <n v="2"/>
    <n v="35"/>
    <s v="theater"/>
    <s v="plays"/>
    <d v="2015-08-17T08:41:44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x v="0"/>
    <n v="9"/>
    <x v="1"/>
    <s v="theater/plays"/>
    <n v="7"/>
    <n v="29.555555555555557"/>
    <s v="theater"/>
    <s v="plays"/>
    <d v="2016-04-20T19:12:56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x v="0"/>
    <n v="3"/>
    <x v="1"/>
    <s v="theater/plays"/>
    <n v="32"/>
    <n v="26.666666666666668"/>
    <s v="theater"/>
    <s v="plays"/>
    <d v="2015-09-10T14:10:48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x v="0"/>
    <n v="3"/>
    <x v="1"/>
    <s v="theater/plays"/>
    <n v="0"/>
    <n v="18.333333333333332"/>
    <s v="theater"/>
    <s v="plays"/>
    <d v="2014-05-25T18:57:09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x v="0"/>
    <n v="1"/>
    <x v="1"/>
    <s v="theater/plays"/>
    <n v="0"/>
    <n v="20"/>
    <s v="theater"/>
    <s v="plays"/>
    <d v="2014-07-11T16:12:0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x v="0"/>
    <n v="3"/>
    <x v="1"/>
    <s v="theater/plays"/>
    <n v="2"/>
    <n v="13.333333333333334"/>
    <s v="theater"/>
    <s v="plays"/>
    <d v="2015-06-17T14:43:27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x v="0"/>
    <n v="0"/>
    <x v="1"/>
    <s v="theater/plays"/>
    <n v="0"/>
    <e v="#DIV/0!"/>
    <s v="theater"/>
    <s v="plays"/>
    <d v="2014-11-07T02:44:19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x v="0"/>
    <n v="2"/>
    <x v="1"/>
    <s v="theater/plays"/>
    <n v="1"/>
    <n v="22.5"/>
    <s v="theater"/>
    <s v="plays"/>
    <d v="2016-09-14T22:55:21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x v="0"/>
    <n v="10"/>
    <x v="1"/>
    <s v="theater/plays"/>
    <n v="20"/>
    <n v="50.4"/>
    <s v="theater"/>
    <s v="plays"/>
    <d v="2016-06-10T04:41:12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x v="0"/>
    <n v="60"/>
    <x v="1"/>
    <s v="theater/plays"/>
    <n v="42"/>
    <n v="105.02933333333334"/>
    <s v="theater"/>
    <s v="plays"/>
    <d v="2016-09-05T19:50:54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x v="0"/>
    <n v="5"/>
    <x v="1"/>
    <s v="theater/plays"/>
    <n v="1"/>
    <n v="35.4"/>
    <s v="theater"/>
    <s v="plays"/>
    <d v="2016-06-19T14:14:41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x v="0"/>
    <n v="9"/>
    <x v="1"/>
    <s v="theater/plays"/>
    <n v="15"/>
    <n v="83.333333333333329"/>
    <s v="theater"/>
    <s v="plays"/>
    <d v="2014-04-17T04:32:45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x v="0"/>
    <n v="13"/>
    <x v="1"/>
    <s v="theater/plays"/>
    <n v="5"/>
    <n v="35.92307692307692"/>
    <s v="theater"/>
    <s v="plays"/>
    <d v="2014-12-01T17:43:33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x v="0"/>
    <n v="0"/>
    <x v="1"/>
    <s v="theater/plays"/>
    <n v="0"/>
    <e v="#DIV/0!"/>
    <s v="theater"/>
    <s v="plays"/>
    <d v="2015-04-21T02:47:18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x v="0"/>
    <n v="8"/>
    <x v="1"/>
    <s v="theater/plays"/>
    <n v="38"/>
    <n v="119.125"/>
    <s v="theater"/>
    <s v="plays"/>
    <d v="2014-12-29T19:37:11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x v="0"/>
    <n v="3"/>
    <x v="1"/>
    <s v="theater/plays"/>
    <n v="5"/>
    <n v="90.333333333333329"/>
    <s v="theater"/>
    <s v="plays"/>
    <d v="2016-12-18T20:16:26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x v="0"/>
    <n v="3"/>
    <x v="1"/>
    <s v="theater/plays"/>
    <n v="0"/>
    <n v="2.3333333333333335"/>
    <s v="theater"/>
    <s v="plays"/>
    <d v="2016-04-05T03:04:53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x v="0"/>
    <n v="0"/>
    <x v="1"/>
    <s v="theater/plays"/>
    <n v="0"/>
    <e v="#DIV/0!"/>
    <s v="theater"/>
    <s v="plays"/>
    <d v="2015-06-16T17:51:19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x v="0"/>
    <n v="6"/>
    <x v="1"/>
    <s v="theater/plays"/>
    <n v="11"/>
    <n v="108.33333333333333"/>
    <s v="theater"/>
    <s v="plays"/>
    <d v="2016-10-29T22:55:24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x v="0"/>
    <n v="4"/>
    <x v="1"/>
    <s v="theater/plays"/>
    <n v="2"/>
    <n v="15.75"/>
    <s v="theater"/>
    <s v="plays"/>
    <d v="2015-05-04T14:46:35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x v="0"/>
    <n v="1"/>
    <x v="1"/>
    <s v="theater/plays"/>
    <n v="0"/>
    <n v="29"/>
    <s v="theater"/>
    <s v="plays"/>
    <d v="2015-12-21T17:24:21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x v="0"/>
    <n v="29"/>
    <x v="1"/>
    <s v="theater/plays"/>
    <n v="23"/>
    <n v="96.551724137931032"/>
    <s v="theater"/>
    <s v="plays"/>
    <d v="2015-07-07T21:44:12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x v="0"/>
    <n v="0"/>
    <x v="1"/>
    <s v="theater/plays"/>
    <n v="0"/>
    <e v="#DIV/0!"/>
    <s v="theater"/>
    <s v="plays"/>
    <d v="2014-10-04T14:20:36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x v="0"/>
    <n v="4"/>
    <x v="1"/>
    <s v="theater/plays"/>
    <n v="34"/>
    <n v="63"/>
    <s v="theater"/>
    <s v="plays"/>
    <d v="2016-04-01T14:18:38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x v="0"/>
    <n v="5"/>
    <x v="1"/>
    <s v="theater/plays"/>
    <n v="19"/>
    <n v="381.6"/>
    <s v="theater"/>
    <s v="plays"/>
    <d v="2016-01-01T21:40:37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x v="0"/>
    <n v="4"/>
    <x v="1"/>
    <s v="theater/plays"/>
    <n v="0"/>
    <n v="46.25"/>
    <s v="theater"/>
    <s v="plays"/>
    <d v="2014-11-05T17:27:15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x v="0"/>
    <n v="5"/>
    <x v="1"/>
    <s v="theater/plays"/>
    <n v="33"/>
    <n v="26"/>
    <s v="theater"/>
    <s v="plays"/>
    <d v="2015-02-12T01:50:01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x v="0"/>
    <n v="1"/>
    <x v="1"/>
    <s v="theater/plays"/>
    <n v="5"/>
    <n v="10"/>
    <s v="theater"/>
    <s v="plays"/>
    <d v="2015-09-14T15:11:24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x v="0"/>
    <n v="1"/>
    <x v="1"/>
    <s v="theater/plays"/>
    <n v="0"/>
    <n v="5"/>
    <s v="theater"/>
    <s v="plays"/>
    <d v="2014-12-12T10:15:24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x v="0"/>
    <n v="0"/>
    <x v="1"/>
    <s v="theater/plays"/>
    <n v="0"/>
    <e v="#DIV/0!"/>
    <s v="theater"/>
    <s v="plays"/>
    <d v="2014-10-10T12:50:40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x v="0"/>
    <n v="14"/>
    <x v="1"/>
    <s v="theater/plays"/>
    <n v="38"/>
    <n v="81.571428571428569"/>
    <s v="theater"/>
    <s v="plays"/>
    <d v="2014-07-30T20:43:05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x v="0"/>
    <n v="3"/>
    <x v="1"/>
    <s v="theater/plays"/>
    <n v="1"/>
    <n v="7"/>
    <s v="theater"/>
    <s v="plays"/>
    <d v="2014-07-11T17:49:52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x v="0"/>
    <n v="10"/>
    <x v="1"/>
    <s v="theater/plays"/>
    <n v="3"/>
    <n v="27.3"/>
    <s v="theater"/>
    <s v="plays"/>
    <d v="2016-02-15T21:12:08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x v="0"/>
    <n v="17"/>
    <x v="1"/>
    <s v="theater/plays"/>
    <n v="9"/>
    <n v="29.411764705882351"/>
    <s v="theater"/>
    <s v="plays"/>
    <d v="2014-08-18T17:08:24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x v="0"/>
    <n v="2"/>
    <x v="1"/>
    <s v="theater/plays"/>
    <n v="1"/>
    <n v="12.5"/>
    <s v="theater"/>
    <s v="plays"/>
    <d v="2014-11-10T18:33:15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x v="0"/>
    <n v="0"/>
    <x v="1"/>
    <s v="theater/plays"/>
    <n v="0"/>
    <e v="#DIV/0!"/>
    <s v="theater"/>
    <s v="plays"/>
    <d v="2015-02-02T23:40:15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x v="0"/>
    <n v="4"/>
    <x v="1"/>
    <s v="theater/plays"/>
    <n v="5"/>
    <n v="5.75"/>
    <s v="theater"/>
    <s v="plays"/>
    <d v="2014-06-21T13:19:52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x v="0"/>
    <n v="12"/>
    <x v="1"/>
    <s v="theater/plays"/>
    <n v="21"/>
    <n v="52.083333333333336"/>
    <s v="theater"/>
    <s v="plays"/>
    <d v="2016-11-27T21:48:41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x v="0"/>
    <n v="3"/>
    <x v="1"/>
    <s v="theater/plays"/>
    <n v="5"/>
    <n v="183.33333333333334"/>
    <s v="theater"/>
    <s v="plays"/>
    <d v="2015-09-11T15:30:58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x v="0"/>
    <n v="12"/>
    <x v="1"/>
    <s v="theater/plays"/>
    <n v="4"/>
    <n v="26.333333333333332"/>
    <s v="theater"/>
    <s v="plays"/>
    <d v="2015-10-01T15:57:33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x v="0"/>
    <n v="0"/>
    <x v="1"/>
    <s v="theater/plays"/>
    <n v="0"/>
    <e v="#DIV/0!"/>
    <s v="theater"/>
    <s v="plays"/>
    <d v="2016-05-25T01:52:38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x v="0"/>
    <n v="7"/>
    <x v="1"/>
    <s v="theater/plays"/>
    <n v="62"/>
    <n v="486.42857142857144"/>
    <s v="theater"/>
    <s v="plays"/>
    <d v="2014-07-10T05:37:12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x v="0"/>
    <n v="2"/>
    <x v="1"/>
    <s v="theater/plays"/>
    <n v="1"/>
    <n v="3"/>
    <s v="theater"/>
    <s v="plays"/>
    <d v="2014-12-09T21:42:19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x v="0"/>
    <n v="1"/>
    <x v="1"/>
    <s v="theater/plays"/>
    <n v="0"/>
    <n v="25"/>
    <s v="theater"/>
    <s v="plays"/>
    <d v="2015-07-25T10:33:16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x v="0"/>
    <n v="4"/>
    <x v="1"/>
    <s v="theater/plays"/>
    <n v="1"/>
    <n v="9.75"/>
    <s v="theater"/>
    <s v="plays"/>
    <d v="2015-07-11T04:00:18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x v="0"/>
    <n v="4"/>
    <x v="1"/>
    <s v="theater/plays"/>
    <n v="5"/>
    <n v="18.75"/>
    <s v="theater"/>
    <s v="plays"/>
    <d v="2014-10-28T23:13:51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x v="0"/>
    <n v="17"/>
    <x v="1"/>
    <s v="theater/plays"/>
    <n v="18"/>
    <n v="36.588235294117645"/>
    <s v="theater"/>
    <s v="plays"/>
    <d v="2016-08-24T01:21:53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x v="0"/>
    <n v="7"/>
    <x v="1"/>
    <s v="theater/plays"/>
    <n v="9"/>
    <n v="80.714285714285708"/>
    <s v="theater"/>
    <s v="plays"/>
    <d v="2015-07-14T15:34:2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x v="0"/>
    <n v="2"/>
    <x v="1"/>
    <s v="theater/plays"/>
    <n v="0"/>
    <n v="1"/>
    <s v="theater"/>
    <s v="plays"/>
    <d v="2016-03-15T21:03:5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x v="0"/>
    <n v="5"/>
    <x v="1"/>
    <s v="theater/plays"/>
    <n v="3"/>
    <n v="52.8"/>
    <s v="theater"/>
    <s v="plays"/>
    <d v="2016-05-09T17:33:39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x v="0"/>
    <n v="1"/>
    <x v="1"/>
    <s v="theater/plays"/>
    <n v="0"/>
    <n v="20"/>
    <s v="theater"/>
    <s v="plays"/>
    <d v="2014-10-17T06:23:21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x v="0"/>
    <n v="1"/>
    <x v="1"/>
    <s v="theater/plays"/>
    <n v="0"/>
    <n v="1"/>
    <s v="theater"/>
    <s v="plays"/>
    <d v="2015-04-13T20:11:27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x v="0"/>
    <n v="14"/>
    <x v="1"/>
    <s v="theater/plays"/>
    <n v="37"/>
    <n v="46.928571428571431"/>
    <s v="theater"/>
    <s v="plays"/>
    <d v="2015-05-18T18:27:06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x v="0"/>
    <n v="26"/>
    <x v="1"/>
    <s v="theater/plays"/>
    <n v="14"/>
    <n v="78.07692307692308"/>
    <s v="theater"/>
    <s v="plays"/>
    <d v="2015-12-16T03:09:34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x v="0"/>
    <n v="2"/>
    <x v="1"/>
    <s v="theater/plays"/>
    <n v="0"/>
    <n v="1"/>
    <s v="theater"/>
    <s v="plays"/>
    <d v="2014-07-08T22:08:59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x v="0"/>
    <n v="1"/>
    <x v="1"/>
    <s v="theater/plays"/>
    <n v="0"/>
    <n v="1"/>
    <s v="theater"/>
    <s v="plays"/>
    <d v="2015-01-13T21:46:3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x v="0"/>
    <n v="3"/>
    <x v="1"/>
    <s v="theater/plays"/>
    <n v="61"/>
    <n v="203.66666666666666"/>
    <s v="theater"/>
    <s v="plays"/>
    <d v="2016-02-15T09:33:10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x v="0"/>
    <n v="7"/>
    <x v="1"/>
    <s v="theater/plays"/>
    <n v="8"/>
    <n v="20.714285714285715"/>
    <s v="theater"/>
    <s v="plays"/>
    <d v="2014-04-26T11:26:29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x v="0"/>
    <n v="9"/>
    <x v="1"/>
    <s v="theater/plays"/>
    <n v="22"/>
    <n v="48.555555555555557"/>
    <s v="theater"/>
    <s v="plays"/>
    <d v="2015-08-29T05:37:2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x v="0"/>
    <n v="20"/>
    <x v="1"/>
    <s v="theater/plays"/>
    <n v="27"/>
    <n v="68.099999999999994"/>
    <s v="theater"/>
    <s v="plays"/>
    <d v="2015-10-01T15:06:47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x v="0"/>
    <n v="6"/>
    <x v="1"/>
    <s v="theater/plays"/>
    <n v="9"/>
    <n v="8.5"/>
    <s v="theater"/>
    <s v="plays"/>
    <d v="2014-07-06T14:52:0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x v="0"/>
    <n v="13"/>
    <x v="1"/>
    <s v="theater/plays"/>
    <n v="27"/>
    <n v="51.615384615384613"/>
    <s v="theater"/>
    <s v="plays"/>
    <d v="2015-02-23T19:01:1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x v="0"/>
    <n v="3"/>
    <x v="0"/>
    <s v="theater/musical"/>
    <n v="129"/>
    <n v="43"/>
    <s v="theater"/>
    <s v="musical"/>
    <d v="2014-08-26T21:16:44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x v="0"/>
    <n v="6"/>
    <x v="0"/>
    <s v="theater/musical"/>
    <n v="100"/>
    <n v="83.333333333333329"/>
    <s v="theater"/>
    <s v="musical"/>
    <d v="2015-04-03T20:58:47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x v="0"/>
    <n v="10"/>
    <x v="0"/>
    <s v="theater/musical"/>
    <n v="100"/>
    <n v="30"/>
    <s v="theater"/>
    <s v="musical"/>
    <d v="2015-01-09T03:39:39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x v="0"/>
    <n v="147"/>
    <x v="0"/>
    <s v="theater/musical"/>
    <n v="103"/>
    <n v="175.51020408163265"/>
    <s v="theater"/>
    <s v="musical"/>
    <d v="2015-04-09T13:21:50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x v="0"/>
    <n v="199"/>
    <x v="0"/>
    <s v="theater/musical"/>
    <n v="102"/>
    <n v="231.66175879396985"/>
    <s v="theater"/>
    <s v="musical"/>
    <d v="2014-08-12T14:01:08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x v="0"/>
    <n v="50"/>
    <x v="0"/>
    <s v="theater/musical"/>
    <n v="125"/>
    <n v="75"/>
    <s v="theater"/>
    <s v="musical"/>
    <d v="2015-02-09T18:22:59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x v="0"/>
    <n v="21"/>
    <x v="0"/>
    <s v="theater/musical"/>
    <n v="131"/>
    <n v="112.14285714285714"/>
    <s v="theater"/>
    <s v="musical"/>
    <d v="2014-06-16T16:03:49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x v="0"/>
    <n v="24"/>
    <x v="0"/>
    <s v="theater/musical"/>
    <n v="100"/>
    <n v="41.666666666666664"/>
    <s v="theater"/>
    <s v="musical"/>
    <d v="2016-02-03T23:57:26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x v="0"/>
    <n v="32"/>
    <x v="0"/>
    <s v="theater/musical"/>
    <n v="102"/>
    <n v="255.17343750000001"/>
    <s v="theater"/>
    <s v="musical"/>
    <d v="2014-04-25T13:32:38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x v="0"/>
    <n v="62"/>
    <x v="0"/>
    <s v="theater/musical"/>
    <n v="101"/>
    <n v="162.7741935483871"/>
    <s v="theater"/>
    <s v="musical"/>
    <d v="2015-04-07T14:01:04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x v="0"/>
    <n v="9"/>
    <x v="0"/>
    <s v="theater/musical"/>
    <n v="106"/>
    <n v="88.333333333333329"/>
    <s v="theater"/>
    <s v="musical"/>
    <d v="2014-08-21T06:59:23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x v="0"/>
    <n v="38"/>
    <x v="0"/>
    <s v="theater/musical"/>
    <n v="105"/>
    <n v="85.736842105263165"/>
    <s v="theater"/>
    <s v="musical"/>
    <d v="2015-01-21T03:57:17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x v="0"/>
    <n v="54"/>
    <x v="0"/>
    <s v="theater/musical"/>
    <n v="103"/>
    <n v="47.574074074074076"/>
    <s v="theater"/>
    <s v="musical"/>
    <d v="2016-05-05T22:57: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x v="0"/>
    <n v="37"/>
    <x v="0"/>
    <s v="theater/musical"/>
    <n v="108"/>
    <n v="72.972972972972968"/>
    <s v="theater"/>
    <s v="musical"/>
    <d v="2014-05-16T15:16:0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x v="0"/>
    <n v="39"/>
    <x v="0"/>
    <s v="theater/musical"/>
    <n v="101"/>
    <n v="90.538461538461533"/>
    <s v="theater"/>
    <s v="musical"/>
    <d v="2016-07-02T14:00:08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x v="0"/>
    <n v="34"/>
    <x v="0"/>
    <s v="theater/musical"/>
    <n v="128"/>
    <n v="37.647058823529413"/>
    <s v="theater"/>
    <s v="musical"/>
    <d v="2014-09-30T15:37:03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x v="0"/>
    <n v="55"/>
    <x v="0"/>
    <s v="theater/musical"/>
    <n v="133"/>
    <n v="36.363636363636367"/>
    <s v="theater"/>
    <s v="musical"/>
    <d v="2014-06-13T10:58:33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x v="0"/>
    <n v="32"/>
    <x v="0"/>
    <s v="theater/musical"/>
    <n v="101"/>
    <n v="126.71875"/>
    <s v="theater"/>
    <s v="musical"/>
    <d v="2014-12-31T16:53:34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x v="0"/>
    <n v="25"/>
    <x v="0"/>
    <s v="theater/musical"/>
    <n v="103"/>
    <n v="329.2"/>
    <s v="theater"/>
    <s v="musical"/>
    <d v="2014-07-25T19:25:12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x v="0"/>
    <n v="33"/>
    <x v="0"/>
    <s v="theater/musical"/>
    <n v="107"/>
    <n v="81.242424242424249"/>
    <s v="theater"/>
    <s v="musical"/>
    <d v="2014-12-09T18:33:38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x v="0"/>
    <n v="1"/>
    <x v="1"/>
    <s v="theater/spaces"/>
    <n v="0"/>
    <n v="1"/>
    <s v="theater"/>
    <s v="spaces"/>
    <d v="2015-01-30T23:02:35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x v="0"/>
    <n v="202"/>
    <x v="1"/>
    <s v="theater/spaces"/>
    <n v="20"/>
    <n v="202.22772277227722"/>
    <s v="theater"/>
    <s v="spaces"/>
    <d v="2015-11-26T19:17:39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x v="0"/>
    <n v="0"/>
    <x v="1"/>
    <s v="theater/spaces"/>
    <n v="0"/>
    <e v="#DIV/0!"/>
    <s v="theater"/>
    <s v="spaces"/>
    <d v="2015-03-14T03:06:20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x v="0"/>
    <n v="1"/>
    <x v="1"/>
    <s v="theater/spaces"/>
    <n v="1"/>
    <n v="100"/>
    <s v="theater"/>
    <s v="spaces"/>
    <d v="2015-05-08T21:56:38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x v="0"/>
    <n v="0"/>
    <x v="1"/>
    <s v="theater/spaces"/>
    <n v="0"/>
    <e v="#DIV/0!"/>
    <s v="theater"/>
    <s v="spaces"/>
    <d v="2015-04-24T03:21:00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x v="0"/>
    <n v="2"/>
    <x v="1"/>
    <s v="theater/spaces"/>
    <n v="0"/>
    <n v="1"/>
    <s v="theater"/>
    <s v="spaces"/>
    <d v="2016-07-16T12:44:52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x v="0"/>
    <n v="13"/>
    <x v="1"/>
    <s v="theater/spaces"/>
    <n v="4"/>
    <n v="82.461538461538467"/>
    <s v="theater"/>
    <s v="spaces"/>
    <d v="2016-10-06T13:29:2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x v="0"/>
    <n v="9"/>
    <x v="1"/>
    <s v="theater/spaces"/>
    <n v="0"/>
    <n v="2.6666666666666665"/>
    <s v="theater"/>
    <s v="spaces"/>
    <d v="2015-04-03T15:34:53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x v="0"/>
    <n v="2"/>
    <x v="1"/>
    <s v="theater/spaces"/>
    <n v="3"/>
    <n v="12.5"/>
    <s v="theater"/>
    <s v="spaces"/>
    <d v="2015-10-20T19:45:17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x v="0"/>
    <n v="0"/>
    <x v="1"/>
    <s v="theater/spaces"/>
    <n v="0"/>
    <e v="#DIV/0!"/>
    <s v="theater"/>
    <s v="spaces"/>
    <d v="2015-12-24T08:45:52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x v="0"/>
    <n v="58"/>
    <x v="1"/>
    <s v="theater/spaces"/>
    <n v="2"/>
    <n v="18.896551724137932"/>
    <s v="theater"/>
    <s v="spaces"/>
    <d v="2014-08-21T19:16:13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x v="0"/>
    <n v="8"/>
    <x v="1"/>
    <s v="theater/spaces"/>
    <n v="8"/>
    <n v="200.625"/>
    <s v="theater"/>
    <s v="spaces"/>
    <d v="2016-09-15T16:33:59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x v="0"/>
    <n v="3"/>
    <x v="1"/>
    <s v="theater/spaces"/>
    <n v="0"/>
    <n v="201.66666666666666"/>
    <s v="theater"/>
    <s v="spaces"/>
    <d v="2015-09-08T19:00:21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x v="0"/>
    <n v="0"/>
    <x v="1"/>
    <s v="theater/spaces"/>
    <n v="0"/>
    <e v="#DIV/0!"/>
    <s v="theater"/>
    <s v="spaces"/>
    <d v="2017-02-24T14:00:03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x v="0"/>
    <n v="11"/>
    <x v="1"/>
    <s v="theater/spaces"/>
    <n v="60"/>
    <n v="65"/>
    <s v="theater"/>
    <s v="spaces"/>
    <d v="2015-05-17T17:47:29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x v="0"/>
    <n v="20"/>
    <x v="1"/>
    <s v="theater/spaces"/>
    <n v="17"/>
    <n v="66.099999999999994"/>
    <s v="theater"/>
    <s v="spaces"/>
    <d v="2016-04-04T23:00:50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x v="0"/>
    <n v="3"/>
    <x v="1"/>
    <s v="theater/spaces"/>
    <n v="2"/>
    <n v="93.333333333333329"/>
    <s v="theater"/>
    <s v="spaces"/>
    <d v="2015-01-27T00:16:12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x v="0"/>
    <n v="0"/>
    <x v="1"/>
    <s v="theater/spaces"/>
    <n v="0"/>
    <e v="#DIV/0!"/>
    <s v="theater"/>
    <s v="spaces"/>
    <d v="2016-03-09T18:41:57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x v="0"/>
    <n v="0"/>
    <x v="1"/>
    <s v="theater/spaces"/>
    <n v="0"/>
    <e v="#DIV/0!"/>
    <s v="theater"/>
    <s v="spaces"/>
    <d v="2016-05-08T00:12:05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x v="0"/>
    <n v="0"/>
    <x v="1"/>
    <s v="theater/spaces"/>
    <n v="0"/>
    <e v="#DIV/0!"/>
    <s v="theater"/>
    <s v="spaces"/>
    <d v="2014-08-12T18:10:23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x v="0"/>
    <n v="108"/>
    <x v="0"/>
    <s v="theater/plays"/>
    <n v="110"/>
    <n v="50.75"/>
    <s v="theater"/>
    <s v="plays"/>
    <d v="2015-02-26T05:05:59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x v="0"/>
    <n v="20"/>
    <x v="0"/>
    <s v="theater/plays"/>
    <n v="122"/>
    <n v="60.9"/>
    <s v="theater"/>
    <s v="plays"/>
    <d v="2015-02-01T05:51:46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x v="0"/>
    <n v="98"/>
    <x v="0"/>
    <s v="theater/plays"/>
    <n v="107"/>
    <n v="109.03061224489795"/>
    <s v="theater"/>
    <s v="plays"/>
    <d v="2015-06-02T11:17:04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x v="0"/>
    <n v="196"/>
    <x v="0"/>
    <s v="theater/plays"/>
    <n v="101"/>
    <n v="25.692295918367346"/>
    <s v="theater"/>
    <s v="plays"/>
    <d v="2014-07-07T21:50:19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x v="0"/>
    <n v="39"/>
    <x v="0"/>
    <s v="theater/plays"/>
    <n v="109"/>
    <n v="41.92307692307692"/>
    <s v="theater"/>
    <s v="plays"/>
    <d v="2015-06-07T17:30:33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x v="0"/>
    <n v="128"/>
    <x v="0"/>
    <s v="theater/plays"/>
    <n v="114"/>
    <n v="88.7734375"/>
    <s v="theater"/>
    <s v="plays"/>
    <d v="2015-08-17T17:43:32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x v="0"/>
    <n v="71"/>
    <x v="0"/>
    <s v="theater/plays"/>
    <n v="114"/>
    <n v="80.225352112676063"/>
    <s v="theater"/>
    <s v="plays"/>
    <d v="2015-02-07T04:44:52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x v="0"/>
    <n v="47"/>
    <x v="0"/>
    <s v="theater/plays"/>
    <n v="106"/>
    <n v="78.936170212765958"/>
    <s v="theater"/>
    <s v="plays"/>
    <d v="2016-08-03T12:34:20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x v="0"/>
    <n v="17"/>
    <x v="0"/>
    <s v="theater/plays"/>
    <n v="163"/>
    <n v="95.588235294117652"/>
    <s v="theater"/>
    <s v="plays"/>
    <d v="2015-04-03T18:52:33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x v="0"/>
    <n v="91"/>
    <x v="0"/>
    <s v="theater/plays"/>
    <n v="106"/>
    <n v="69.890109890109883"/>
    <s v="theater"/>
    <s v="plays"/>
    <d v="2014-06-18T16:04:11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x v="0"/>
    <n v="43"/>
    <x v="0"/>
    <s v="theater/plays"/>
    <n v="100"/>
    <n v="74.534883720930239"/>
    <s v="theater"/>
    <s v="plays"/>
    <d v="2014-08-01T15:47:58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x v="0"/>
    <n v="17"/>
    <x v="0"/>
    <s v="theater/plays"/>
    <n v="105"/>
    <n v="123.94117647058823"/>
    <s v="theater"/>
    <s v="plays"/>
    <d v="2016-11-20T02:38:40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x v="0"/>
    <n v="33"/>
    <x v="0"/>
    <s v="theater/plays"/>
    <n v="175"/>
    <n v="264.84848484848487"/>
    <s v="theater"/>
    <s v="plays"/>
    <d v="2015-12-03T19:38:28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x v="0"/>
    <n v="87"/>
    <x v="0"/>
    <s v="theater/plays"/>
    <n v="102"/>
    <n v="58.620689655172413"/>
    <s v="theater"/>
    <s v="plays"/>
    <d v="2014-08-29T01:27:51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x v="0"/>
    <n v="113"/>
    <x v="0"/>
    <s v="theater/plays"/>
    <n v="100"/>
    <n v="70.884955752212392"/>
    <s v="theater"/>
    <s v="plays"/>
    <d v="2014-10-29T16:24:46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x v="0"/>
    <n v="14"/>
    <x v="0"/>
    <s v="theater/plays"/>
    <n v="171"/>
    <n v="8.5714285714285712"/>
    <s v="theater"/>
    <s v="plays"/>
    <d v="2016-02-25T17:32:10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x v="0"/>
    <n v="30"/>
    <x v="0"/>
    <s v="theater/plays"/>
    <n v="114"/>
    <n v="113.56666666666666"/>
    <s v="theater"/>
    <s v="plays"/>
    <d v="2015-01-22T21:08:54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x v="0"/>
    <n v="16"/>
    <x v="0"/>
    <s v="theater/plays"/>
    <n v="129"/>
    <n v="60.6875"/>
    <s v="theater"/>
    <s v="plays"/>
    <d v="2014-10-10T15:22:27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x v="0"/>
    <n v="46"/>
    <x v="0"/>
    <s v="theater/plays"/>
    <n v="101"/>
    <n v="110.21739130434783"/>
    <s v="theater"/>
    <s v="plays"/>
    <d v="2014-12-20T19:47:03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x v="0"/>
    <n v="24"/>
    <x v="0"/>
    <s v="theater/plays"/>
    <n v="109"/>
    <n v="136.45833333333334"/>
    <s v="theater"/>
    <s v="plays"/>
    <d v="2015-08-03T21:58:5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x v="1"/>
    <n v="97"/>
    <x v="0"/>
    <s v="theater/spaces"/>
    <n v="129"/>
    <n v="53.164948453608247"/>
    <s v="theater"/>
    <s v="spaces"/>
    <d v="2015-08-09T13:25:56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x v="1"/>
    <n v="59"/>
    <x v="0"/>
    <s v="theater/spaces"/>
    <n v="102"/>
    <n v="86.491525423728817"/>
    <s v="theater"/>
    <s v="spaces"/>
    <d v="2016-01-12T16:29:03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x v="1"/>
    <n v="1095"/>
    <x v="0"/>
    <s v="theater/spaces"/>
    <n v="147"/>
    <n v="155.23827397260274"/>
    <s v="theater"/>
    <s v="spaces"/>
    <d v="2014-09-12T15:10:36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x v="1"/>
    <n v="218"/>
    <x v="0"/>
    <s v="theater/spaces"/>
    <n v="100"/>
    <n v="115.08256880733946"/>
    <s v="theater"/>
    <s v="spaces"/>
    <d v="2016-07-25T06:41:21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x v="0"/>
    <n v="111"/>
    <x v="0"/>
    <s v="theater/spaces"/>
    <n v="122"/>
    <n v="109.5945945945946"/>
    <s v="theater"/>
    <s v="spaces"/>
    <d v="2016-10-11T23:22:08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x v="0"/>
    <n v="56"/>
    <x v="0"/>
    <s v="theater/spaces"/>
    <n v="106"/>
    <n v="45.214285714285715"/>
    <s v="theater"/>
    <s v="spaces"/>
    <d v="2016-03-02T12:00:0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x v="0"/>
    <n v="265"/>
    <x v="0"/>
    <s v="theater/spaces"/>
    <n v="110"/>
    <n v="104.15169811320754"/>
    <s v="theater"/>
    <s v="spaces"/>
    <d v="2016-09-14T07:22:31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x v="0"/>
    <n v="28"/>
    <x v="0"/>
    <s v="theater/spaces"/>
    <n v="100"/>
    <n v="35.714285714285715"/>
    <s v="theater"/>
    <s v="spaces"/>
    <d v="2016-05-21T08:41:21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x v="0"/>
    <n v="364"/>
    <x v="0"/>
    <s v="theater/spaces"/>
    <n v="177"/>
    <n v="96.997252747252745"/>
    <s v="theater"/>
    <s v="spaces"/>
    <d v="2015-11-29T00:29:22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x v="0"/>
    <n v="27"/>
    <x v="0"/>
    <s v="theater/spaces"/>
    <n v="100"/>
    <n v="370.37037037037038"/>
    <s v="theater"/>
    <s v="spaces"/>
    <d v="2015-12-03T13:47:0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x v="0"/>
    <n v="93"/>
    <x v="0"/>
    <s v="theater/spaces"/>
    <n v="103"/>
    <n v="94.408602150537632"/>
    <s v="theater"/>
    <s v="spaces"/>
    <d v="2017-01-05T20:05:30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x v="0"/>
    <n v="64"/>
    <x v="0"/>
    <s v="theater/spaces"/>
    <n v="105"/>
    <n v="48.984375"/>
    <s v="theater"/>
    <s v="spaces"/>
    <d v="2016-09-09T18:25:10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x v="0"/>
    <n v="22"/>
    <x v="0"/>
    <s v="theater/spaces"/>
    <n v="100"/>
    <n v="45.590909090909093"/>
    <s v="theater"/>
    <s v="spaces"/>
    <d v="2016-01-21T20:07:47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x v="0"/>
    <n v="59"/>
    <x v="0"/>
    <s v="theater/spaces"/>
    <n v="458"/>
    <n v="23.275254237288134"/>
    <s v="theater"/>
    <s v="spaces"/>
    <d v="2014-09-03T11:29:32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x v="0"/>
    <n v="249"/>
    <x v="0"/>
    <s v="theater/spaces"/>
    <n v="105"/>
    <n v="63.2289156626506"/>
    <s v="theater"/>
    <s v="spaces"/>
    <d v="2016-12-20T15:57:51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x v="0"/>
    <n v="392"/>
    <x v="0"/>
    <s v="theater/spaces"/>
    <n v="172"/>
    <n v="153.5204081632653"/>
    <s v="theater"/>
    <s v="spaces"/>
    <d v="2015-03-27T21:54:00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x v="0"/>
    <n v="115"/>
    <x v="0"/>
    <s v="theater/spaces"/>
    <n v="104"/>
    <n v="90.2"/>
    <s v="theater"/>
    <s v="spaces"/>
    <d v="2017-02-09T17:36:33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x v="0"/>
    <n v="433"/>
    <x v="0"/>
    <s v="theater/spaces"/>
    <n v="103"/>
    <n v="118.97113163972287"/>
    <s v="theater"/>
    <s v="spaces"/>
    <d v="2014-05-19T04:38:49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x v="0"/>
    <n v="20"/>
    <x v="0"/>
    <s v="theater/spaces"/>
    <n v="119"/>
    <n v="80.25"/>
    <s v="theater"/>
    <s v="spaces"/>
    <d v="2017-02-14T17:46:00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x v="0"/>
    <n v="8"/>
    <x v="0"/>
    <s v="theater/spaces"/>
    <n v="100"/>
    <n v="62.5"/>
    <s v="theater"/>
    <s v="spaces"/>
    <d v="2017-01-17T19:51:1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x v="0"/>
    <n v="175"/>
    <x v="0"/>
    <s v="theater/spaces"/>
    <n v="319"/>
    <n v="131.37719999999999"/>
    <s v="theater"/>
    <s v="spaces"/>
    <d v="2016-06-13T21:29:42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x v="0"/>
    <n v="104"/>
    <x v="0"/>
    <s v="theater/spaces"/>
    <n v="109"/>
    <n v="73.032980769230775"/>
    <s v="theater"/>
    <s v="spaces"/>
    <d v="2012-11-26T20:04:1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x v="0"/>
    <n v="17"/>
    <x v="0"/>
    <s v="theater/spaces"/>
    <n v="101"/>
    <n v="178.52941176470588"/>
    <s v="theater"/>
    <s v="spaces"/>
    <d v="2016-01-29T20:22:56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x v="0"/>
    <n v="277"/>
    <x v="0"/>
    <s v="theater/spaces"/>
    <n v="113"/>
    <n v="162.90974729241879"/>
    <s v="theater"/>
    <s v="spaces"/>
    <d v="2014-10-16T21:08:4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x v="0"/>
    <n v="118"/>
    <x v="0"/>
    <s v="theater/spaces"/>
    <n v="120"/>
    <n v="108.24237288135593"/>
    <s v="theater"/>
    <s v="spaces"/>
    <d v="2014-09-06T16:11:4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x v="0"/>
    <n v="97"/>
    <x v="0"/>
    <s v="theater/spaces"/>
    <n v="108"/>
    <n v="88.865979381443296"/>
    <s v="theater"/>
    <s v="spaces"/>
    <d v="2014-11-14T18:09:51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x v="0"/>
    <n v="20"/>
    <x v="0"/>
    <s v="theater/spaces"/>
    <n v="180"/>
    <n v="54"/>
    <s v="theater"/>
    <s v="spaces"/>
    <d v="2015-04-04T05:11:23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x v="0"/>
    <n v="26"/>
    <x v="0"/>
    <s v="theater/spaces"/>
    <n v="101"/>
    <n v="116.73076923076923"/>
    <s v="theater"/>
    <s v="spaces"/>
    <d v="2015-12-22T05:05:19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x v="0"/>
    <n v="128"/>
    <x v="0"/>
    <s v="theater/spaces"/>
    <n v="120"/>
    <n v="233.8984375"/>
    <s v="theater"/>
    <s v="spaces"/>
    <d v="2014-10-27T13:40:40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x v="0"/>
    <n v="15"/>
    <x v="0"/>
    <s v="theater/spaces"/>
    <n v="158"/>
    <n v="158"/>
    <s v="theater"/>
    <s v="spaces"/>
    <d v="2014-12-23T19:58:39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x v="0"/>
    <n v="25"/>
    <x v="0"/>
    <s v="theater/spaces"/>
    <n v="124"/>
    <n v="14.84"/>
    <s v="theater"/>
    <s v="spaces"/>
    <d v="2015-11-26T11:15:16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x v="0"/>
    <n v="55"/>
    <x v="0"/>
    <s v="theater/spaces"/>
    <n v="117"/>
    <n v="85.181818181818187"/>
    <s v="theater"/>
    <s v="spaces"/>
    <d v="2015-01-20T16:52:10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x v="0"/>
    <n v="107"/>
    <x v="0"/>
    <s v="theater/spaces"/>
    <n v="157"/>
    <n v="146.69158878504672"/>
    <s v="theater"/>
    <s v="spaces"/>
    <d v="2015-05-22T20:04:09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x v="0"/>
    <n v="557"/>
    <x v="0"/>
    <s v="theater/spaces"/>
    <n v="113"/>
    <n v="50.764811490125673"/>
    <s v="theater"/>
    <s v="spaces"/>
    <d v="2014-10-08T02:58:00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x v="0"/>
    <n v="40"/>
    <x v="0"/>
    <s v="theater/spaces"/>
    <n v="103"/>
    <n v="87.7"/>
    <s v="theater"/>
    <s v="spaces"/>
    <d v="2014-05-26T17:27:18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x v="0"/>
    <n v="36"/>
    <x v="0"/>
    <s v="theater/spaces"/>
    <n v="103"/>
    <n v="242.27777777777777"/>
    <s v="theater"/>
    <s v="spaces"/>
    <d v="2014-05-19T13:09:12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x v="0"/>
    <n v="159"/>
    <x v="0"/>
    <s v="theater/spaces"/>
    <n v="106"/>
    <n v="146.44654088050314"/>
    <s v="theater"/>
    <s v="spaces"/>
    <d v="2014-07-21T20:24:03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x v="0"/>
    <n v="41"/>
    <x v="0"/>
    <s v="theater/spaces"/>
    <n v="101"/>
    <n v="103.17073170731707"/>
    <s v="theater"/>
    <s v="spaces"/>
    <d v="2015-06-08T07:09:36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x v="0"/>
    <n v="226"/>
    <x v="0"/>
    <s v="theater/spaces"/>
    <n v="121"/>
    <n v="80.464601769911511"/>
    <s v="theater"/>
    <s v="spaces"/>
    <d v="2014-04-29T20:00:20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x v="0"/>
    <n v="30"/>
    <x v="0"/>
    <s v="theater/spaces"/>
    <n v="101"/>
    <n v="234.66666666666666"/>
    <s v="theater"/>
    <s v="spaces"/>
    <d v="2015-06-15T20:18:53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x v="0"/>
    <n v="103"/>
    <x v="0"/>
    <s v="theater/spaces"/>
    <n v="116"/>
    <n v="50.689320388349515"/>
    <s v="theater"/>
    <s v="spaces"/>
    <d v="2016-10-17T14:51:09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x v="0"/>
    <n v="62"/>
    <x v="0"/>
    <s v="theater/spaces"/>
    <n v="101"/>
    <n v="162.70967741935485"/>
    <s v="theater"/>
    <s v="spaces"/>
    <d v="2016-07-13T22:53:29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x v="0"/>
    <n v="6"/>
    <x v="0"/>
    <s v="theater/spaces"/>
    <n v="103"/>
    <n v="120.16666666666667"/>
    <s v="theater"/>
    <s v="spaces"/>
    <d v="2015-04-27T16:13:06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x v="0"/>
    <n v="182"/>
    <x v="0"/>
    <s v="theater/spaces"/>
    <n v="246"/>
    <n v="67.697802197802204"/>
    <s v="theater"/>
    <s v="spaces"/>
    <d v="2012-09-06T23:51:15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x v="0"/>
    <n v="145"/>
    <x v="0"/>
    <s v="theater/spaces"/>
    <n v="302"/>
    <n v="52.103448275862071"/>
    <s v="theater"/>
    <s v="spaces"/>
    <d v="2014-05-02T12:13:33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x v="0"/>
    <n v="25"/>
    <x v="0"/>
    <s v="theater/spaces"/>
    <n v="143"/>
    <n v="51.6"/>
    <s v="theater"/>
    <s v="spaces"/>
    <d v="2017-02-17T11:01:32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x v="0"/>
    <n v="320"/>
    <x v="0"/>
    <s v="theater/spaces"/>
    <n v="131"/>
    <n v="164.3"/>
    <s v="theater"/>
    <s v="spaces"/>
    <d v="2015-02-18T16:54:11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x v="0"/>
    <n v="99"/>
    <x v="0"/>
    <s v="theater/spaces"/>
    <n v="168"/>
    <n v="84.858585858585855"/>
    <s v="theater"/>
    <s v="spaces"/>
    <d v="2016-07-16T06:20:25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x v="0"/>
    <n v="348"/>
    <x v="0"/>
    <s v="theater/spaces"/>
    <n v="110"/>
    <n v="94.548850574712645"/>
    <s v="theater"/>
    <s v="spaces"/>
    <d v="2014-10-20T17:00:47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x v="0"/>
    <n v="41"/>
    <x v="0"/>
    <s v="theater/spaces"/>
    <n v="107"/>
    <n v="45.536585365853661"/>
    <s v="theater"/>
    <s v="spaces"/>
    <d v="2015-08-17T17:56:11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x v="0"/>
    <n v="29"/>
    <x v="0"/>
    <s v="theater/spaces"/>
    <n v="100"/>
    <n v="51.724137931034484"/>
    <s v="theater"/>
    <s v="spaces"/>
    <d v="2016-08-15T21:10:47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x v="0"/>
    <n v="25"/>
    <x v="0"/>
    <s v="theater/spaces"/>
    <n v="127"/>
    <n v="50.88"/>
    <s v="theater"/>
    <s v="spaces"/>
    <d v="2015-08-12T01:04:19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x v="0"/>
    <n v="23"/>
    <x v="0"/>
    <s v="theater/spaces"/>
    <n v="147"/>
    <n v="191.13043478260869"/>
    <s v="theater"/>
    <s v="spaces"/>
    <d v="2016-07-19T02:38:45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x v="0"/>
    <n v="1260"/>
    <x v="0"/>
    <s v="theater/spaces"/>
    <n v="113"/>
    <n v="89.314285714285717"/>
    <s v="theater"/>
    <s v="spaces"/>
    <d v="2016-10-01T12:50:55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x v="0"/>
    <n v="307"/>
    <x v="0"/>
    <s v="theater/spaces"/>
    <n v="109"/>
    <n v="88.588631921824103"/>
    <s v="theater"/>
    <s v="spaces"/>
    <d v="2013-04-04T13:26:49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x v="0"/>
    <n v="329"/>
    <x v="0"/>
    <s v="theater/spaces"/>
    <n v="127"/>
    <n v="96.300911854103347"/>
    <s v="theater"/>
    <s v="spaces"/>
    <d v="2013-07-11T18:50:44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x v="0"/>
    <n v="32"/>
    <x v="0"/>
    <s v="theater/spaces"/>
    <n v="213"/>
    <n v="33.3125"/>
    <s v="theater"/>
    <s v="spaces"/>
    <d v="2010-07-19T21:26:13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x v="0"/>
    <n v="27"/>
    <x v="0"/>
    <s v="theater/spaces"/>
    <n v="101"/>
    <n v="37.222222222222221"/>
    <s v="theater"/>
    <s v="spaces"/>
    <d v="2016-01-04T06:03:17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x v="0"/>
    <n v="236"/>
    <x v="0"/>
    <s v="theater/spaces"/>
    <n v="109"/>
    <n v="92.130423728813554"/>
    <s v="theater"/>
    <s v="spaces"/>
    <d v="2013-12-02T19:03:58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x v="0"/>
    <n v="42"/>
    <x v="0"/>
    <s v="theater/spaces"/>
    <n v="108"/>
    <n v="76.785714285714292"/>
    <s v="theater"/>
    <s v="spaces"/>
    <d v="2015-06-22T19:00:21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x v="0"/>
    <n v="95"/>
    <x v="0"/>
    <s v="theater/spaces"/>
    <n v="110"/>
    <n v="96.526315789473685"/>
    <s v="theater"/>
    <s v="spaces"/>
    <d v="2015-12-21T20:50:48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x v="0"/>
    <n v="37"/>
    <x v="0"/>
    <s v="theater/spaces"/>
    <n v="128"/>
    <n v="51.891891891891895"/>
    <s v="theater"/>
    <s v="spaces"/>
    <d v="2015-09-06T16:30:47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x v="0"/>
    <n v="128"/>
    <x v="0"/>
    <s v="theater/spaces"/>
    <n v="110"/>
    <n v="128.9140625"/>
    <s v="theater"/>
    <s v="spaces"/>
    <d v="2015-03-20T01:41:39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x v="0"/>
    <n v="156"/>
    <x v="0"/>
    <s v="theater/spaces"/>
    <n v="109"/>
    <n v="84.108974358974365"/>
    <s v="theater"/>
    <s v="spaces"/>
    <d v="2016-01-18T17:26:38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x v="0"/>
    <n v="64"/>
    <x v="0"/>
    <s v="theater/spaces"/>
    <n v="133"/>
    <n v="82.941562500000003"/>
    <s v="theater"/>
    <s v="spaces"/>
    <d v="2014-07-23T03:44:1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x v="0"/>
    <n v="58"/>
    <x v="0"/>
    <s v="theater/spaces"/>
    <n v="191"/>
    <n v="259.94827586206895"/>
    <s v="theater"/>
    <s v="spaces"/>
    <d v="2014-08-11T19:16:2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x v="0"/>
    <n v="20"/>
    <x v="0"/>
    <s v="theater/spaces"/>
    <n v="149"/>
    <n v="37.25"/>
    <s v="theater"/>
    <s v="spaces"/>
    <d v="2016-03-14T23:44:14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x v="0"/>
    <n v="47"/>
    <x v="0"/>
    <s v="theater/spaces"/>
    <n v="166"/>
    <n v="177.02127659574469"/>
    <s v="theater"/>
    <s v="spaces"/>
    <d v="2014-12-02T21:37:42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x v="0"/>
    <n v="54"/>
    <x v="0"/>
    <s v="theater/spaces"/>
    <n v="107"/>
    <n v="74.074074074074076"/>
    <s v="theater"/>
    <s v="spaces"/>
    <d v="2015-05-15T00:20:55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x v="0"/>
    <n v="9"/>
    <x v="0"/>
    <s v="theater/spaces"/>
    <n v="106"/>
    <n v="70.666666666666671"/>
    <s v="theater"/>
    <s v="spaces"/>
    <d v="2016-04-05T04:02:4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x v="1"/>
    <n v="35"/>
    <x v="1"/>
    <s v="theater/spaces"/>
    <n v="24"/>
    <n v="23.62857142857143"/>
    <s v="theater"/>
    <s v="spaces"/>
    <d v="2017-01-09T09:59:05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x v="0"/>
    <n v="2"/>
    <x v="1"/>
    <s v="theater/spaces"/>
    <n v="0"/>
    <n v="37.5"/>
    <s v="theater"/>
    <s v="spaces"/>
    <d v="2015-04-28T16:04:54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x v="0"/>
    <n v="3"/>
    <x v="1"/>
    <s v="theater/spaces"/>
    <n v="0"/>
    <n v="13.333333333333334"/>
    <s v="theater"/>
    <s v="spaces"/>
    <d v="2014-08-11T18:16: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x v="0"/>
    <n v="0"/>
    <x v="1"/>
    <s v="theater/spaces"/>
    <n v="0"/>
    <e v="#DIV/0!"/>
    <s v="theater"/>
    <s v="spaces"/>
    <d v="2015-01-23T19:59:1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x v="0"/>
    <n v="1"/>
    <x v="1"/>
    <s v="theater/spaces"/>
    <n v="0"/>
    <n v="1"/>
    <s v="theater"/>
    <s v="spaces"/>
    <d v="2014-11-10T22:59:50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x v="0"/>
    <n v="0"/>
    <x v="1"/>
    <s v="theater/spaces"/>
    <n v="0"/>
    <e v="#DIV/0!"/>
    <s v="theater"/>
    <s v="spaces"/>
    <d v="2014-07-31T15:16:24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x v="0"/>
    <n v="0"/>
    <x v="1"/>
    <s v="theater/spaces"/>
    <n v="0"/>
    <e v="#DIV/0!"/>
    <s v="theater"/>
    <s v="spaces"/>
    <d v="2016-03-04T15:36:51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x v="0"/>
    <n v="3"/>
    <x v="1"/>
    <s v="theater/spaces"/>
    <n v="0"/>
    <n v="1"/>
    <s v="theater"/>
    <s v="spaces"/>
    <d v="2016-03-31T08:59:00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x v="0"/>
    <n v="11"/>
    <x v="1"/>
    <s v="theater/spaces"/>
    <n v="3"/>
    <n v="41"/>
    <s v="theater"/>
    <s v="spaces"/>
    <d v="2014-07-09T22:27:26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x v="0"/>
    <n v="6"/>
    <x v="1"/>
    <s v="theater/spaces"/>
    <n v="0"/>
    <n v="55.833333333333336"/>
    <s v="theater"/>
    <s v="spaces"/>
    <d v="2015-08-29T06:35:34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x v="0"/>
    <n v="0"/>
    <x v="1"/>
    <s v="theater/spaces"/>
    <n v="0"/>
    <e v="#DIV/0!"/>
    <s v="theater"/>
    <s v="spaces"/>
    <d v="2014-07-14T18:49:08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x v="0"/>
    <n v="67"/>
    <x v="1"/>
    <s v="theater/spaces"/>
    <n v="67"/>
    <n v="99.761194029850742"/>
    <s v="theater"/>
    <s v="spaces"/>
    <d v="2015-09-01T12:51:3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x v="0"/>
    <n v="23"/>
    <x v="1"/>
    <s v="theater/spaces"/>
    <n v="20"/>
    <n v="25.521739130434781"/>
    <s v="theater"/>
    <s v="spaces"/>
    <d v="2016-09-17T22:08:58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x v="0"/>
    <n v="72"/>
    <x v="1"/>
    <s v="theater/spaces"/>
    <n v="11"/>
    <n v="117.65277777777777"/>
    <s v="theater"/>
    <s v="spaces"/>
    <d v="2015-10-22T03:07:26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x v="0"/>
    <n v="2"/>
    <x v="1"/>
    <s v="theater/spaces"/>
    <n v="0"/>
    <n v="5"/>
    <s v="theater"/>
    <s v="spaces"/>
    <d v="2014-07-05T01:19:32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x v="0"/>
    <n v="15"/>
    <x v="1"/>
    <s v="theater/spaces"/>
    <n v="12"/>
    <n v="2796.6666666666665"/>
    <s v="theater"/>
    <s v="spaces"/>
    <d v="2016-06-10T05:28:57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x v="0"/>
    <n v="1"/>
    <x v="1"/>
    <s v="theater/spaces"/>
    <n v="3"/>
    <n v="200"/>
    <s v="theater"/>
    <s v="spaces"/>
    <d v="2015-08-10T22:31:19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x v="0"/>
    <n v="2"/>
    <x v="1"/>
    <s v="theater/spaces"/>
    <n v="0"/>
    <n v="87.5"/>
    <s v="theater"/>
    <s v="spaces"/>
    <d v="2015-09-16T16:35:52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x v="0"/>
    <n v="7"/>
    <x v="1"/>
    <s v="theater/spaces"/>
    <n v="14"/>
    <n v="20.142857142857142"/>
    <s v="theater"/>
    <s v="spaces"/>
    <d v="2014-11-14T20:00:34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x v="0"/>
    <n v="16"/>
    <x v="1"/>
    <s v="theater/spaces"/>
    <n v="3"/>
    <n v="20.875"/>
    <s v="theater"/>
    <s v="spaces"/>
    <d v="2016-11-16T17:36:09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x v="0"/>
    <n v="117"/>
    <x v="1"/>
    <s v="theater/spaces"/>
    <n v="60"/>
    <n v="61.307692307692307"/>
    <s v="theater"/>
    <s v="spaces"/>
    <d v="2015-04-03T17:34:4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x v="0"/>
    <n v="2"/>
    <x v="1"/>
    <s v="theater/spaces"/>
    <n v="0"/>
    <n v="1"/>
    <s v="theater"/>
    <s v="spaces"/>
    <d v="2016-10-15T16:34:2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x v="0"/>
    <n v="7"/>
    <x v="1"/>
    <s v="theater/spaces"/>
    <n v="0"/>
    <n v="92.142857142857139"/>
    <s v="theater"/>
    <s v="spaces"/>
    <d v="2015-04-17T16:25:00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x v="0"/>
    <n v="3"/>
    <x v="1"/>
    <s v="theater/spaces"/>
    <n v="0"/>
    <n v="7.333333333333333"/>
    <s v="theater"/>
    <s v="spaces"/>
    <d v="2016-02-09T13:42:39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x v="0"/>
    <n v="20"/>
    <x v="1"/>
    <s v="theater/spaces"/>
    <n v="9"/>
    <n v="64.8"/>
    <s v="theater"/>
    <s v="spaces"/>
    <d v="2016-06-30T02:27:20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x v="0"/>
    <n v="50"/>
    <x v="1"/>
    <s v="theater/spaces"/>
    <n v="15"/>
    <n v="30.12"/>
    <s v="theater"/>
    <s v="spaces"/>
    <d v="2015-08-10T15:38:43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x v="0"/>
    <n v="2"/>
    <x v="1"/>
    <s v="theater/spaces"/>
    <n v="0"/>
    <n v="52.5"/>
    <s v="theater"/>
    <s v="spaces"/>
    <d v="2017-01-31T22:57:58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x v="0"/>
    <n v="3"/>
    <x v="1"/>
    <s v="theater/spaces"/>
    <n v="0"/>
    <n v="23.666666666666668"/>
    <s v="theater"/>
    <s v="spaces"/>
    <d v="2015-01-27T03:19:55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x v="0"/>
    <n v="27"/>
    <x v="1"/>
    <s v="theater/spaces"/>
    <n v="1"/>
    <n v="415.77777777777777"/>
    <s v="theater"/>
    <s v="spaces"/>
    <d v="2015-02-20T17:07:15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x v="0"/>
    <n v="7"/>
    <x v="1"/>
    <s v="theater/spaces"/>
    <n v="0"/>
    <n v="53.714285714285715"/>
    <s v="theater"/>
    <s v="spaces"/>
    <d v="2014-10-28T00:40:44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x v="0"/>
    <n v="5"/>
    <x v="1"/>
    <s v="theater/spaces"/>
    <n v="0"/>
    <n v="420.6"/>
    <s v="theater"/>
    <s v="spaces"/>
    <d v="2015-08-21T04:21:3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x v="0"/>
    <n v="0"/>
    <x v="1"/>
    <s v="theater/spaces"/>
    <n v="0"/>
    <e v="#DIV/0!"/>
    <s v="theater"/>
    <s v="spaces"/>
    <d v="2015-10-16T22:09:06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x v="0"/>
    <n v="3"/>
    <x v="1"/>
    <s v="theater/spaces"/>
    <n v="0"/>
    <n v="18.666666666666668"/>
    <s v="theater"/>
    <s v="spaces"/>
    <d v="2014-08-02T13:31:18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x v="0"/>
    <n v="6"/>
    <x v="1"/>
    <s v="theater/spaces"/>
    <n v="12"/>
    <n v="78.333333333333329"/>
    <s v="theater"/>
    <s v="spaces"/>
    <d v="2015-04-06T17:22:11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x v="0"/>
    <n v="9"/>
    <x v="1"/>
    <s v="theater/spaces"/>
    <n v="2"/>
    <n v="67.777777777777771"/>
    <s v="theater"/>
    <s v="spaces"/>
    <d v="2015-08-30T21:12:39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x v="0"/>
    <n v="3"/>
    <x v="1"/>
    <s v="theater/spaces"/>
    <n v="0"/>
    <n v="16.666666666666668"/>
    <s v="theater"/>
    <s v="spaces"/>
    <d v="2015-06-18T16:05:59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x v="0"/>
    <n v="2"/>
    <x v="1"/>
    <s v="theater/spaces"/>
    <n v="1"/>
    <n v="62.5"/>
    <s v="theater"/>
    <s v="spaces"/>
    <d v="2016-10-22T03:36:30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x v="0"/>
    <n v="3"/>
    <x v="1"/>
    <s v="theater/spaces"/>
    <n v="0"/>
    <n v="42"/>
    <s v="theater"/>
    <s v="spaces"/>
    <d v="2014-12-08T13:44:07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x v="0"/>
    <n v="45"/>
    <x v="1"/>
    <s v="theater/spaces"/>
    <n v="23"/>
    <n v="130.0888888888889"/>
    <s v="theater"/>
    <s v="spaces"/>
    <d v="2016-06-07T13:01:23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x v="0"/>
    <n v="9"/>
    <x v="1"/>
    <s v="theater/spaces"/>
    <n v="5"/>
    <n v="1270.2222222222222"/>
    <s v="theater"/>
    <s v="spaces"/>
    <d v="2015-03-02T19:39:05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x v="0"/>
    <n v="9"/>
    <x v="1"/>
    <s v="theater/spaces"/>
    <n v="16"/>
    <n v="88.444444444444443"/>
    <s v="theater"/>
    <s v="spaces"/>
    <d v="2016-07-15T22:45:43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x v="0"/>
    <n v="21"/>
    <x v="1"/>
    <s v="theater/spaces"/>
    <n v="1"/>
    <n v="56.342380952380957"/>
    <s v="theater"/>
    <s v="spaces"/>
    <d v="2015-09-08T14:51:5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x v="0"/>
    <n v="17"/>
    <x v="1"/>
    <s v="theater/spaces"/>
    <n v="23"/>
    <n v="53.529411764705884"/>
    <s v="theater"/>
    <s v="spaces"/>
    <d v="2014-05-01T21:49:01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x v="0"/>
    <n v="1"/>
    <x v="1"/>
    <s v="theater/spaces"/>
    <n v="0"/>
    <n v="25"/>
    <s v="theater"/>
    <s v="spaces"/>
    <d v="2015-07-22T19:05:56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x v="0"/>
    <n v="1"/>
    <x v="1"/>
    <s v="theater/spaces"/>
    <n v="0"/>
    <n v="50"/>
    <s v="theater"/>
    <s v="spaces"/>
    <d v="2016-06-02T00:36:20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x v="0"/>
    <n v="14"/>
    <x v="1"/>
    <s v="theater/spaces"/>
    <n v="4"/>
    <n v="56.785714285714285"/>
    <s v="theater"/>
    <s v="spaces"/>
    <d v="2015-04-20T19:48:4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x v="0"/>
    <n v="42"/>
    <x v="1"/>
    <s v="theater/spaces"/>
    <n v="17"/>
    <n v="40.833333333333336"/>
    <s v="theater"/>
    <s v="spaces"/>
    <d v="2016-09-16T12:05:01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x v="0"/>
    <n v="27"/>
    <x v="1"/>
    <s v="theater/spaces"/>
    <n v="4"/>
    <n v="65.111111111111114"/>
    <s v="theater"/>
    <s v="spaces"/>
    <d v="2015-12-21T19:00:49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x v="0"/>
    <n v="5"/>
    <x v="1"/>
    <s v="theater/spaces"/>
    <n v="14"/>
    <n v="55.6"/>
    <s v="theater"/>
    <s v="spaces"/>
    <d v="2016-01-13T04:33:11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x v="0"/>
    <n v="13"/>
    <x v="1"/>
    <s v="theater/spaces"/>
    <n v="15"/>
    <n v="140.53846153846155"/>
    <s v="theater"/>
    <s v="spaces"/>
    <d v="2014-09-20T14:56:15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x v="0"/>
    <n v="12"/>
    <x v="1"/>
    <s v="theater/spaces"/>
    <n v="12"/>
    <n v="25"/>
    <s v="theater"/>
    <s v="spaces"/>
    <d v="2015-06-16T09:12:17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x v="0"/>
    <n v="90"/>
    <x v="1"/>
    <s v="theater/spaces"/>
    <n v="39"/>
    <n v="69.533333333333331"/>
    <s v="theater"/>
    <s v="spaces"/>
    <d v="2016-07-04T08:10:18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x v="0"/>
    <n v="2"/>
    <x v="1"/>
    <s v="theater/spaces"/>
    <n v="0"/>
    <n v="5.5"/>
    <s v="theater"/>
    <s v="spaces"/>
    <d v="2015-04-13T03:45:06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x v="0"/>
    <n v="5"/>
    <x v="1"/>
    <s v="theater/spaces"/>
    <n v="30"/>
    <n v="237"/>
    <s v="theater"/>
    <s v="spaces"/>
    <d v="2015-01-02T21:48:31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x v="0"/>
    <n v="31"/>
    <x v="1"/>
    <s v="theater/spaces"/>
    <n v="42"/>
    <n v="79.870967741935488"/>
    <s v="theater"/>
    <s v="spaces"/>
    <d v="2014-08-25T17:15:16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x v="0"/>
    <n v="4"/>
    <x v="1"/>
    <s v="theater/spaces"/>
    <n v="4"/>
    <n v="10.25"/>
    <s v="theater"/>
    <s v="spaces"/>
    <d v="2015-08-25T10:17:5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x v="0"/>
    <n v="29"/>
    <x v="1"/>
    <s v="theater/spaces"/>
    <n v="20"/>
    <n v="272.58620689655174"/>
    <s v="theater"/>
    <s v="spaces"/>
    <d v="2015-05-04T19:32:31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x v="0"/>
    <n v="2"/>
    <x v="1"/>
    <s v="theater/spaces"/>
    <n v="0"/>
    <n v="13"/>
    <s v="theater"/>
    <s v="spaces"/>
    <d v="2015-02-27T16:19:54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x v="0"/>
    <n v="114"/>
    <x v="1"/>
    <s v="theater/spaces"/>
    <n v="25"/>
    <n v="58.184210526315788"/>
    <s v="theater"/>
    <s v="spaces"/>
    <d v="2014-07-24T03:00:10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x v="0"/>
    <n v="1"/>
    <x v="1"/>
    <s v="theater/spaces"/>
    <n v="0"/>
    <n v="10"/>
    <s v="theater"/>
    <s v="spaces"/>
    <d v="2017-01-10T00:45:19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x v="0"/>
    <n v="76"/>
    <x v="1"/>
    <s v="theater/spaces"/>
    <n v="27"/>
    <n v="70.10526315789474"/>
    <s v="theater"/>
    <s v="spaces"/>
    <d v="2014-09-03T14:17:00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x v="0"/>
    <n v="9"/>
    <x v="1"/>
    <s v="theater/spaces"/>
    <n v="5"/>
    <n v="57.888888888888886"/>
    <s v="theater"/>
    <s v="spaces"/>
    <d v="2016-09-02T02:55:34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x v="0"/>
    <n v="37"/>
    <x v="1"/>
    <s v="theater/spaces"/>
    <n v="4"/>
    <n v="125.27027027027027"/>
    <s v="theater"/>
    <s v="spaces"/>
    <d v="2015-03-18T17:33:02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x v="0"/>
    <n v="0"/>
    <x v="1"/>
    <s v="theater/spaces"/>
    <n v="0"/>
    <e v="#DIV/0!"/>
    <s v="theater"/>
    <s v="spaces"/>
    <d v="2014-07-23T15:10:50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x v="0"/>
    <n v="1"/>
    <x v="1"/>
    <s v="theater/spaces"/>
    <n v="3"/>
    <n v="300"/>
    <s v="theater"/>
    <s v="spaces"/>
    <d v="2016-05-06T10:43:47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x v="0"/>
    <n v="10"/>
    <x v="1"/>
    <s v="theater/spaces"/>
    <n v="57"/>
    <n v="43"/>
    <s v="theater"/>
    <s v="spaces"/>
    <d v="2015-03-18T12:22:05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x v="0"/>
    <n v="1"/>
    <x v="1"/>
    <s v="theater/spaces"/>
    <n v="0"/>
    <n v="1"/>
    <s v="theater"/>
    <s v="spaces"/>
    <d v="2016-05-19T08:59:20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x v="0"/>
    <n v="2"/>
    <x v="1"/>
    <s v="theater/spaces"/>
    <n v="0"/>
    <n v="775"/>
    <s v="theater"/>
    <s v="spaces"/>
    <d v="2016-06-13T15:35:23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x v="0"/>
    <n v="1"/>
    <x v="1"/>
    <s v="theater/spaces"/>
    <n v="0"/>
    <n v="5"/>
    <s v="theater"/>
    <s v="spaces"/>
    <d v="2015-02-25T01:05:32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x v="0"/>
    <n v="10"/>
    <x v="1"/>
    <s v="theater/spaces"/>
    <n v="0"/>
    <n v="12.8"/>
    <s v="theater"/>
    <s v="spaces"/>
    <d v="2016-03-06T22:36:36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x v="0"/>
    <n v="1"/>
    <x v="1"/>
    <s v="theater/spaces"/>
    <n v="1"/>
    <n v="10"/>
    <s v="theater"/>
    <s v="spaces"/>
    <d v="2014-07-28T16:18:55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x v="0"/>
    <n v="2"/>
    <x v="1"/>
    <s v="theater/spaces"/>
    <n v="58"/>
    <n v="58"/>
    <s v="theater"/>
    <s v="spaces"/>
    <d v="2016-11-04T22:22:1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x v="0"/>
    <n v="348"/>
    <x v="1"/>
    <s v="theater/spaces"/>
    <n v="68"/>
    <n v="244.80459770114942"/>
    <s v="theater"/>
    <s v="spaces"/>
    <d v="2016-06-09T23:49:58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x v="0"/>
    <n v="4"/>
    <x v="1"/>
    <s v="theater/spaces"/>
    <n v="0"/>
    <n v="6.5"/>
    <s v="theater"/>
    <s v="spaces"/>
    <d v="2014-12-04T18:43:21"/>
    <d v="2015-02-02T18:43:21"/>
  </r>
  <r>
    <n v="3125"/>
    <s v="N/A (Canceled)"/>
    <s v="N/A"/>
    <n v="1500000"/>
    <n v="0"/>
    <x v="1"/>
    <s v="US"/>
    <s v="USD"/>
    <n v="1452142672"/>
    <n v="1449550672"/>
    <x v="0"/>
    <n v="0"/>
    <x v="1"/>
    <s v="theater/spaces"/>
    <n v="0"/>
    <e v="#DIV/0!"/>
    <s v="theater"/>
    <s v="spaces"/>
    <d v="2015-12-08T04:57:52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x v="0"/>
    <n v="17"/>
    <x v="1"/>
    <s v="theater/spaces"/>
    <n v="4"/>
    <n v="61.176470588235297"/>
    <s v="theater"/>
    <s v="spaces"/>
    <d v="2016-02-27T00:26:02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x v="0"/>
    <n v="0"/>
    <x v="1"/>
    <s v="theater/spaces"/>
    <n v="0"/>
    <e v="#DIV/0!"/>
    <s v="theater"/>
    <s v="spaces"/>
    <d v="2015-01-30T20:33:49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x v="0"/>
    <n v="117"/>
    <x v="1"/>
    <s v="theater/plays"/>
    <n v="109"/>
    <n v="139.23931623931625"/>
    <s v="theater"/>
    <s v="plays"/>
    <d v="2017-02-14T19:49:01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x v="0"/>
    <n v="1"/>
    <x v="1"/>
    <s v="theater/plays"/>
    <n v="1"/>
    <n v="10"/>
    <s v="theater"/>
    <s v="plays"/>
    <d v="2017-03-09T20:13:3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x v="0"/>
    <n v="4"/>
    <x v="1"/>
    <s v="theater/plays"/>
    <n v="4"/>
    <n v="93.75"/>
    <s v="theater"/>
    <s v="plays"/>
    <d v="2017-03-14T15:21:56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x v="0"/>
    <n v="12"/>
    <x v="1"/>
    <s v="theater/plays"/>
    <n v="16"/>
    <n v="53.75"/>
    <s v="theater"/>
    <s v="plays"/>
    <d v="2017-03-09T13:54:05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x v="0"/>
    <n v="1"/>
    <x v="1"/>
    <s v="theater/plays"/>
    <n v="0"/>
    <n v="10"/>
    <s v="theater"/>
    <s v="plays"/>
    <d v="2017-02-20T08:24:20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x v="0"/>
    <n v="16"/>
    <x v="1"/>
    <s v="theater/plays"/>
    <n v="108"/>
    <n v="33.75"/>
    <s v="theater"/>
    <s v="plays"/>
    <d v="2017-02-22T13:33:54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x v="0"/>
    <n v="12"/>
    <x v="1"/>
    <s v="theater/plays"/>
    <n v="23"/>
    <n v="18.75"/>
    <s v="theater"/>
    <s v="plays"/>
    <d v="2017-03-06T17:16:59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x v="0"/>
    <n v="7"/>
    <x v="1"/>
    <s v="theater/plays"/>
    <n v="21"/>
    <n v="23.142857142857142"/>
    <s v="theater"/>
    <s v="plays"/>
    <d v="2017-03-13T03:38:41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x v="0"/>
    <n v="22"/>
    <x v="1"/>
    <s v="theater/plays"/>
    <n v="128"/>
    <n v="29.045454545454547"/>
    <s v="theater"/>
    <s v="plays"/>
    <d v="2017-02-23T11:05:54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x v="0"/>
    <n v="1"/>
    <x v="1"/>
    <s v="theater/plays"/>
    <n v="3"/>
    <n v="50"/>
    <s v="theater"/>
    <s v="plays"/>
    <d v="2017-03-13T21:14:29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x v="0"/>
    <n v="0"/>
    <x v="1"/>
    <s v="theater/plays"/>
    <n v="0"/>
    <e v="#DIV/0!"/>
    <s v="theater"/>
    <s v="plays"/>
    <d v="2017-03-15T15:30:07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x v="0"/>
    <n v="6"/>
    <x v="1"/>
    <s v="theater/plays"/>
    <n v="5"/>
    <n v="450"/>
    <s v="theater"/>
    <s v="plays"/>
    <d v="2017-02-19T06:29:20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x v="0"/>
    <n v="4"/>
    <x v="1"/>
    <s v="theater/plays"/>
    <n v="1"/>
    <n v="24"/>
    <s v="theater"/>
    <s v="plays"/>
    <d v="2017-03-08T17:15:03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x v="0"/>
    <n v="8"/>
    <x v="1"/>
    <s v="theater/plays"/>
    <n v="52"/>
    <n v="32.25"/>
    <s v="theater"/>
    <s v="plays"/>
    <d v="2017-03-06T18:04:48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x v="0"/>
    <n v="3"/>
    <x v="1"/>
    <s v="theater/plays"/>
    <n v="2"/>
    <n v="15"/>
    <s v="theater"/>
    <s v="plays"/>
    <d v="2017-02-17T12:18:59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x v="0"/>
    <n v="0"/>
    <x v="1"/>
    <s v="theater/plays"/>
    <n v="0"/>
    <e v="#DIV/0!"/>
    <s v="theater"/>
    <s v="plays"/>
    <d v="2017-03-14T08:35:56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x v="0"/>
    <n v="30"/>
    <x v="1"/>
    <s v="theater/plays"/>
    <n v="75"/>
    <n v="251.33333333333334"/>
    <s v="theater"/>
    <s v="plays"/>
    <d v="2017-03-02T12:55:07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x v="0"/>
    <n v="0"/>
    <x v="1"/>
    <s v="theater/plays"/>
    <n v="0"/>
    <e v="#DIV/0!"/>
    <s v="theater"/>
    <s v="plays"/>
    <d v="2017-01-27T00:58:54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x v="0"/>
    <n v="12"/>
    <x v="1"/>
    <s v="theater/plays"/>
    <n v="11"/>
    <n v="437.5"/>
    <s v="theater"/>
    <s v="plays"/>
    <d v="2017-03-02T16:22: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x v="1"/>
    <n v="213"/>
    <x v="0"/>
    <s v="theater/plays"/>
    <n v="118"/>
    <n v="110.35211267605634"/>
    <s v="theater"/>
    <s v="plays"/>
    <d v="2014-09-27T23:15:55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x v="1"/>
    <n v="57"/>
    <x v="0"/>
    <s v="theater/plays"/>
    <n v="131"/>
    <n v="41.421052631578945"/>
    <s v="theater"/>
    <s v="plays"/>
    <d v="2014-09-09T15:58:04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x v="1"/>
    <n v="25"/>
    <x v="0"/>
    <s v="theater/plays"/>
    <n v="104"/>
    <n v="52"/>
    <s v="theater"/>
    <s v="plays"/>
    <d v="2012-11-13T00:25:00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x v="1"/>
    <n v="104"/>
    <x v="0"/>
    <s v="theater/plays"/>
    <n v="101"/>
    <n v="33.990384615384613"/>
    <s v="theater"/>
    <s v="plays"/>
    <d v="2010-10-27T06:20:03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x v="1"/>
    <n v="34"/>
    <x v="0"/>
    <s v="theater/plays"/>
    <n v="100"/>
    <n v="103.35294117647059"/>
    <s v="theater"/>
    <s v="plays"/>
    <d v="2014-08-11T20:09:34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x v="1"/>
    <n v="67"/>
    <x v="0"/>
    <s v="theater/plays"/>
    <n v="106"/>
    <n v="34.791044776119406"/>
    <s v="theater"/>
    <s v="plays"/>
    <d v="2013-10-03T20:49:27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x v="1"/>
    <n v="241"/>
    <x v="0"/>
    <s v="theater/plays"/>
    <n v="336"/>
    <n v="41.773858921161825"/>
    <s v="theater"/>
    <s v="plays"/>
    <d v="2011-03-31T03:42:17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x v="1"/>
    <n v="123"/>
    <x v="0"/>
    <s v="theater/plays"/>
    <n v="113"/>
    <n v="64.268292682926827"/>
    <s v="theater"/>
    <s v="plays"/>
    <d v="2012-03-02T21:00:58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x v="1"/>
    <n v="302"/>
    <x v="0"/>
    <s v="theater/plays"/>
    <n v="189"/>
    <n v="31.209370860927152"/>
    <s v="theater"/>
    <s v="plays"/>
    <d v="2012-11-20T11:58:4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x v="1"/>
    <n v="89"/>
    <x v="0"/>
    <s v="theater/plays"/>
    <n v="102"/>
    <n v="62.921348314606739"/>
    <s v="theater"/>
    <s v="plays"/>
    <d v="2012-04-27T22:52:24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x v="1"/>
    <n v="41"/>
    <x v="0"/>
    <s v="theater/plays"/>
    <n v="101"/>
    <n v="98.536585365853654"/>
    <s v="theater"/>
    <s v="plays"/>
    <d v="2014-07-09T18:55:05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x v="1"/>
    <n v="69"/>
    <x v="0"/>
    <s v="theater/plays"/>
    <n v="114"/>
    <n v="82.608695652173907"/>
    <s v="theater"/>
    <s v="plays"/>
    <d v="2013-06-22T20:09:12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x v="1"/>
    <n v="52"/>
    <x v="0"/>
    <s v="theater/plays"/>
    <n v="133"/>
    <n v="38.504230769230773"/>
    <s v="theater"/>
    <s v="plays"/>
    <d v="2011-12-07T01:36:01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x v="1"/>
    <n v="57"/>
    <x v="0"/>
    <s v="theater/plays"/>
    <n v="102"/>
    <n v="80.15789473684211"/>
    <s v="theater"/>
    <s v="plays"/>
    <d v="2014-07-21T06:21:27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x v="1"/>
    <n v="74"/>
    <x v="0"/>
    <s v="theater/plays"/>
    <n v="105"/>
    <n v="28.405405405405407"/>
    <s v="theater"/>
    <s v="plays"/>
    <d v="2014-09-15T12:52:02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x v="1"/>
    <n v="63"/>
    <x v="0"/>
    <s v="theater/plays"/>
    <n v="127"/>
    <n v="80.730158730158735"/>
    <s v="theater"/>
    <s v="plays"/>
    <d v="2014-06-09T16:27:4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x v="1"/>
    <n v="72"/>
    <x v="0"/>
    <s v="theater/plays"/>
    <n v="111"/>
    <n v="200.69444444444446"/>
    <s v="theater"/>
    <s v="plays"/>
    <d v="2014-05-16T18:05:25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x v="1"/>
    <n v="71"/>
    <x v="0"/>
    <s v="theater/plays"/>
    <n v="107"/>
    <n v="37.591549295774648"/>
    <s v="theater"/>
    <s v="plays"/>
    <d v="2014-05-07T19:20:15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x v="1"/>
    <n v="21"/>
    <x v="0"/>
    <s v="theater/plays"/>
    <n v="163"/>
    <n v="58.095238095238095"/>
    <s v="theater"/>
    <s v="plays"/>
    <d v="2011-04-11T03:49:20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x v="1"/>
    <n v="930"/>
    <x v="0"/>
    <s v="theater/plays"/>
    <n v="160"/>
    <n v="60.300892473118282"/>
    <s v="theater"/>
    <s v="plays"/>
    <d v="2014-10-28T16:35:53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x v="1"/>
    <n v="55"/>
    <x v="0"/>
    <s v="theater/plays"/>
    <n v="116"/>
    <n v="63.363636363636367"/>
    <s v="theater"/>
    <s v="plays"/>
    <d v="2014-07-19T04:13:01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x v="1"/>
    <n v="61"/>
    <x v="0"/>
    <s v="theater/plays"/>
    <n v="124"/>
    <n v="50.901639344262293"/>
    <s v="theater"/>
    <s v="plays"/>
    <d v="2014-05-13T02:32:33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x v="1"/>
    <n v="82"/>
    <x v="0"/>
    <s v="theater/plays"/>
    <n v="103"/>
    <n v="100.5"/>
    <s v="theater"/>
    <s v="plays"/>
    <d v="2013-11-13T17:42:41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x v="1"/>
    <n v="71"/>
    <x v="0"/>
    <s v="theater/plays"/>
    <n v="112"/>
    <n v="31.619718309859156"/>
    <s v="theater"/>
    <s v="plays"/>
    <d v="2014-05-30T01:55:44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x v="1"/>
    <n v="117"/>
    <x v="0"/>
    <s v="theater/plays"/>
    <n v="109"/>
    <n v="65.102564102564102"/>
    <s v="theater"/>
    <s v="plays"/>
    <d v="2016-04-06T14:35:58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x v="1"/>
    <n v="29"/>
    <x v="0"/>
    <s v="theater/plays"/>
    <n v="115"/>
    <n v="79.310344827586206"/>
    <s v="theater"/>
    <s v="plays"/>
    <d v="2012-01-15T17:31:08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x v="1"/>
    <n v="74"/>
    <x v="0"/>
    <s v="theater/plays"/>
    <n v="103"/>
    <n v="139.18918918918919"/>
    <s v="theater"/>
    <s v="plays"/>
    <d v="2014-08-27T21:04:52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x v="1"/>
    <n v="23"/>
    <x v="0"/>
    <s v="theater/plays"/>
    <n v="101"/>
    <n v="131.91304347826087"/>
    <s v="theater"/>
    <s v="plays"/>
    <d v="2014-08-11T20:45:08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x v="1"/>
    <n v="60"/>
    <x v="0"/>
    <s v="theater/plays"/>
    <n v="110"/>
    <n v="91.3"/>
    <s v="theater"/>
    <s v="plays"/>
    <d v="2010-12-19T21:17:07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x v="1"/>
    <n v="55"/>
    <x v="0"/>
    <s v="theater/plays"/>
    <n v="115"/>
    <n v="39.672727272727272"/>
    <s v="theater"/>
    <s v="plays"/>
    <d v="2013-07-22T22:20:31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x v="1"/>
    <n v="51"/>
    <x v="0"/>
    <s v="theater/plays"/>
    <n v="117"/>
    <n v="57.549019607843135"/>
    <s v="theater"/>
    <s v="plays"/>
    <d v="2014-05-22T16:00:09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x v="1"/>
    <n v="78"/>
    <x v="0"/>
    <s v="theater/plays"/>
    <n v="172"/>
    <n v="33.025641025641029"/>
    <s v="theater"/>
    <s v="plays"/>
    <d v="2014-06-16T14:31:15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x v="1"/>
    <n v="62"/>
    <x v="0"/>
    <s v="theater/plays"/>
    <n v="114"/>
    <n v="77.335806451612896"/>
    <s v="theater"/>
    <s v="plays"/>
    <d v="2013-04-11T16:51:11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x v="1"/>
    <n v="45"/>
    <x v="0"/>
    <s v="theater/plays"/>
    <n v="120"/>
    <n v="31.933333333333334"/>
    <s v="theater"/>
    <s v="plays"/>
    <d v="2014-05-21T09:54:09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x v="1"/>
    <n v="15"/>
    <x v="0"/>
    <s v="theater/plays"/>
    <n v="109"/>
    <n v="36.333333333333336"/>
    <s v="theater"/>
    <s v="plays"/>
    <d v="2014-05-20T07:26:27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x v="1"/>
    <n v="151"/>
    <x v="0"/>
    <s v="theater/plays"/>
    <n v="101"/>
    <n v="46.768211920529801"/>
    <s v="theater"/>
    <s v="plays"/>
    <d v="2011-12-06T22:47:01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x v="1"/>
    <n v="68"/>
    <x v="0"/>
    <s v="theater/plays"/>
    <n v="109"/>
    <n v="40.073529411764703"/>
    <s v="theater"/>
    <s v="plays"/>
    <d v="2013-08-05T19:04:29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x v="1"/>
    <n v="46"/>
    <x v="0"/>
    <s v="theater/plays"/>
    <n v="107"/>
    <n v="100.21739130434783"/>
    <s v="theater"/>
    <s v="plays"/>
    <d v="2014-06-01T23:50:31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x v="1"/>
    <n v="24"/>
    <x v="0"/>
    <s v="theater/plays"/>
    <n v="100"/>
    <n v="41.666666666666664"/>
    <s v="theater"/>
    <s v="plays"/>
    <d v="2014-07-09T23:27:21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x v="1"/>
    <n v="70"/>
    <x v="0"/>
    <s v="theater/plays"/>
    <n v="102"/>
    <n v="46.714285714285715"/>
    <s v="theater"/>
    <s v="plays"/>
    <d v="2014-08-17T22:10:38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x v="1"/>
    <n v="244"/>
    <x v="0"/>
    <s v="theater/plays"/>
    <n v="116"/>
    <n v="71.491803278688522"/>
    <s v="theater"/>
    <s v="plays"/>
    <d v="2014-07-15T15:59:33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x v="0"/>
    <n v="9"/>
    <x v="1"/>
    <s v="theater/musical"/>
    <n v="65"/>
    <n v="14.444444444444445"/>
    <s v="theater"/>
    <s v="musical"/>
    <d v="2015-05-20T09:58:22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x v="0"/>
    <n v="19"/>
    <x v="1"/>
    <s v="theater/musical"/>
    <n v="12"/>
    <n v="356.84210526315792"/>
    <s v="theater"/>
    <s v="musical"/>
    <d v="2015-04-24T08:18:52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x v="0"/>
    <n v="0"/>
    <x v="1"/>
    <s v="theater/musical"/>
    <n v="0"/>
    <e v="#DIV/0!"/>
    <s v="theater"/>
    <s v="musical"/>
    <d v="2016-11-09T03:37:55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x v="0"/>
    <n v="4"/>
    <x v="1"/>
    <s v="theater/musical"/>
    <n v="4"/>
    <n v="37.75"/>
    <s v="theater"/>
    <s v="musical"/>
    <d v="2016-06-17T18:07:49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x v="0"/>
    <n v="8"/>
    <x v="1"/>
    <s v="theater/musical"/>
    <n v="1"/>
    <n v="12.75"/>
    <s v="theater"/>
    <s v="musical"/>
    <d v="2015-01-14T22:34:19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x v="0"/>
    <n v="24"/>
    <x v="1"/>
    <s v="theater/musical"/>
    <n v="12"/>
    <n v="24.458333333333332"/>
    <s v="theater"/>
    <s v="musical"/>
    <d v="2015-01-06T23:14:16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x v="0"/>
    <n v="0"/>
    <x v="1"/>
    <s v="theater/musical"/>
    <n v="0"/>
    <e v="#DIV/0!"/>
    <s v="theater"/>
    <s v="musical"/>
    <d v="2015-06-27T01:29:58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x v="0"/>
    <n v="39"/>
    <x v="1"/>
    <s v="theater/musical"/>
    <n v="59"/>
    <n v="53.07692307692308"/>
    <s v="theater"/>
    <s v="musical"/>
    <d v="2015-01-13T14:15:42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x v="0"/>
    <n v="6"/>
    <x v="1"/>
    <s v="theater/musical"/>
    <n v="0"/>
    <n v="300"/>
    <s v="theater"/>
    <s v="musical"/>
    <d v="2015-06-02T14:21:15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x v="0"/>
    <n v="4"/>
    <x v="1"/>
    <s v="theater/musical"/>
    <n v="11"/>
    <n v="286.25"/>
    <s v="theater"/>
    <s v="musical"/>
    <d v="2015-01-05T11:50:18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x v="0"/>
    <n v="3"/>
    <x v="1"/>
    <s v="theater/musical"/>
    <n v="0"/>
    <n v="36.666666666666664"/>
    <s v="theater"/>
    <s v="musical"/>
    <d v="2015-01-09T10:11:17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x v="0"/>
    <n v="53"/>
    <x v="1"/>
    <s v="theater/musical"/>
    <n v="52"/>
    <n v="49.20754716981132"/>
    <s v="theater"/>
    <s v="musical"/>
    <d v="2014-08-07T18:16:58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x v="0"/>
    <n v="1"/>
    <x v="1"/>
    <s v="theater/musical"/>
    <n v="0"/>
    <n v="1"/>
    <s v="theater"/>
    <s v="musical"/>
    <d v="2016-03-31T07:41:41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x v="0"/>
    <n v="2"/>
    <x v="1"/>
    <s v="theater/musical"/>
    <n v="1"/>
    <n v="12.5"/>
    <s v="theater"/>
    <s v="musical"/>
    <d v="2014-08-10T18:24:37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x v="0"/>
    <n v="25"/>
    <x v="1"/>
    <s v="theater/musical"/>
    <n v="55"/>
    <n v="109.04"/>
    <s v="theater"/>
    <s v="musical"/>
    <d v="2015-10-16T20:29:06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x v="0"/>
    <n v="6"/>
    <x v="1"/>
    <s v="theater/musical"/>
    <n v="25"/>
    <n v="41.666666666666664"/>
    <s v="theater"/>
    <s v="musical"/>
    <d v="2015-08-26T23:43:42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x v="0"/>
    <n v="0"/>
    <x v="1"/>
    <s v="theater/musical"/>
    <n v="0"/>
    <e v="#DIV/0!"/>
    <s v="theater"/>
    <s v="musical"/>
    <d v="2015-06-17T16:27:59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x v="0"/>
    <n v="12"/>
    <x v="1"/>
    <s v="theater/musical"/>
    <n v="3"/>
    <n v="22.75"/>
    <s v="theater"/>
    <s v="musical"/>
    <d v="2015-04-01T08:59:32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x v="0"/>
    <n v="0"/>
    <x v="1"/>
    <s v="theater/musical"/>
    <n v="0"/>
    <e v="#DIV/0!"/>
    <s v="theater"/>
    <s v="musical"/>
    <d v="2015-08-20T06:37:31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x v="0"/>
    <n v="36"/>
    <x v="1"/>
    <s v="theater/musical"/>
    <n v="46"/>
    <n v="70.833333333333329"/>
    <s v="theater"/>
    <s v="musical"/>
    <d v="2015-02-22T06:40: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x v="1"/>
    <n v="82"/>
    <x v="0"/>
    <s v="theater/plays"/>
    <n v="104"/>
    <n v="63.109756097560975"/>
    <s v="theater"/>
    <s v="plays"/>
    <d v="2014-07-07T14:31:17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x v="1"/>
    <n v="226"/>
    <x v="0"/>
    <s v="theater/plays"/>
    <n v="119"/>
    <n v="50.157964601769912"/>
    <s v="theater"/>
    <s v="plays"/>
    <d v="2014-05-19T15:17:38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x v="1"/>
    <n v="60"/>
    <x v="0"/>
    <s v="theater/plays"/>
    <n v="126"/>
    <n v="62.883333333333333"/>
    <s v="theater"/>
    <s v="plays"/>
    <d v="2012-04-14T22:28:39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x v="1"/>
    <n v="322"/>
    <x v="0"/>
    <s v="theater/plays"/>
    <n v="120"/>
    <n v="85.531055900621112"/>
    <s v="theater"/>
    <s v="plays"/>
    <d v="2014-07-14T14:04:40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x v="1"/>
    <n v="94"/>
    <x v="0"/>
    <s v="theater/plays"/>
    <n v="126"/>
    <n v="53.723404255319146"/>
    <s v="theater"/>
    <s v="plays"/>
    <d v="2014-07-09T19:05:51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x v="1"/>
    <n v="47"/>
    <x v="0"/>
    <s v="theater/plays"/>
    <n v="100"/>
    <n v="127.80851063829788"/>
    <s v="theater"/>
    <s v="plays"/>
    <d v="2015-06-16T18:19:19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x v="1"/>
    <n v="115"/>
    <x v="0"/>
    <s v="theater/plays"/>
    <n v="102"/>
    <n v="106.57391304347826"/>
    <s v="theater"/>
    <s v="plays"/>
    <d v="2015-11-29T19:01:13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x v="1"/>
    <n v="134"/>
    <x v="0"/>
    <s v="theater/plays"/>
    <n v="100"/>
    <n v="262.11194029850748"/>
    <s v="theater"/>
    <s v="plays"/>
    <d v="2015-08-03T15:57:51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x v="1"/>
    <n v="35"/>
    <x v="0"/>
    <s v="theater/plays"/>
    <n v="100"/>
    <n v="57.171428571428571"/>
    <s v="theater"/>
    <s v="plays"/>
    <d v="2015-06-10T11:06:11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x v="1"/>
    <n v="104"/>
    <x v="0"/>
    <s v="theater/plays"/>
    <n v="116"/>
    <n v="50.20192307692308"/>
    <s v="theater"/>
    <s v="plays"/>
    <d v="2016-10-05T13:06:24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x v="1"/>
    <n v="184"/>
    <x v="0"/>
    <s v="theater/plays"/>
    <n v="102"/>
    <n v="66.586956521739125"/>
    <s v="theater"/>
    <s v="plays"/>
    <d v="2014-11-28T00:03:06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x v="1"/>
    <n v="119"/>
    <x v="0"/>
    <s v="theater/plays"/>
    <n v="100"/>
    <n v="168.25210084033614"/>
    <s v="theater"/>
    <s v="plays"/>
    <d v="2015-02-15T23:35:47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x v="1"/>
    <n v="59"/>
    <x v="0"/>
    <s v="theater/plays"/>
    <n v="101"/>
    <n v="256.37288135593218"/>
    <s v="theater"/>
    <s v="plays"/>
    <d v="2017-02-06T20:00:04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x v="1"/>
    <n v="113"/>
    <x v="0"/>
    <s v="theater/plays"/>
    <n v="103"/>
    <n v="36.610619469026545"/>
    <s v="theater"/>
    <s v="plays"/>
    <d v="2015-05-31T16:43:23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x v="1"/>
    <n v="84"/>
    <x v="0"/>
    <s v="theater/plays"/>
    <n v="125"/>
    <n v="37.142857142857146"/>
    <s v="theater"/>
    <s v="plays"/>
    <d v="2015-09-23T13:58:17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x v="1"/>
    <n v="74"/>
    <x v="0"/>
    <s v="theater/plays"/>
    <n v="110"/>
    <n v="45.878378378378379"/>
    <s v="theater"/>
    <s v="plays"/>
    <d v="2015-07-21T20:02:56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x v="1"/>
    <n v="216"/>
    <x v="0"/>
    <s v="theater/plays"/>
    <n v="102"/>
    <n v="141.71296296296296"/>
    <s v="theater"/>
    <s v="plays"/>
    <d v="2016-11-23T20:25:13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x v="1"/>
    <n v="39"/>
    <x v="0"/>
    <s v="theater/plays"/>
    <n v="102"/>
    <n v="52.487179487179489"/>
    <s v="theater"/>
    <s v="plays"/>
    <d v="2016-05-13T13:25:38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x v="1"/>
    <n v="21"/>
    <x v="0"/>
    <s v="theater/plays"/>
    <n v="104"/>
    <n v="59.523809523809526"/>
    <s v="theater"/>
    <s v="plays"/>
    <d v="2015-09-30T14:00:12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x v="0"/>
    <n v="30"/>
    <x v="0"/>
    <s v="theater/plays"/>
    <n v="125"/>
    <n v="50"/>
    <s v="theater"/>
    <s v="plays"/>
    <d v="2016-12-18T21:10:36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x v="1"/>
    <n v="37"/>
    <x v="0"/>
    <s v="theater/plays"/>
    <n v="102"/>
    <n v="193.62162162162161"/>
    <s v="theater"/>
    <s v="plays"/>
    <d v="2015-11-15T17:01:24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x v="1"/>
    <n v="202"/>
    <x v="0"/>
    <s v="theater/plays"/>
    <n v="108"/>
    <n v="106.79702970297029"/>
    <s v="theater"/>
    <s v="plays"/>
    <d v="2014-10-21T06:59:58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x v="1"/>
    <n v="37"/>
    <x v="0"/>
    <s v="theater/plays"/>
    <n v="110"/>
    <n v="77.21621621621621"/>
    <s v="theater"/>
    <s v="plays"/>
    <d v="2014-09-16T04:02:06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x v="0"/>
    <n v="28"/>
    <x v="0"/>
    <s v="theater/plays"/>
    <n v="161"/>
    <n v="57.5"/>
    <s v="theater"/>
    <s v="plays"/>
    <d v="2016-03-17T22:39:07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x v="1"/>
    <n v="26"/>
    <x v="0"/>
    <s v="theater/plays"/>
    <n v="131"/>
    <n v="50.46153846153846"/>
    <s v="theater"/>
    <s v="plays"/>
    <d v="2016-04-03T19:31:57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x v="0"/>
    <n v="61"/>
    <x v="0"/>
    <s v="theater/plays"/>
    <n v="119"/>
    <n v="97.377049180327873"/>
    <s v="theater"/>
    <s v="plays"/>
    <d v="2017-01-31T19:19:15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x v="0"/>
    <n v="115"/>
    <x v="0"/>
    <s v="theater/plays"/>
    <n v="100"/>
    <n v="34.91921739130435"/>
    <s v="theater"/>
    <s v="plays"/>
    <d v="2016-12-30T18:56:48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x v="1"/>
    <n v="181"/>
    <x v="0"/>
    <s v="theater/plays"/>
    <n v="103"/>
    <n v="85.530386740331494"/>
    <s v="theater"/>
    <s v="plays"/>
    <d v="2016-06-01T08:20:51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x v="0"/>
    <n v="110"/>
    <x v="0"/>
    <s v="theater/plays"/>
    <n v="101"/>
    <n v="182.90909090909091"/>
    <s v="theater"/>
    <s v="plays"/>
    <d v="2016-11-28T22:00:33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x v="1"/>
    <n v="269"/>
    <x v="0"/>
    <s v="theater/plays"/>
    <n v="101"/>
    <n v="131.13620817843866"/>
    <s v="theater"/>
    <s v="plays"/>
    <d v="2015-09-05T11:23:04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x v="1"/>
    <n v="79"/>
    <x v="0"/>
    <s v="theater/plays"/>
    <n v="112"/>
    <n v="39.810126582278478"/>
    <s v="theater"/>
    <s v="plays"/>
    <d v="2015-06-01T12:14:5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x v="1"/>
    <n v="104"/>
    <x v="0"/>
    <s v="theater/plays"/>
    <n v="106"/>
    <n v="59.701730769230764"/>
    <s v="theater"/>
    <s v="plays"/>
    <d v="2015-10-01T02:08:13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x v="0"/>
    <n v="34"/>
    <x v="0"/>
    <s v="theater/plays"/>
    <n v="101"/>
    <n v="88.735294117647058"/>
    <s v="theater"/>
    <s v="plays"/>
    <d v="2017-01-19T16:39:08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x v="1"/>
    <n v="167"/>
    <x v="0"/>
    <s v="theater/plays"/>
    <n v="115"/>
    <n v="58.688622754491021"/>
    <s v="theater"/>
    <s v="plays"/>
    <d v="2014-09-11T07:47:50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x v="1"/>
    <n v="183"/>
    <x v="0"/>
    <s v="theater/plays"/>
    <n v="127"/>
    <n v="69.56513661202186"/>
    <s v="theater"/>
    <s v="plays"/>
    <d v="2014-08-20T18:08:1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x v="1"/>
    <n v="71"/>
    <x v="0"/>
    <s v="theater/plays"/>
    <n v="103"/>
    <n v="115.87323943661971"/>
    <s v="theater"/>
    <s v="plays"/>
    <d v="2015-09-15T02:19:22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x v="0"/>
    <n v="69"/>
    <x v="0"/>
    <s v="theater/plays"/>
    <n v="103"/>
    <n v="23.869565217391305"/>
    <s v="theater"/>
    <s v="plays"/>
    <d v="2016-11-01T16:39:42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x v="0"/>
    <n v="270"/>
    <x v="0"/>
    <s v="theater/plays"/>
    <n v="104"/>
    <n v="81.125925925925927"/>
    <s v="theater"/>
    <s v="plays"/>
    <d v="2015-05-11T14:24:18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x v="1"/>
    <n v="193"/>
    <x v="0"/>
    <s v="theater/plays"/>
    <n v="111"/>
    <n v="57.626943005181346"/>
    <s v="theater"/>
    <s v="plays"/>
    <d v="2015-08-14T11:20:00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x v="1"/>
    <n v="57"/>
    <x v="0"/>
    <s v="theater/plays"/>
    <n v="106"/>
    <n v="46.429824561403507"/>
    <s v="theater"/>
    <s v="plays"/>
    <d v="2015-06-12T10:25:12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x v="1"/>
    <n v="200"/>
    <x v="0"/>
    <s v="theater/plays"/>
    <n v="101"/>
    <n v="60.475000000000001"/>
    <s v="theater"/>
    <s v="plays"/>
    <d v="2015-03-05T21:19:17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x v="1"/>
    <n v="88"/>
    <x v="0"/>
    <s v="theater/plays"/>
    <n v="105"/>
    <n v="65.579545454545453"/>
    <s v="theater"/>
    <s v="plays"/>
    <d v="2015-05-21T17:55:14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x v="1"/>
    <n v="213"/>
    <x v="0"/>
    <s v="theater/plays"/>
    <n v="102"/>
    <n v="119.1924882629108"/>
    <s v="theater"/>
    <s v="plays"/>
    <d v="2014-10-06T17:48:44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x v="1"/>
    <n v="20"/>
    <x v="0"/>
    <s v="theater/plays"/>
    <n v="111"/>
    <n v="83.05"/>
    <s v="theater"/>
    <s v="plays"/>
    <d v="2015-05-22T17:32:46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x v="1"/>
    <n v="50"/>
    <x v="0"/>
    <s v="theater/plays"/>
    <n v="128"/>
    <n v="57.52"/>
    <s v="theater"/>
    <s v="plays"/>
    <d v="2016-08-08T11:20:40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x v="1"/>
    <n v="115"/>
    <x v="0"/>
    <s v="theater/plays"/>
    <n v="102"/>
    <n v="177.08695652173913"/>
    <s v="theater"/>
    <s v="plays"/>
    <d v="2016-08-20T13:50:28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x v="1"/>
    <n v="186"/>
    <x v="0"/>
    <s v="theater/plays"/>
    <n v="101"/>
    <n v="70.771505376344081"/>
    <s v="theater"/>
    <s v="plays"/>
    <d v="2015-02-24T02:03:29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x v="1"/>
    <n v="18"/>
    <x v="0"/>
    <s v="theater/plays"/>
    <n v="175"/>
    <n v="29.166666666666668"/>
    <s v="theater"/>
    <s v="plays"/>
    <d v="2014-09-07T18:26:1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x v="1"/>
    <n v="176"/>
    <x v="0"/>
    <s v="theater/plays"/>
    <n v="128"/>
    <n v="72.76136363636364"/>
    <s v="theater"/>
    <s v="plays"/>
    <d v="2015-05-20T13:46:17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x v="0"/>
    <n v="41"/>
    <x v="0"/>
    <s v="theater/plays"/>
    <n v="106"/>
    <n v="51.853414634146333"/>
    <s v="theater"/>
    <s v="plays"/>
    <d v="2017-01-23T13:25:52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x v="1"/>
    <n v="75"/>
    <x v="0"/>
    <s v="theater/plays"/>
    <n v="105"/>
    <n v="98.2"/>
    <s v="theater"/>
    <s v="plays"/>
    <d v="2014-12-09T21:17:41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x v="1"/>
    <n v="97"/>
    <x v="0"/>
    <s v="theater/plays"/>
    <n v="106"/>
    <n v="251.7381443298969"/>
    <s v="theater"/>
    <s v="plays"/>
    <d v="2016-09-01T18:15:45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x v="1"/>
    <n v="73"/>
    <x v="0"/>
    <s v="theater/plays"/>
    <n v="109"/>
    <n v="74.821917808219183"/>
    <s v="theater"/>
    <s v="plays"/>
    <d v="2015-10-26T16:08:38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x v="1"/>
    <n v="49"/>
    <x v="0"/>
    <s v="theater/plays"/>
    <n v="100"/>
    <n v="67.65306122448979"/>
    <s v="theater"/>
    <s v="plays"/>
    <d v="2015-06-16T17:24:36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x v="1"/>
    <n v="134"/>
    <x v="0"/>
    <s v="theater/plays"/>
    <n v="103"/>
    <n v="93.81343283582089"/>
    <s v="theater"/>
    <s v="plays"/>
    <d v="2014-11-21T07:34:2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x v="1"/>
    <n v="68"/>
    <x v="0"/>
    <s v="theater/plays"/>
    <n v="112"/>
    <n v="41.237647058823526"/>
    <s v="theater"/>
    <s v="plays"/>
    <d v="2015-10-07T12:23:08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x v="1"/>
    <n v="49"/>
    <x v="0"/>
    <s v="theater/plays"/>
    <n v="103"/>
    <n v="52.551020408163268"/>
    <s v="theater"/>
    <s v="plays"/>
    <d v="2015-01-12T19:12:18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x v="1"/>
    <n v="63"/>
    <x v="0"/>
    <s v="theater/plays"/>
    <n v="164"/>
    <n v="70.285714285714292"/>
    <s v="theater"/>
    <s v="plays"/>
    <d v="2015-11-03T17:05:1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x v="1"/>
    <n v="163"/>
    <x v="0"/>
    <s v="theater/plays"/>
    <n v="131"/>
    <n v="48.325153374233132"/>
    <s v="theater"/>
    <s v="plays"/>
    <d v="2015-05-12T12:52:02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x v="1"/>
    <n v="288"/>
    <x v="0"/>
    <s v="theater/plays"/>
    <n v="102"/>
    <n v="53.177083333333336"/>
    <s v="theater"/>
    <s v="plays"/>
    <d v="2015-06-17T18:11:00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x v="1"/>
    <n v="42"/>
    <x v="0"/>
    <s v="theater/plays"/>
    <n v="128"/>
    <n v="60.952380952380949"/>
    <s v="theater"/>
    <s v="plays"/>
    <d v="2016-08-08T21:42:0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x v="1"/>
    <n v="70"/>
    <x v="0"/>
    <s v="theater/plays"/>
    <n v="102"/>
    <n v="116"/>
    <s v="theater"/>
    <s v="plays"/>
    <d v="2015-05-13T09:29:57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x v="1"/>
    <n v="30"/>
    <x v="0"/>
    <s v="theater/plays"/>
    <n v="102"/>
    <n v="61"/>
    <s v="theater"/>
    <s v="plays"/>
    <d v="2015-06-12T12:47:45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x v="1"/>
    <n v="51"/>
    <x v="0"/>
    <s v="theater/plays"/>
    <n v="130"/>
    <n v="38.235294117647058"/>
    <s v="theater"/>
    <s v="plays"/>
    <d v="2014-10-03T10:29:35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x v="1"/>
    <n v="145"/>
    <x v="0"/>
    <s v="theater/plays"/>
    <n v="154"/>
    <n v="106.50344827586207"/>
    <s v="theater"/>
    <s v="plays"/>
    <d v="2015-10-07T12:00:09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x v="1"/>
    <n v="21"/>
    <x v="0"/>
    <s v="theater/plays"/>
    <n v="107"/>
    <n v="204.57142857142858"/>
    <s v="theater"/>
    <s v="plays"/>
    <d v="2016-08-29T19:14:02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x v="1"/>
    <n v="286"/>
    <x v="0"/>
    <s v="theater/plays"/>
    <n v="101"/>
    <n v="54.912587412587413"/>
    <s v="theater"/>
    <s v="plays"/>
    <d v="2016-01-31T16:54:32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x v="1"/>
    <n v="12"/>
    <x v="0"/>
    <s v="theater/plays"/>
    <n v="100"/>
    <n v="150.41666666666666"/>
    <s v="theater"/>
    <s v="plays"/>
    <d v="2015-01-13T21:07:51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x v="1"/>
    <n v="100"/>
    <x v="0"/>
    <s v="theater/plays"/>
    <n v="117"/>
    <n v="52.58"/>
    <s v="theater"/>
    <s v="plays"/>
    <d v="2016-02-26T22:47:59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x v="1"/>
    <n v="100"/>
    <x v="0"/>
    <s v="theater/plays"/>
    <n v="109"/>
    <n v="54.3"/>
    <s v="theater"/>
    <s v="plays"/>
    <d v="2014-10-19T16:23:26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x v="1"/>
    <n v="34"/>
    <x v="0"/>
    <s v="theater/plays"/>
    <n v="103"/>
    <n v="76.029411764705884"/>
    <s v="theater"/>
    <s v="plays"/>
    <d v="2015-04-30T20:21:43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x v="0"/>
    <n v="63"/>
    <x v="0"/>
    <s v="theater/plays"/>
    <n v="114"/>
    <n v="105.2063492063492"/>
    <s v="theater"/>
    <s v="plays"/>
    <d v="2016-03-02T02:27:3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x v="0"/>
    <n v="30"/>
    <x v="0"/>
    <s v="theater/plays"/>
    <n v="103"/>
    <n v="68.666666666666671"/>
    <s v="theater"/>
    <s v="plays"/>
    <d v="2015-04-27T18:09:58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x v="0"/>
    <n v="47"/>
    <x v="0"/>
    <s v="theater/plays"/>
    <n v="122"/>
    <n v="129.36170212765958"/>
    <s v="theater"/>
    <s v="plays"/>
    <d v="2015-08-03T00:28:25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x v="0"/>
    <n v="237"/>
    <x v="0"/>
    <s v="theater/plays"/>
    <n v="103"/>
    <n v="134.26371308016877"/>
    <s v="theater"/>
    <s v="plays"/>
    <d v="2016-03-16T04:39:48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x v="0"/>
    <n v="47"/>
    <x v="0"/>
    <s v="theater/plays"/>
    <n v="105"/>
    <n v="17.829787234042552"/>
    <s v="theater"/>
    <s v="plays"/>
    <d v="2016-01-10T17:51:38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x v="0"/>
    <n v="15"/>
    <x v="0"/>
    <s v="theater/plays"/>
    <n v="102"/>
    <n v="203.2"/>
    <s v="theater"/>
    <s v="plays"/>
    <d v="2016-01-11T21:14:13"/>
    <d v="2016-01-29T05:59:00"/>
  </r>
  <r>
    <n v="3285"/>
    <s v="By Morning"/>
    <s v="A new play by Matthew Gasda"/>
    <n v="4999"/>
    <n v="5604"/>
    <x v="0"/>
    <s v="US"/>
    <s v="USD"/>
    <n v="1488258000"/>
    <n v="1485556626"/>
    <x v="0"/>
    <n v="81"/>
    <x v="0"/>
    <s v="theater/plays"/>
    <n v="112"/>
    <n v="69.18518518518519"/>
    <s v="theater"/>
    <s v="plays"/>
    <d v="2017-01-27T22:37:06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x v="0"/>
    <n v="122"/>
    <x v="0"/>
    <s v="theater/plays"/>
    <n v="102"/>
    <n v="125.12295081967213"/>
    <s v="theater"/>
    <s v="plays"/>
    <d v="2016-07-16T20:09:42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x v="0"/>
    <n v="34"/>
    <x v="0"/>
    <s v="theater/plays"/>
    <n v="100"/>
    <n v="73.529411764705884"/>
    <s v="theater"/>
    <s v="plays"/>
    <d v="2015-11-03T18:00:28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x v="0"/>
    <n v="207"/>
    <x v="0"/>
    <s v="theater/plays"/>
    <n v="100"/>
    <n v="48.437149758454105"/>
    <s v="theater"/>
    <s v="plays"/>
    <d v="2016-05-15T18:35:15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x v="0"/>
    <n v="25"/>
    <x v="0"/>
    <s v="theater/plays"/>
    <n v="133"/>
    <n v="26.608400000000003"/>
    <s v="theater"/>
    <s v="plays"/>
    <d v="2017-01-23T08:50:02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x v="0"/>
    <n v="72"/>
    <x v="0"/>
    <s v="theater/plays"/>
    <n v="121"/>
    <n v="33.666666666666664"/>
    <s v="theater"/>
    <s v="plays"/>
    <d v="2017-02-09T12:21:31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x v="0"/>
    <n v="14"/>
    <x v="0"/>
    <s v="theater/plays"/>
    <n v="114"/>
    <n v="40.714285714285715"/>
    <s v="theater"/>
    <s v="plays"/>
    <d v="2015-08-16T16:51:40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x v="0"/>
    <n v="15"/>
    <x v="0"/>
    <s v="theater/plays"/>
    <n v="286"/>
    <n v="19.266666666666666"/>
    <s v="theater"/>
    <s v="plays"/>
    <d v="2015-10-05T18:29:08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x v="0"/>
    <n v="91"/>
    <x v="0"/>
    <s v="theater/plays"/>
    <n v="170"/>
    <n v="84.285714285714292"/>
    <s v="theater"/>
    <s v="plays"/>
    <d v="2017-02-02T10:12:32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x v="0"/>
    <n v="24"/>
    <x v="0"/>
    <s v="theater/plays"/>
    <n v="118"/>
    <n v="29.583333333333332"/>
    <s v="theater"/>
    <s v="plays"/>
    <d v="2015-05-17T12:59:1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x v="0"/>
    <n v="27"/>
    <x v="0"/>
    <s v="theater/plays"/>
    <n v="103"/>
    <n v="26.667037037037037"/>
    <s v="theater"/>
    <s v="plays"/>
    <d v="2016-08-27T10:37:09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x v="0"/>
    <n v="47"/>
    <x v="0"/>
    <s v="theater/plays"/>
    <n v="144"/>
    <n v="45.978723404255319"/>
    <s v="theater"/>
    <s v="plays"/>
    <d v="2015-11-01T18:09:32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x v="0"/>
    <n v="44"/>
    <x v="0"/>
    <s v="theater/plays"/>
    <n v="100"/>
    <n v="125.09090909090909"/>
    <s v="theater"/>
    <s v="plays"/>
    <d v="2015-07-08T18:30:56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x v="0"/>
    <n v="72"/>
    <x v="0"/>
    <s v="theater/plays"/>
    <n v="102"/>
    <n v="141.29166666666666"/>
    <s v="theater"/>
    <s v="plays"/>
    <d v="2015-08-23T22:59:2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x v="0"/>
    <n v="63"/>
    <x v="0"/>
    <s v="theater/plays"/>
    <n v="116"/>
    <n v="55.333333333333336"/>
    <s v="theater"/>
    <s v="plays"/>
    <d v="2015-09-14T22:01:03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x v="0"/>
    <n v="88"/>
    <x v="0"/>
    <s v="theater/plays"/>
    <n v="136"/>
    <n v="46.420454545454547"/>
    <s v="theater"/>
    <s v="plays"/>
    <d v="2015-04-08T17:51:02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x v="0"/>
    <n v="70"/>
    <x v="0"/>
    <s v="theater/plays"/>
    <n v="133"/>
    <n v="57.2"/>
    <s v="theater"/>
    <s v="plays"/>
    <d v="2016-06-17T17:39:36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x v="0"/>
    <n v="50"/>
    <x v="0"/>
    <s v="theater/plays"/>
    <n v="103"/>
    <n v="173.7"/>
    <s v="theater"/>
    <s v="plays"/>
    <d v="2016-11-07T08:26:16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x v="0"/>
    <n v="35"/>
    <x v="0"/>
    <s v="theater/plays"/>
    <n v="116"/>
    <n v="59.6"/>
    <s v="theater"/>
    <s v="plays"/>
    <d v="2015-02-21T15:38:04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x v="0"/>
    <n v="175"/>
    <x v="0"/>
    <s v="theater/plays"/>
    <n v="105"/>
    <n v="89.585714285714289"/>
    <s v="theater"/>
    <s v="plays"/>
    <d v="2016-11-22T14:59:12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x v="0"/>
    <n v="20"/>
    <x v="0"/>
    <s v="theater/plays"/>
    <n v="102"/>
    <n v="204.05"/>
    <s v="theater"/>
    <s v="plays"/>
    <d v="2015-07-01T20:32:28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x v="0"/>
    <n v="54"/>
    <x v="0"/>
    <s v="theater/plays"/>
    <n v="175"/>
    <n v="48.703703703703702"/>
    <s v="theater"/>
    <s v="plays"/>
    <d v="2016-05-03T05:15:42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x v="0"/>
    <n v="20"/>
    <x v="0"/>
    <s v="theater/plays"/>
    <n v="107"/>
    <n v="53.339999999999996"/>
    <s v="theater"/>
    <s v="plays"/>
    <d v="2016-04-15T01:22:19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x v="0"/>
    <n v="57"/>
    <x v="0"/>
    <s v="theater/plays"/>
    <n v="122"/>
    <n v="75.087719298245617"/>
    <s v="theater"/>
    <s v="plays"/>
    <d v="2016-03-23T21:02:45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x v="0"/>
    <n v="31"/>
    <x v="0"/>
    <s v="theater/plays"/>
    <n v="159"/>
    <n v="18"/>
    <s v="theater"/>
    <s v="plays"/>
    <d v="2016-09-15T15:36:18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x v="0"/>
    <n v="31"/>
    <x v="0"/>
    <s v="theater/plays"/>
    <n v="100"/>
    <n v="209.83870967741936"/>
    <s v="theater"/>
    <s v="plays"/>
    <d v="2015-09-06T22:17:05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x v="0"/>
    <n v="45"/>
    <x v="0"/>
    <s v="theater/plays"/>
    <n v="110"/>
    <n v="61.022222222222226"/>
    <s v="theater"/>
    <s v="plays"/>
    <d v="2015-09-17T07:00:10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x v="0"/>
    <n v="41"/>
    <x v="0"/>
    <s v="theater/plays"/>
    <n v="100"/>
    <n v="61"/>
    <s v="theater"/>
    <s v="plays"/>
    <d v="2016-10-21T19:25:46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x v="0"/>
    <n v="29"/>
    <x v="0"/>
    <s v="theater/plays"/>
    <n v="116"/>
    <n v="80.034482758620683"/>
    <s v="theater"/>
    <s v="plays"/>
    <d v="2016-01-13T05:51:57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x v="0"/>
    <n v="58"/>
    <x v="0"/>
    <s v="theater/plays"/>
    <n v="211"/>
    <n v="29.068965517241381"/>
    <s v="theater"/>
    <s v="plays"/>
    <d v="2015-04-11T06:25:11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x v="0"/>
    <n v="89"/>
    <x v="0"/>
    <s v="theater/plays"/>
    <n v="110"/>
    <n v="49.438202247191015"/>
    <s v="theater"/>
    <s v="plays"/>
    <d v="2016-04-06T07:17:21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x v="0"/>
    <n v="125"/>
    <x v="0"/>
    <s v="theater/plays"/>
    <n v="100"/>
    <n v="93.977440000000001"/>
    <s v="theater"/>
    <s v="plays"/>
    <d v="2014-07-06T20:54:35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x v="0"/>
    <n v="18"/>
    <x v="0"/>
    <s v="theater/plays"/>
    <n v="106"/>
    <n v="61.944444444444443"/>
    <s v="theater"/>
    <s v="plays"/>
    <d v="2016-05-09T00:57:04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x v="0"/>
    <n v="32"/>
    <x v="0"/>
    <s v="theater/plays"/>
    <n v="126"/>
    <n v="78.5"/>
    <s v="theater"/>
    <s v="plays"/>
    <d v="2016-03-02T07:14:53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x v="0"/>
    <n v="16"/>
    <x v="0"/>
    <s v="theater/plays"/>
    <n v="108"/>
    <n v="33.75"/>
    <s v="theater"/>
    <s v="plays"/>
    <d v="2014-12-17T14:03:06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x v="0"/>
    <n v="38"/>
    <x v="0"/>
    <s v="theater/plays"/>
    <n v="101"/>
    <n v="66.44736842105263"/>
    <s v="theater"/>
    <s v="plays"/>
    <d v="2016-05-23T01:05:57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x v="0"/>
    <n v="15"/>
    <x v="0"/>
    <s v="theater/plays"/>
    <n v="107"/>
    <n v="35.799999999999997"/>
    <s v="theater"/>
    <s v="plays"/>
    <d v="2014-10-02T02:24:25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x v="0"/>
    <n v="23"/>
    <x v="0"/>
    <s v="theater/plays"/>
    <n v="102"/>
    <n v="145.65217391304347"/>
    <s v="theater"/>
    <s v="plays"/>
    <d v="2016-05-31T00:14:56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x v="0"/>
    <n v="49"/>
    <x v="0"/>
    <s v="theater/plays"/>
    <n v="126"/>
    <n v="25.693877551020407"/>
    <s v="theater"/>
    <s v="plays"/>
    <d v="2016-08-26T08:46:48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x v="0"/>
    <n v="10"/>
    <x v="0"/>
    <s v="theater/plays"/>
    <n v="102"/>
    <n v="152.5"/>
    <s v="theater"/>
    <s v="plays"/>
    <d v="2016-05-22T13:59:50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x v="0"/>
    <n v="15"/>
    <x v="0"/>
    <s v="theater/plays"/>
    <n v="113"/>
    <n v="30"/>
    <s v="theater"/>
    <s v="plays"/>
    <d v="2015-03-01T18:51:17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x v="0"/>
    <n v="57"/>
    <x v="0"/>
    <s v="theater/plays"/>
    <n v="101"/>
    <n v="142.28070175438597"/>
    <s v="theater"/>
    <s v="plays"/>
    <d v="2015-02-06T17:08:25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x v="0"/>
    <n v="33"/>
    <x v="0"/>
    <s v="theater/plays"/>
    <n v="101"/>
    <n v="24.545454545454547"/>
    <s v="theater"/>
    <s v="plays"/>
    <d v="2016-04-08T08:59:26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x v="0"/>
    <n v="9"/>
    <x v="0"/>
    <s v="theater/plays"/>
    <n v="146"/>
    <n v="292.77777777777777"/>
    <s v="theater"/>
    <s v="plays"/>
    <d v="2014-07-02T13:48:03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x v="0"/>
    <n v="26"/>
    <x v="0"/>
    <s v="theater/plays"/>
    <n v="117"/>
    <n v="44.92307692307692"/>
    <s v="theater"/>
    <s v="plays"/>
    <d v="2014-07-17T07:45:08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x v="0"/>
    <n v="69"/>
    <x v="0"/>
    <s v="theater/plays"/>
    <n v="106"/>
    <n v="23.10144927536232"/>
    <s v="theater"/>
    <s v="plays"/>
    <d v="2015-03-02T21:17:48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x v="0"/>
    <n v="65"/>
    <x v="0"/>
    <s v="theater/plays"/>
    <n v="105"/>
    <n v="80.400000000000006"/>
    <s v="theater"/>
    <s v="plays"/>
    <d v="2015-09-01T16:44:46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x v="0"/>
    <n v="83"/>
    <x v="0"/>
    <s v="theater/plays"/>
    <n v="100"/>
    <n v="72.289156626506028"/>
    <s v="theater"/>
    <s v="plays"/>
    <d v="2014-06-19T20:38:50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x v="0"/>
    <n v="111"/>
    <x v="0"/>
    <s v="theater/plays"/>
    <n v="105"/>
    <n v="32.972972972972975"/>
    <s v="theater"/>
    <s v="plays"/>
    <d v="2015-05-24T16:14:40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x v="0"/>
    <n v="46"/>
    <x v="0"/>
    <s v="theater/plays"/>
    <n v="139"/>
    <n v="116.65217391304348"/>
    <s v="theater"/>
    <s v="plays"/>
    <d v="2015-06-30T12:30:22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x v="0"/>
    <n v="63"/>
    <x v="0"/>
    <s v="theater/plays"/>
    <n v="100"/>
    <n v="79.61904761904762"/>
    <s v="theater"/>
    <s v="plays"/>
    <d v="2014-07-07T16:10:46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x v="0"/>
    <n v="9"/>
    <x v="0"/>
    <s v="theater/plays"/>
    <n v="100"/>
    <n v="27.777777777777779"/>
    <s v="theater"/>
    <s v="plays"/>
    <d v="2016-03-08T09:34:0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x v="0"/>
    <n v="34"/>
    <x v="0"/>
    <s v="theater/plays"/>
    <n v="110"/>
    <n v="81.029411764705884"/>
    <s v="theater"/>
    <s v="plays"/>
    <d v="2014-09-19T06:46:0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x v="0"/>
    <n v="112"/>
    <x v="0"/>
    <s v="theater/plays"/>
    <n v="102"/>
    <n v="136.84821428571428"/>
    <s v="theater"/>
    <s v="plays"/>
    <d v="2017-02-03T13:48:00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x v="0"/>
    <n v="47"/>
    <x v="0"/>
    <s v="theater/plays"/>
    <n v="104"/>
    <n v="177.61702127659575"/>
    <s v="theater"/>
    <s v="plays"/>
    <d v="2016-06-28T15:58:38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x v="0"/>
    <n v="38"/>
    <x v="0"/>
    <s v="theater/plays"/>
    <n v="138"/>
    <n v="109.07894736842105"/>
    <s v="theater"/>
    <s v="plays"/>
    <d v="2016-11-11T23:22:34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x v="0"/>
    <n v="28"/>
    <x v="0"/>
    <s v="theater/plays"/>
    <n v="100"/>
    <n v="119.64285714285714"/>
    <s v="theater"/>
    <s v="plays"/>
    <d v="2016-05-20T19:10:2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x v="0"/>
    <n v="78"/>
    <x v="0"/>
    <s v="theater/plays"/>
    <n v="102"/>
    <n v="78.205128205128204"/>
    <s v="theater"/>
    <s v="plays"/>
    <d v="2015-02-27T07:06:50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x v="0"/>
    <n v="23"/>
    <x v="0"/>
    <s v="theater/plays"/>
    <n v="171"/>
    <n v="52.173913043478258"/>
    <s v="theater"/>
    <s v="plays"/>
    <d v="2016-03-23T21:59:44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x v="0"/>
    <n v="40"/>
    <x v="0"/>
    <s v="theater/plays"/>
    <n v="101"/>
    <n v="114.125"/>
    <s v="theater"/>
    <s v="plays"/>
    <d v="2014-07-31T04:48:13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x v="0"/>
    <n v="13"/>
    <x v="0"/>
    <s v="theater/plays"/>
    <n v="130"/>
    <n v="50"/>
    <s v="theater"/>
    <s v="plays"/>
    <d v="2015-02-18T02:32:48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x v="0"/>
    <n v="18"/>
    <x v="0"/>
    <s v="theater/plays"/>
    <n v="110"/>
    <n v="91.666666666666671"/>
    <s v="theater"/>
    <s v="plays"/>
    <d v="2015-02-19T00:35:10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x v="0"/>
    <n v="22"/>
    <x v="0"/>
    <s v="theater/plays"/>
    <n v="119"/>
    <n v="108.59090909090909"/>
    <s v="theater"/>
    <s v="plays"/>
    <d v="2016-04-24T13:14:14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x v="0"/>
    <n v="79"/>
    <x v="0"/>
    <s v="theater/plays"/>
    <n v="100"/>
    <n v="69.822784810126578"/>
    <s v="theater"/>
    <s v="plays"/>
    <d v="2016-04-06T13:24:40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x v="0"/>
    <n v="14"/>
    <x v="0"/>
    <s v="theater/plays"/>
    <n v="153"/>
    <n v="109.57142857142857"/>
    <s v="theater"/>
    <s v="plays"/>
    <d v="2016-05-23T02:39:32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x v="0"/>
    <n v="51"/>
    <x v="0"/>
    <s v="theater/plays"/>
    <n v="104"/>
    <n v="71.666666666666671"/>
    <s v="theater"/>
    <s v="plays"/>
    <d v="2015-10-25T16:50:11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x v="0"/>
    <n v="54"/>
    <x v="0"/>
    <s v="theater/plays"/>
    <n v="101"/>
    <n v="93.611111111111114"/>
    <s v="theater"/>
    <s v="plays"/>
    <d v="2014-06-16T09:29:25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x v="0"/>
    <n v="70"/>
    <x v="0"/>
    <s v="theater/plays"/>
    <n v="108"/>
    <n v="76.8"/>
    <s v="theater"/>
    <s v="plays"/>
    <d v="2016-05-05T23:49:38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x v="0"/>
    <n v="44"/>
    <x v="0"/>
    <s v="theater/plays"/>
    <n v="315"/>
    <n v="35.795454545454547"/>
    <s v="theater"/>
    <s v="plays"/>
    <d v="2016-04-19T10:22:30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x v="0"/>
    <n v="55"/>
    <x v="0"/>
    <s v="theater/plays"/>
    <n v="102"/>
    <n v="55.6"/>
    <s v="theater"/>
    <s v="plays"/>
    <d v="2015-09-23T17:26:46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x v="0"/>
    <n v="15"/>
    <x v="0"/>
    <s v="theater/plays"/>
    <n v="126"/>
    <n v="147.33333333333334"/>
    <s v="theater"/>
    <s v="plays"/>
    <d v="2016-04-29T14:52:07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x v="0"/>
    <n v="27"/>
    <x v="0"/>
    <s v="theater/plays"/>
    <n v="101"/>
    <n v="56.333333333333336"/>
    <s v="theater"/>
    <s v="plays"/>
    <d v="2016-06-15T19:34:32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x v="0"/>
    <n v="21"/>
    <x v="0"/>
    <s v="theater/plays"/>
    <n v="101"/>
    <n v="96.19047619047619"/>
    <s v="theater"/>
    <s v="plays"/>
    <d v="2014-07-02T10:01:50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x v="0"/>
    <n v="162"/>
    <x v="0"/>
    <s v="theater/plays"/>
    <n v="103"/>
    <n v="63.574074074074076"/>
    <s v="theater"/>
    <s v="plays"/>
    <d v="2014-10-20T07:27:59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x v="0"/>
    <n v="23"/>
    <x v="0"/>
    <s v="theater/plays"/>
    <n v="106"/>
    <n v="184.78260869565219"/>
    <s v="theater"/>
    <s v="plays"/>
    <d v="2017-01-11T01:22:14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x v="0"/>
    <n v="72"/>
    <x v="0"/>
    <s v="theater/plays"/>
    <n v="101"/>
    <n v="126.72222222222223"/>
    <s v="theater"/>
    <s v="plays"/>
    <d v="2016-11-23T01:59:03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x v="0"/>
    <n v="68"/>
    <x v="0"/>
    <s v="theater/plays"/>
    <n v="113"/>
    <n v="83.42647058823529"/>
    <s v="theater"/>
    <s v="plays"/>
    <d v="2014-08-15T00:36:30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x v="0"/>
    <n v="20"/>
    <x v="0"/>
    <s v="theater/plays"/>
    <n v="218"/>
    <n v="54.5"/>
    <s v="theater"/>
    <s v="plays"/>
    <d v="2015-02-21T02:11:57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x v="0"/>
    <n v="26"/>
    <x v="0"/>
    <s v="theater/plays"/>
    <n v="101"/>
    <n v="302.30769230769232"/>
    <s v="theater"/>
    <s v="plays"/>
    <d v="2014-07-31T18:30:45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x v="0"/>
    <n v="72"/>
    <x v="0"/>
    <s v="theater/plays"/>
    <n v="106"/>
    <n v="44.138888888888886"/>
    <s v="theater"/>
    <s v="plays"/>
    <d v="2016-02-22T23:27:29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x v="0"/>
    <n v="3"/>
    <x v="0"/>
    <s v="theater/plays"/>
    <n v="104"/>
    <n v="866.66666666666663"/>
    <s v="theater"/>
    <s v="plays"/>
    <d v="2015-11-13T02:26:32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x v="0"/>
    <n v="18"/>
    <x v="0"/>
    <s v="theater/plays"/>
    <n v="221"/>
    <n v="61.388888888888886"/>
    <s v="theater"/>
    <s v="plays"/>
    <d v="2015-04-13T01:37:17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x v="0"/>
    <n v="30"/>
    <x v="0"/>
    <s v="theater/plays"/>
    <n v="119"/>
    <n v="29.666666666666668"/>
    <s v="theater"/>
    <s v="plays"/>
    <d v="2015-07-07T22:24:54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x v="0"/>
    <n v="23"/>
    <x v="0"/>
    <s v="theater/plays"/>
    <n v="105"/>
    <n v="45.478260869565219"/>
    <s v="theater"/>
    <s v="plays"/>
    <d v="2014-11-26T04:47:39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x v="0"/>
    <n v="54"/>
    <x v="0"/>
    <s v="theater/plays"/>
    <n v="104"/>
    <n v="96.203703703703709"/>
    <s v="theater"/>
    <s v="plays"/>
    <d v="2016-11-16T00:59:40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x v="0"/>
    <n v="26"/>
    <x v="0"/>
    <s v="theater/plays"/>
    <n v="118"/>
    <n v="67.92307692307692"/>
    <s v="theater"/>
    <s v="plays"/>
    <d v="2016-11-16T08:01:25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x v="0"/>
    <n v="9"/>
    <x v="0"/>
    <s v="theater/plays"/>
    <n v="139"/>
    <n v="30.777777777777779"/>
    <s v="theater"/>
    <s v="plays"/>
    <d v="2015-11-04T20:59:25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x v="0"/>
    <n v="27"/>
    <x v="0"/>
    <s v="theater/plays"/>
    <n v="104"/>
    <n v="38.333333333333336"/>
    <s v="theater"/>
    <s v="plays"/>
    <d v="2014-08-04T13:09:16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x v="0"/>
    <n v="30"/>
    <x v="0"/>
    <s v="theater/plays"/>
    <n v="100"/>
    <n v="66.833333333333329"/>
    <s v="theater"/>
    <s v="plays"/>
    <d v="2015-06-24T20:30:40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x v="0"/>
    <n v="52"/>
    <x v="0"/>
    <s v="theater/plays"/>
    <n v="107"/>
    <n v="71.730769230769226"/>
    <s v="theater"/>
    <s v="plays"/>
    <d v="2015-09-28T17:33:36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x v="0"/>
    <n v="17"/>
    <x v="0"/>
    <s v="theater/plays"/>
    <n v="100"/>
    <n v="176.47058823529412"/>
    <s v="theater"/>
    <s v="plays"/>
    <d v="2014-05-06T14:39:33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x v="0"/>
    <n v="19"/>
    <x v="0"/>
    <s v="theater/plays"/>
    <n v="100"/>
    <n v="421.10526315789474"/>
    <s v="theater"/>
    <s v="plays"/>
    <d v="2015-02-24T16:49:54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x v="0"/>
    <n v="77"/>
    <x v="0"/>
    <s v="theater/plays"/>
    <n v="101"/>
    <n v="104.98701298701299"/>
    <s v="theater"/>
    <s v="plays"/>
    <d v="2015-02-18T17:34:59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x v="0"/>
    <n v="21"/>
    <x v="0"/>
    <s v="theater/plays"/>
    <n v="108"/>
    <n v="28.19047619047619"/>
    <s v="theater"/>
    <s v="plays"/>
    <d v="2014-08-07T08:31:46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x v="0"/>
    <n v="38"/>
    <x v="0"/>
    <s v="theater/plays"/>
    <n v="104"/>
    <n v="54.55263157894737"/>
    <s v="theater"/>
    <s v="plays"/>
    <d v="2015-08-09T12:20:00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x v="0"/>
    <n v="28"/>
    <x v="0"/>
    <s v="theater/plays"/>
    <n v="104"/>
    <n v="111.89285714285714"/>
    <s v="theater"/>
    <s v="plays"/>
    <d v="2014-10-25T22:52:58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x v="0"/>
    <n v="48"/>
    <x v="0"/>
    <s v="theater/plays"/>
    <n v="102"/>
    <n v="85.208333333333329"/>
    <s v="theater"/>
    <s v="plays"/>
    <d v="2015-02-09T04:26:23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x v="0"/>
    <n v="46"/>
    <x v="0"/>
    <s v="theater/plays"/>
    <n v="101"/>
    <n v="76.652173913043484"/>
    <s v="theater"/>
    <s v="plays"/>
    <d v="2016-07-08T10:20:56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x v="0"/>
    <n v="30"/>
    <x v="0"/>
    <s v="theater/plays"/>
    <n v="112"/>
    <n v="65.166666666666671"/>
    <s v="theater"/>
    <s v="plays"/>
    <d v="2016-06-03T18:47:00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x v="0"/>
    <n v="64"/>
    <x v="0"/>
    <s v="theater/plays"/>
    <n v="100"/>
    <n v="93.760312499999998"/>
    <s v="theater"/>
    <s v="plays"/>
    <d v="2015-10-15T02:06:08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x v="0"/>
    <n v="15"/>
    <x v="0"/>
    <s v="theater/plays"/>
    <n v="100"/>
    <n v="133.33333333333334"/>
    <s v="theater"/>
    <s v="plays"/>
    <d v="2014-11-10T20:49:12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x v="0"/>
    <n v="41"/>
    <x v="0"/>
    <s v="theater/plays"/>
    <n v="105"/>
    <n v="51.219512195121951"/>
    <s v="theater"/>
    <s v="plays"/>
    <d v="2014-11-03T15:28:2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x v="0"/>
    <n v="35"/>
    <x v="0"/>
    <s v="theater/plays"/>
    <n v="117"/>
    <n v="100.17142857142858"/>
    <s v="theater"/>
    <s v="plays"/>
    <d v="2014-11-04T18:18:08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x v="0"/>
    <n v="45"/>
    <x v="0"/>
    <s v="theater/plays"/>
    <n v="104"/>
    <n v="34.6"/>
    <s v="theater"/>
    <s v="plays"/>
    <d v="2015-05-19T11:04:01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x v="0"/>
    <n v="62"/>
    <x v="0"/>
    <s v="theater/plays"/>
    <n v="115"/>
    <n v="184.67741935483872"/>
    <s v="theater"/>
    <s v="plays"/>
    <d v="2016-05-04T13:31:22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x v="0"/>
    <n v="22"/>
    <x v="0"/>
    <s v="theater/plays"/>
    <n v="102"/>
    <n v="69.818181818181813"/>
    <s v="theater"/>
    <s v="plays"/>
    <d v="2014-06-25T18:35:45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x v="0"/>
    <n v="18"/>
    <x v="0"/>
    <s v="theater/plays"/>
    <n v="223"/>
    <n v="61.944444444444443"/>
    <s v="theater"/>
    <s v="plays"/>
    <d v="2014-07-10T13:05:48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x v="0"/>
    <n v="12"/>
    <x v="0"/>
    <s v="theater/plays"/>
    <n v="100"/>
    <n v="41.666666666666664"/>
    <s v="theater"/>
    <s v="plays"/>
    <d v="2016-03-17T20:17:35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x v="0"/>
    <n v="44"/>
    <x v="0"/>
    <s v="theater/plays"/>
    <n v="106"/>
    <n v="36.06818181818182"/>
    <s v="theater"/>
    <s v="plays"/>
    <d v="2014-10-11T22:07:10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x v="0"/>
    <n v="27"/>
    <x v="0"/>
    <s v="theater/plays"/>
    <n v="142"/>
    <n v="29"/>
    <s v="theater"/>
    <s v="plays"/>
    <d v="2014-06-27T14:17:25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x v="0"/>
    <n v="38"/>
    <x v="0"/>
    <s v="theater/plays"/>
    <n v="184"/>
    <n v="24.210526315789473"/>
    <s v="theater"/>
    <s v="plays"/>
    <d v="2015-05-16T17:05:44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x v="0"/>
    <n v="28"/>
    <x v="0"/>
    <s v="theater/plays"/>
    <n v="104"/>
    <n v="55.892857142857146"/>
    <s v="theater"/>
    <s v="plays"/>
    <d v="2014-05-05T10:43:09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x v="0"/>
    <n v="24"/>
    <x v="0"/>
    <s v="theater/plays"/>
    <n v="112"/>
    <n v="11.666666666666666"/>
    <s v="theater"/>
    <s v="plays"/>
    <d v="2016-01-09T11:28:49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x v="0"/>
    <n v="65"/>
    <x v="0"/>
    <s v="theater/plays"/>
    <n v="111"/>
    <n v="68.353846153846149"/>
    <s v="theater"/>
    <s v="plays"/>
    <d v="2014-10-29T18:02:56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x v="0"/>
    <n v="46"/>
    <x v="0"/>
    <s v="theater/plays"/>
    <n v="104"/>
    <n v="27.065217391304348"/>
    <s v="theater"/>
    <s v="plays"/>
    <d v="2015-01-22T22:05:25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x v="0"/>
    <n v="85"/>
    <x v="0"/>
    <s v="theater/plays"/>
    <n v="100"/>
    <n v="118.12941176470588"/>
    <s v="theater"/>
    <s v="plays"/>
    <d v="2014-07-14T22:53:34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x v="0"/>
    <n v="66"/>
    <x v="0"/>
    <s v="theater/plays"/>
    <n v="102"/>
    <n v="44.757575757575758"/>
    <s v="theater"/>
    <s v="plays"/>
    <d v="2015-07-08T17:22:26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x v="0"/>
    <n v="165"/>
    <x v="0"/>
    <s v="theater/plays"/>
    <n v="110"/>
    <n v="99.787878787878782"/>
    <s v="theater"/>
    <s v="plays"/>
    <d v="2015-10-13T14:50:43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x v="0"/>
    <n v="17"/>
    <x v="0"/>
    <s v="theater/plays"/>
    <n v="100"/>
    <n v="117.64705882352941"/>
    <s v="theater"/>
    <s v="plays"/>
    <d v="2015-05-26T11:05:24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x v="0"/>
    <n v="3"/>
    <x v="0"/>
    <s v="theater/plays"/>
    <n v="122"/>
    <n v="203.33333333333334"/>
    <s v="theater"/>
    <s v="plays"/>
    <d v="2015-05-28T12:05:02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x v="0"/>
    <n v="17"/>
    <x v="0"/>
    <s v="theater/plays"/>
    <n v="138"/>
    <n v="28.323529411764707"/>
    <s v="theater"/>
    <s v="plays"/>
    <d v="2016-02-10T00:24:46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x v="0"/>
    <n v="91"/>
    <x v="0"/>
    <s v="theater/plays"/>
    <n v="100"/>
    <n v="110.23076923076923"/>
    <s v="theater"/>
    <s v="plays"/>
    <d v="2014-06-01T11:49:3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x v="0"/>
    <n v="67"/>
    <x v="0"/>
    <s v="theater/plays"/>
    <n v="107"/>
    <n v="31.970149253731343"/>
    <s v="theater"/>
    <s v="plays"/>
    <d v="2014-06-06T10:08:09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x v="0"/>
    <n v="18"/>
    <x v="0"/>
    <s v="theater/plays"/>
    <n v="211"/>
    <n v="58.611111111111114"/>
    <s v="theater"/>
    <s v="plays"/>
    <d v="2014-06-18T23:48:24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x v="0"/>
    <n v="21"/>
    <x v="0"/>
    <s v="theater/plays"/>
    <n v="124"/>
    <n v="29.428571428571427"/>
    <s v="theater"/>
    <s v="plays"/>
    <d v="2016-06-23T19:32:38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x v="0"/>
    <n v="40"/>
    <x v="0"/>
    <s v="theater/plays"/>
    <n v="109"/>
    <n v="81.375"/>
    <s v="theater"/>
    <s v="plays"/>
    <d v="2016-05-10T00:59:5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x v="0"/>
    <n v="78"/>
    <x v="0"/>
    <s v="theater/plays"/>
    <n v="104"/>
    <n v="199.16666666666666"/>
    <s v="theater"/>
    <s v="plays"/>
    <d v="2015-09-18T00:32:52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x v="0"/>
    <n v="26"/>
    <x v="0"/>
    <s v="theater/plays"/>
    <n v="100"/>
    <n v="115.38461538461539"/>
    <s v="theater"/>
    <s v="plays"/>
    <d v="2014-08-28T23:01:0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x v="0"/>
    <n v="14"/>
    <x v="0"/>
    <s v="theater/plays"/>
    <n v="130"/>
    <n v="46.428571428571431"/>
    <s v="theater"/>
    <s v="plays"/>
    <d v="2015-02-18T17:35:38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x v="0"/>
    <n v="44"/>
    <x v="0"/>
    <s v="theater/plays"/>
    <n v="104"/>
    <n v="70.568181818181813"/>
    <s v="theater"/>
    <s v="plays"/>
    <d v="2016-11-01T19:58:45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x v="0"/>
    <n v="9"/>
    <x v="0"/>
    <s v="theater/plays"/>
    <n v="100"/>
    <n v="22.222222222222221"/>
    <s v="theater"/>
    <s v="plays"/>
    <d v="2016-04-07T03:27:36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x v="0"/>
    <n v="30"/>
    <x v="0"/>
    <s v="theater/plays"/>
    <n v="120"/>
    <n v="159.46666666666667"/>
    <s v="theater"/>
    <s v="plays"/>
    <d v="2015-03-26T09:54:05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x v="0"/>
    <n v="45"/>
    <x v="0"/>
    <s v="theater/plays"/>
    <n v="100"/>
    <n v="37.777999999999999"/>
    <s v="theater"/>
    <s v="plays"/>
    <d v="2014-09-12T21:55:48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x v="0"/>
    <n v="56"/>
    <x v="0"/>
    <s v="theater/plays"/>
    <n v="101"/>
    <n v="72.053571428571431"/>
    <s v="theater"/>
    <s v="plays"/>
    <d v="2014-04-23T20:01:47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x v="0"/>
    <n v="46"/>
    <x v="0"/>
    <s v="theater/plays"/>
    <n v="107"/>
    <n v="63.695652173913047"/>
    <s v="theater"/>
    <s v="plays"/>
    <d v="2016-03-19T19:43:05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x v="0"/>
    <n v="34"/>
    <x v="0"/>
    <s v="theater/plays"/>
    <n v="138"/>
    <n v="28.411764705882351"/>
    <s v="theater"/>
    <s v="plays"/>
    <d v="2016-02-05T02:10:02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x v="0"/>
    <n v="98"/>
    <x v="0"/>
    <s v="theater/plays"/>
    <n v="101"/>
    <n v="103.21428571428571"/>
    <s v="theater"/>
    <s v="plays"/>
    <d v="2015-02-02T18:59:23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x v="0"/>
    <n v="46"/>
    <x v="0"/>
    <s v="theater/plays"/>
    <n v="109"/>
    <n v="71.152173913043484"/>
    <s v="theater"/>
    <s v="plays"/>
    <d v="2015-11-15T13:29:36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x v="0"/>
    <n v="10"/>
    <x v="0"/>
    <s v="theater/plays"/>
    <n v="140"/>
    <n v="35"/>
    <s v="theater"/>
    <s v="plays"/>
    <d v="2015-03-25T21:52:21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x v="0"/>
    <n v="76"/>
    <x v="0"/>
    <s v="theater/plays"/>
    <n v="104"/>
    <n v="81.776315789473685"/>
    <s v="theater"/>
    <s v="plays"/>
    <d v="2015-01-14T16:14:4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x v="0"/>
    <n v="104"/>
    <x v="0"/>
    <s v="theater/plays"/>
    <n v="103"/>
    <n v="297.02980769230766"/>
    <s v="theater"/>
    <s v="plays"/>
    <d v="2014-09-02T14:48:56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x v="0"/>
    <n v="87"/>
    <x v="0"/>
    <s v="theater/plays"/>
    <n v="108"/>
    <n v="46.609195402298852"/>
    <s v="theater"/>
    <s v="plays"/>
    <d v="2014-09-02T01:21:43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x v="0"/>
    <n v="29"/>
    <x v="0"/>
    <s v="theater/plays"/>
    <n v="100"/>
    <n v="51.724137931034484"/>
    <s v="theater"/>
    <s v="plays"/>
    <d v="2014-06-02T15:29:12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x v="0"/>
    <n v="51"/>
    <x v="0"/>
    <s v="theater/plays"/>
    <n v="103"/>
    <n v="40.294117647058826"/>
    <s v="theater"/>
    <s v="plays"/>
    <d v="2015-02-03T17:17:27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x v="0"/>
    <n v="12"/>
    <x v="0"/>
    <s v="theater/plays"/>
    <n v="130"/>
    <n v="16.25"/>
    <s v="theater"/>
    <s v="plays"/>
    <d v="2016-10-19T00:31:01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x v="0"/>
    <n v="72"/>
    <x v="0"/>
    <s v="theater/plays"/>
    <n v="109"/>
    <n v="30.152638888888887"/>
    <s v="theater"/>
    <s v="plays"/>
    <d v="2014-06-30T22:41:41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x v="0"/>
    <n v="21"/>
    <x v="0"/>
    <s v="theater/plays"/>
    <n v="100"/>
    <n v="95.238095238095241"/>
    <s v="theater"/>
    <s v="plays"/>
    <d v="2014-07-19T17:32:33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x v="0"/>
    <n v="42"/>
    <x v="0"/>
    <s v="theater/plays"/>
    <n v="110"/>
    <n v="52.214285714285715"/>
    <s v="theater"/>
    <s v="plays"/>
    <d v="2016-01-11T13:56:54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x v="0"/>
    <n v="71"/>
    <x v="0"/>
    <s v="theater/plays"/>
    <n v="100"/>
    <n v="134.1549295774648"/>
    <s v="theater"/>
    <s v="plays"/>
    <d v="2014-05-17T01:30:55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x v="0"/>
    <n v="168"/>
    <x v="0"/>
    <s v="theater/plays"/>
    <n v="106"/>
    <n v="62.827380952380949"/>
    <s v="theater"/>
    <s v="plays"/>
    <d v="2014-06-10T09:07:49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x v="0"/>
    <n v="19"/>
    <x v="0"/>
    <s v="theater/plays"/>
    <n v="112"/>
    <n v="58.94736842105263"/>
    <s v="theater"/>
    <s v="plays"/>
    <d v="2016-07-21T14:48:13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x v="0"/>
    <n v="37"/>
    <x v="0"/>
    <s v="theater/plays"/>
    <n v="106"/>
    <n v="143.1081081081081"/>
    <s v="theater"/>
    <s v="plays"/>
    <d v="2014-07-31T12:59:53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x v="0"/>
    <n v="36"/>
    <x v="0"/>
    <s v="theater/plays"/>
    <n v="101"/>
    <n v="84.166666666666671"/>
    <s v="theater"/>
    <s v="plays"/>
    <d v="2015-07-20T17:03:40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x v="0"/>
    <n v="14"/>
    <x v="0"/>
    <s v="theater/plays"/>
    <n v="104"/>
    <n v="186.07142857142858"/>
    <s v="theater"/>
    <s v="plays"/>
    <d v="2015-04-06T22:16:07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x v="0"/>
    <n v="18"/>
    <x v="0"/>
    <s v="theater/plays"/>
    <n v="135"/>
    <n v="89.785555555555561"/>
    <s v="theater"/>
    <s v="plays"/>
    <d v="2016-01-05T21:52:10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x v="0"/>
    <n v="82"/>
    <x v="0"/>
    <s v="theater/plays"/>
    <n v="105"/>
    <n v="64.157560975609755"/>
    <s v="theater"/>
    <s v="plays"/>
    <d v="2014-06-19T02:57:08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x v="0"/>
    <n v="43"/>
    <x v="0"/>
    <s v="theater/plays"/>
    <n v="103"/>
    <n v="59.651162790697676"/>
    <s v="theater"/>
    <s v="plays"/>
    <d v="2015-10-17T10:18: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x v="0"/>
    <n v="8"/>
    <x v="0"/>
    <s v="theater/plays"/>
    <n v="100"/>
    <n v="31.25"/>
    <s v="theater"/>
    <s v="plays"/>
    <d v="2015-04-30T20:11:1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x v="0"/>
    <n v="45"/>
    <x v="0"/>
    <s v="theater/plays"/>
    <n v="186"/>
    <n v="41.222222222222221"/>
    <s v="theater"/>
    <s v="plays"/>
    <d v="2014-08-10T12:35:46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x v="0"/>
    <n v="20"/>
    <x v="0"/>
    <s v="theater/plays"/>
    <n v="289"/>
    <n v="43.35"/>
    <s v="theater"/>
    <s v="plays"/>
    <d v="2016-05-31T06:59:46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x v="0"/>
    <n v="31"/>
    <x v="0"/>
    <s v="theater/plays"/>
    <n v="100"/>
    <n v="64.516129032258064"/>
    <s v="theater"/>
    <s v="plays"/>
    <d v="2015-09-25T12:43:56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x v="0"/>
    <n v="25"/>
    <x v="0"/>
    <s v="theater/plays"/>
    <n v="108"/>
    <n v="43.28"/>
    <s v="theater"/>
    <s v="plays"/>
    <d v="2015-01-12T19:58:45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x v="0"/>
    <n v="14"/>
    <x v="0"/>
    <s v="theater/plays"/>
    <n v="108"/>
    <n v="77"/>
    <s v="theater"/>
    <s v="plays"/>
    <d v="2016-02-02T21:20:12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x v="0"/>
    <n v="45"/>
    <x v="0"/>
    <s v="theater/plays"/>
    <n v="110"/>
    <n v="51.222222222222221"/>
    <s v="theater"/>
    <s v="plays"/>
    <d v="2014-11-17T02:51:29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x v="0"/>
    <n v="20"/>
    <x v="0"/>
    <s v="theater/plays"/>
    <n v="171"/>
    <n v="68.25"/>
    <s v="theater"/>
    <s v="plays"/>
    <d v="2016-06-11T01:15:38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x v="0"/>
    <n v="39"/>
    <x v="0"/>
    <s v="theater/plays"/>
    <n v="152"/>
    <n v="19.487179487179485"/>
    <s v="theater"/>
    <s v="plays"/>
    <d v="2015-02-01T16:54:31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x v="0"/>
    <n v="16"/>
    <x v="0"/>
    <s v="theater/plays"/>
    <n v="101"/>
    <n v="41.125"/>
    <s v="theater"/>
    <s v="plays"/>
    <d v="2015-03-25T17:22:07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x v="0"/>
    <n v="37"/>
    <x v="0"/>
    <s v="theater/plays"/>
    <n v="153"/>
    <n v="41.405405405405403"/>
    <s v="theater"/>
    <s v="plays"/>
    <d v="2014-06-30T15:20:26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x v="0"/>
    <n v="14"/>
    <x v="0"/>
    <s v="theater/plays"/>
    <n v="128"/>
    <n v="27.5"/>
    <s v="theater"/>
    <s v="plays"/>
    <d v="2016-06-14T23:29:16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x v="0"/>
    <n v="21"/>
    <x v="0"/>
    <s v="theater/plays"/>
    <n v="101"/>
    <n v="33.571428571428569"/>
    <s v="theater"/>
    <s v="plays"/>
    <d v="2014-07-01T16:45:59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x v="0"/>
    <n v="69"/>
    <x v="0"/>
    <s v="theater/plays"/>
    <n v="101"/>
    <n v="145.86956521739131"/>
    <s v="theater"/>
    <s v="plays"/>
    <d v="2016-09-13T18:00:27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x v="0"/>
    <n v="16"/>
    <x v="0"/>
    <s v="theater/plays"/>
    <n v="191"/>
    <n v="358.6875"/>
    <s v="theater"/>
    <s v="plays"/>
    <d v="2014-07-01T04:56:07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x v="0"/>
    <n v="55"/>
    <x v="0"/>
    <s v="theater/plays"/>
    <n v="140"/>
    <n v="50.981818181818184"/>
    <s v="theater"/>
    <s v="plays"/>
    <d v="2015-01-12T16:57:3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x v="0"/>
    <n v="27"/>
    <x v="0"/>
    <s v="theater/plays"/>
    <n v="124"/>
    <n v="45.037037037037038"/>
    <s v="theater"/>
    <s v="plays"/>
    <d v="2015-01-07T04:51:43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x v="0"/>
    <n v="36"/>
    <x v="0"/>
    <s v="theater/plays"/>
    <n v="126"/>
    <n v="17.527777777777779"/>
    <s v="theater"/>
    <s v="plays"/>
    <d v="2016-04-20T11:31:00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x v="0"/>
    <n v="19"/>
    <x v="0"/>
    <s v="theater/plays"/>
    <n v="190"/>
    <n v="50"/>
    <s v="theater"/>
    <s v="plays"/>
    <d v="2014-08-01T12:39:12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x v="0"/>
    <n v="12"/>
    <x v="0"/>
    <s v="theater/plays"/>
    <n v="139"/>
    <n v="57.916666666666664"/>
    <s v="theater"/>
    <s v="plays"/>
    <d v="2016-09-30T15:11:19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x v="0"/>
    <n v="17"/>
    <x v="0"/>
    <s v="theater/plays"/>
    <n v="202"/>
    <n v="29.705882352941178"/>
    <s v="theater"/>
    <s v="plays"/>
    <d v="2015-06-24T21:33:48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x v="0"/>
    <n v="114"/>
    <x v="0"/>
    <s v="theater/plays"/>
    <n v="103"/>
    <n v="90.684210526315795"/>
    <s v="theater"/>
    <s v="plays"/>
    <d v="2016-08-30T22:03:05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x v="0"/>
    <n v="93"/>
    <x v="0"/>
    <s v="theater/plays"/>
    <n v="102"/>
    <n v="55.012688172043013"/>
    <s v="theater"/>
    <s v="plays"/>
    <d v="2016-07-24T03:07:17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x v="0"/>
    <n v="36"/>
    <x v="0"/>
    <s v="theater/plays"/>
    <n v="103"/>
    <n v="57.222222222222221"/>
    <s v="theater"/>
    <s v="plays"/>
    <d v="2015-07-15T15:01:12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x v="0"/>
    <n v="61"/>
    <x v="0"/>
    <s v="theater/plays"/>
    <n v="127"/>
    <n v="72.950819672131146"/>
    <s v="theater"/>
    <s v="plays"/>
    <d v="2016-02-20T00:27:30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x v="0"/>
    <n v="47"/>
    <x v="0"/>
    <s v="theater/plays"/>
    <n v="101"/>
    <n v="64.468085106382972"/>
    <s v="theater"/>
    <s v="plays"/>
    <d v="2015-02-18T16:07:12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x v="0"/>
    <n v="17"/>
    <x v="0"/>
    <s v="theater/plays"/>
    <n v="122"/>
    <n v="716.35294117647061"/>
    <s v="theater"/>
    <s v="plays"/>
    <d v="2016-08-23T18:22:09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x v="0"/>
    <n v="63"/>
    <x v="0"/>
    <s v="theater/plays"/>
    <n v="113"/>
    <n v="50.396825396825399"/>
    <s v="theater"/>
    <s v="plays"/>
    <d v="2016-03-29T15:24:05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x v="0"/>
    <n v="9"/>
    <x v="0"/>
    <s v="theater/plays"/>
    <n v="150"/>
    <n v="41.666666666666664"/>
    <s v="theater"/>
    <s v="plays"/>
    <d v="2016-06-08T00:31:42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x v="0"/>
    <n v="30"/>
    <x v="0"/>
    <s v="theater/plays"/>
    <n v="215"/>
    <n v="35.766666666666666"/>
    <s v="theater"/>
    <s v="plays"/>
    <d v="2014-07-21T19:41:30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x v="0"/>
    <n v="23"/>
    <x v="0"/>
    <s v="theater/plays"/>
    <n v="102"/>
    <n v="88.739130434782609"/>
    <s v="theater"/>
    <s v="plays"/>
    <d v="2014-10-16T04:05:31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x v="0"/>
    <n v="33"/>
    <x v="0"/>
    <s v="theater/plays"/>
    <n v="100"/>
    <n v="148.4848484848485"/>
    <s v="theater"/>
    <s v="plays"/>
    <d v="2015-02-27T20:01:36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x v="0"/>
    <n v="39"/>
    <x v="0"/>
    <s v="theater/plays"/>
    <n v="101"/>
    <n v="51.794871794871796"/>
    <s v="theater"/>
    <s v="plays"/>
    <d v="2016-06-20T12:02:11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x v="0"/>
    <n v="17"/>
    <x v="0"/>
    <s v="theater/plays"/>
    <n v="113"/>
    <n v="20"/>
    <s v="theater"/>
    <s v="plays"/>
    <d v="2014-10-06T21:08:24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x v="0"/>
    <n v="6"/>
    <x v="0"/>
    <s v="theater/plays"/>
    <n v="104"/>
    <n v="52"/>
    <s v="theater"/>
    <s v="plays"/>
    <d v="2014-10-09T06:43:10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x v="0"/>
    <n v="39"/>
    <x v="0"/>
    <s v="theater/plays"/>
    <n v="115"/>
    <n v="53.230769230769234"/>
    <s v="theater"/>
    <s v="plays"/>
    <d v="2015-05-04T17:40:43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x v="0"/>
    <n v="57"/>
    <x v="0"/>
    <s v="theater/plays"/>
    <n v="113"/>
    <n v="39.596491228070178"/>
    <s v="theater"/>
    <s v="plays"/>
    <d v="2015-02-18T22:00:22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x v="0"/>
    <n v="56"/>
    <x v="0"/>
    <s v="theater/plays"/>
    <n v="128"/>
    <n v="34.25"/>
    <s v="theater"/>
    <s v="plays"/>
    <d v="2014-05-22T20:31:20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x v="0"/>
    <n v="13"/>
    <x v="0"/>
    <s v="theater/plays"/>
    <n v="143"/>
    <n v="164.61538461538461"/>
    <s v="theater"/>
    <s v="plays"/>
    <d v="2015-06-16T07:37:07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x v="0"/>
    <n v="95"/>
    <x v="0"/>
    <s v="theater/plays"/>
    <n v="119"/>
    <n v="125.05263157894737"/>
    <s v="theater"/>
    <s v="plays"/>
    <d v="2014-12-16T05:56:28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x v="0"/>
    <n v="80"/>
    <x v="0"/>
    <s v="theater/plays"/>
    <n v="138"/>
    <n v="51.875"/>
    <s v="theater"/>
    <s v="plays"/>
    <d v="2014-06-06T18:31:06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x v="0"/>
    <n v="133"/>
    <x v="0"/>
    <s v="theater/plays"/>
    <n v="160"/>
    <n v="40.285714285714285"/>
    <s v="theater"/>
    <s v="plays"/>
    <d v="2014-06-03T16:03:01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x v="0"/>
    <n v="44"/>
    <x v="0"/>
    <s v="theater/plays"/>
    <n v="114"/>
    <n v="64.909090909090907"/>
    <s v="theater"/>
    <s v="plays"/>
    <d v="2016-05-16T18:14:59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x v="0"/>
    <n v="30"/>
    <x v="0"/>
    <s v="theater/plays"/>
    <n v="101"/>
    <n v="55.333333333333336"/>
    <s v="theater"/>
    <s v="plays"/>
    <d v="2016-01-03T16:38:00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x v="0"/>
    <n v="56"/>
    <x v="0"/>
    <s v="theater/plays"/>
    <n v="155"/>
    <n v="83.142857142857139"/>
    <s v="theater"/>
    <s v="plays"/>
    <d v="2015-05-02T21:00:01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x v="0"/>
    <n v="66"/>
    <x v="0"/>
    <s v="theater/plays"/>
    <n v="128"/>
    <n v="38.712121212121211"/>
    <s v="theater"/>
    <s v="plays"/>
    <d v="2015-05-25T22:34:12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x v="0"/>
    <n v="29"/>
    <x v="0"/>
    <s v="theater/plays"/>
    <n v="121"/>
    <n v="125.37931034482759"/>
    <s v="theater"/>
    <s v="plays"/>
    <d v="2015-03-24T18:26:00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x v="0"/>
    <n v="72"/>
    <x v="0"/>
    <s v="theater/plays"/>
    <n v="113"/>
    <n v="78.263888888888886"/>
    <s v="theater"/>
    <s v="plays"/>
    <d v="2014-04-24T15:15:31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x v="0"/>
    <n v="27"/>
    <x v="0"/>
    <s v="theater/plays"/>
    <n v="128"/>
    <n v="47.222222222222221"/>
    <s v="theater"/>
    <s v="plays"/>
    <d v="2016-03-14T19:15:24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x v="0"/>
    <n v="10"/>
    <x v="0"/>
    <s v="theater/plays"/>
    <n v="158"/>
    <n v="79.099999999999994"/>
    <s v="theater"/>
    <s v="plays"/>
    <d v="2015-04-27T05:59:44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x v="0"/>
    <n v="35"/>
    <x v="0"/>
    <s v="theater/plays"/>
    <n v="105"/>
    <n v="114.29199999999999"/>
    <s v="theater"/>
    <s v="plays"/>
    <d v="2015-09-21T00:13:17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x v="0"/>
    <n v="29"/>
    <x v="0"/>
    <s v="theater/plays"/>
    <n v="100"/>
    <n v="51.724137931034484"/>
    <s v="theater"/>
    <s v="plays"/>
    <d v="2014-07-28T20:47:16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x v="0"/>
    <n v="13"/>
    <x v="0"/>
    <s v="theater/plays"/>
    <n v="100"/>
    <n v="30.76923076923077"/>
    <s v="theater"/>
    <s v="plays"/>
    <d v="2016-11-15T05:09:35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x v="0"/>
    <n v="72"/>
    <x v="0"/>
    <s v="theater/plays"/>
    <n v="107"/>
    <n v="74.208333333333329"/>
    <s v="theater"/>
    <s v="plays"/>
    <d v="2014-10-03T18:18:29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x v="0"/>
    <n v="78"/>
    <x v="0"/>
    <s v="theater/plays"/>
    <n v="124"/>
    <n v="47.846153846153847"/>
    <s v="theater"/>
    <s v="plays"/>
    <d v="2016-08-02T20:19:2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x v="0"/>
    <n v="49"/>
    <x v="0"/>
    <s v="theater/plays"/>
    <n v="109"/>
    <n v="34.408163265306122"/>
    <s v="theater"/>
    <s v="plays"/>
    <d v="2016-05-21T17:48:24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x v="0"/>
    <n v="42"/>
    <x v="0"/>
    <s v="theater/plays"/>
    <n v="102"/>
    <n v="40.238095238095241"/>
    <s v="theater"/>
    <s v="plays"/>
    <d v="2016-03-30T03:48:24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x v="0"/>
    <n v="35"/>
    <x v="0"/>
    <s v="theater/plays"/>
    <n v="106"/>
    <n v="60.285714285714285"/>
    <s v="theater"/>
    <s v="plays"/>
    <d v="2015-05-08T00:52:05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x v="0"/>
    <n v="42"/>
    <x v="0"/>
    <s v="theater/plays"/>
    <n v="106"/>
    <n v="25.30952380952381"/>
    <s v="theater"/>
    <s v="plays"/>
    <d v="2016-02-19T22:03:58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x v="0"/>
    <n v="42"/>
    <x v="0"/>
    <s v="theater/plays"/>
    <n v="101"/>
    <n v="35.952380952380949"/>
    <s v="theater"/>
    <s v="plays"/>
    <d v="2015-08-17T18:19:55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x v="0"/>
    <n v="31"/>
    <x v="0"/>
    <s v="theater/plays"/>
    <n v="105"/>
    <n v="136"/>
    <s v="theater"/>
    <s v="plays"/>
    <d v="2016-03-01T20:08:44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x v="0"/>
    <n v="38"/>
    <x v="0"/>
    <s v="theater/plays"/>
    <n v="108"/>
    <n v="70.763157894736835"/>
    <s v="theater"/>
    <s v="plays"/>
    <d v="2016-06-24T11:28:48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x v="0"/>
    <n v="8"/>
    <x v="0"/>
    <s v="theater/plays"/>
    <n v="100"/>
    <n v="125"/>
    <s v="theater"/>
    <s v="plays"/>
    <d v="2015-10-20T17:58:11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x v="0"/>
    <n v="39"/>
    <x v="0"/>
    <s v="theater/plays"/>
    <n v="104"/>
    <n v="66.512820512820511"/>
    <s v="theater"/>
    <s v="plays"/>
    <d v="2014-05-01T22:27:2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x v="0"/>
    <n v="29"/>
    <x v="0"/>
    <s v="theater/plays"/>
    <n v="102"/>
    <n v="105"/>
    <s v="theater"/>
    <s v="plays"/>
    <d v="2014-07-09T17:37:20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x v="0"/>
    <n v="72"/>
    <x v="0"/>
    <s v="theater/plays"/>
    <n v="104"/>
    <n v="145"/>
    <s v="theater"/>
    <s v="plays"/>
    <d v="2016-05-01T22:08:5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x v="0"/>
    <n v="15"/>
    <x v="0"/>
    <s v="theater/plays"/>
    <n v="180"/>
    <n v="12"/>
    <s v="theater"/>
    <s v="plays"/>
    <d v="2016-04-17T17:30:53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x v="0"/>
    <n v="33"/>
    <x v="0"/>
    <s v="theater/plays"/>
    <n v="106"/>
    <n v="96.666666666666671"/>
    <s v="theater"/>
    <s v="plays"/>
    <d v="2014-11-07T20:37:46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x v="0"/>
    <n v="15"/>
    <x v="0"/>
    <s v="theater/plays"/>
    <n v="101"/>
    <n v="60.333333333333336"/>
    <s v="theater"/>
    <s v="plays"/>
    <d v="2014-06-12T14:54:06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x v="0"/>
    <n v="19"/>
    <x v="0"/>
    <s v="theater/plays"/>
    <n v="101"/>
    <n v="79.89473684210526"/>
    <s v="theater"/>
    <s v="plays"/>
    <d v="2014-10-15T20:58:15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x v="0"/>
    <n v="17"/>
    <x v="0"/>
    <s v="theater/plays"/>
    <n v="100"/>
    <n v="58.823529411764703"/>
    <s v="theater"/>
    <s v="plays"/>
    <d v="2015-02-22T12:53: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x v="0"/>
    <n v="44"/>
    <x v="0"/>
    <s v="theater/plays"/>
    <n v="118"/>
    <n v="75.340909090909093"/>
    <s v="theater"/>
    <s v="plays"/>
    <d v="2014-05-22T02:18:32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x v="0"/>
    <n v="10"/>
    <x v="0"/>
    <s v="theater/plays"/>
    <n v="110"/>
    <n v="55"/>
    <s v="theater"/>
    <s v="plays"/>
    <d v="2015-01-16T20:19:12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x v="0"/>
    <n v="46"/>
    <x v="0"/>
    <s v="theater/plays"/>
    <n v="103"/>
    <n v="66.956521739130437"/>
    <s v="theater"/>
    <s v="plays"/>
    <d v="2015-05-01T18:32:51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x v="0"/>
    <n v="11"/>
    <x v="0"/>
    <s v="theater/plays"/>
    <n v="100"/>
    <n v="227.27272727272728"/>
    <s v="theater"/>
    <s v="plays"/>
    <d v="2014-08-05T00:14:30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x v="0"/>
    <n v="13"/>
    <x v="0"/>
    <s v="theater/plays"/>
    <n v="100"/>
    <n v="307.69230769230768"/>
    <s v="theater"/>
    <s v="plays"/>
    <d v="2014-06-04T19:37:14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x v="0"/>
    <n v="33"/>
    <x v="0"/>
    <s v="theater/plays"/>
    <n v="110"/>
    <n v="50.020909090909093"/>
    <s v="theater"/>
    <s v="plays"/>
    <d v="2014-09-11T18:48:19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x v="0"/>
    <n v="28"/>
    <x v="0"/>
    <s v="theater/plays"/>
    <n v="101"/>
    <n v="72.392857142857139"/>
    <s v="theater"/>
    <s v="plays"/>
    <d v="2015-02-02T14:22:30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x v="0"/>
    <n v="21"/>
    <x v="0"/>
    <s v="theater/plays"/>
    <n v="101"/>
    <n v="95.952380952380949"/>
    <s v="theater"/>
    <s v="plays"/>
    <d v="2015-08-11T19:46:52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x v="0"/>
    <n v="13"/>
    <x v="0"/>
    <s v="theater/plays"/>
    <n v="169"/>
    <n v="45.615384615384613"/>
    <s v="theater"/>
    <s v="plays"/>
    <d v="2014-08-30T08:40:20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x v="0"/>
    <n v="34"/>
    <x v="0"/>
    <s v="theater/plays"/>
    <n v="100"/>
    <n v="41.029411764705884"/>
    <s v="theater"/>
    <s v="plays"/>
    <d v="2015-08-18T18:57:26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x v="0"/>
    <n v="80"/>
    <x v="0"/>
    <s v="theater/plays"/>
    <n v="114"/>
    <n v="56.825000000000003"/>
    <s v="theater"/>
    <s v="plays"/>
    <d v="2016-07-30T09:32:28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x v="0"/>
    <n v="74"/>
    <x v="0"/>
    <s v="theater/plays"/>
    <n v="102"/>
    <n v="137.24324324324326"/>
    <s v="theater"/>
    <s v="plays"/>
    <d v="2014-08-29T18:19:33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x v="0"/>
    <n v="7"/>
    <x v="0"/>
    <s v="theater/plays"/>
    <n v="106"/>
    <n v="75.714285714285708"/>
    <s v="theater"/>
    <s v="plays"/>
    <d v="2015-07-29T16:41:46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x v="0"/>
    <n v="34"/>
    <x v="0"/>
    <s v="theater/plays"/>
    <n v="102"/>
    <n v="99"/>
    <s v="theater"/>
    <s v="plays"/>
    <d v="2016-03-31T08:02:51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x v="0"/>
    <n v="86"/>
    <x v="0"/>
    <s v="theater/plays"/>
    <n v="117"/>
    <n v="81.569767441860463"/>
    <s v="theater"/>
    <s v="plays"/>
    <d v="2015-06-12T00:33:25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x v="0"/>
    <n v="37"/>
    <x v="0"/>
    <s v="theater/plays"/>
    <n v="101"/>
    <n v="45.108108108108105"/>
    <s v="theater"/>
    <s v="plays"/>
    <d v="2016-12-29T12:01:5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x v="0"/>
    <n v="18"/>
    <x v="0"/>
    <s v="theater/plays"/>
    <n v="132"/>
    <n v="36.666666666666664"/>
    <s v="theater"/>
    <s v="plays"/>
    <d v="2015-06-22T18:16:58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x v="0"/>
    <n v="22"/>
    <x v="0"/>
    <s v="theater/plays"/>
    <n v="100"/>
    <n v="125"/>
    <s v="theater"/>
    <s v="plays"/>
    <d v="2016-03-13T14:57:37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x v="0"/>
    <n v="26"/>
    <x v="0"/>
    <s v="theater/plays"/>
    <n v="128"/>
    <n v="49.230769230769234"/>
    <s v="theater"/>
    <s v="plays"/>
    <d v="2016-05-31T15:42:14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x v="0"/>
    <n v="27"/>
    <x v="0"/>
    <s v="theater/plays"/>
    <n v="119"/>
    <n v="42.296296296296298"/>
    <s v="theater"/>
    <s v="plays"/>
    <d v="2014-09-02T14:23:47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x v="0"/>
    <n v="8"/>
    <x v="0"/>
    <s v="theater/plays"/>
    <n v="126"/>
    <n v="78.875"/>
    <s v="theater"/>
    <s v="plays"/>
    <d v="2015-10-12T18:16:07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x v="0"/>
    <n v="204"/>
    <x v="0"/>
    <s v="theater/plays"/>
    <n v="156"/>
    <n v="38.284313725490193"/>
    <s v="theater"/>
    <s v="plays"/>
    <d v="2015-08-27T15:00:23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x v="0"/>
    <n v="46"/>
    <x v="0"/>
    <s v="theater/plays"/>
    <n v="103"/>
    <n v="44.847826086956523"/>
    <s v="theater"/>
    <s v="plays"/>
    <d v="2015-09-01T15:21:50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x v="0"/>
    <n v="17"/>
    <x v="0"/>
    <s v="theater/plays"/>
    <n v="153"/>
    <n v="13.529411764705882"/>
    <s v="theater"/>
    <s v="plays"/>
    <d v="2015-11-20T17:27:05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x v="0"/>
    <n v="28"/>
    <x v="0"/>
    <s v="theater/plays"/>
    <n v="180"/>
    <n v="43.5"/>
    <s v="theater"/>
    <s v="plays"/>
    <d v="2014-10-11T08:30:16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x v="0"/>
    <n v="83"/>
    <x v="0"/>
    <s v="theater/plays"/>
    <n v="128"/>
    <n v="30.951807228915662"/>
    <s v="theater"/>
    <s v="plays"/>
    <d v="2016-07-20T10:05:40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x v="0"/>
    <n v="13"/>
    <x v="0"/>
    <s v="theater/plays"/>
    <n v="120"/>
    <n v="55.230769230769234"/>
    <s v="theater"/>
    <s v="plays"/>
    <d v="2016-08-18T18:08:42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x v="0"/>
    <n v="8"/>
    <x v="0"/>
    <s v="theater/plays"/>
    <n v="123"/>
    <n v="46.125"/>
    <s v="theater"/>
    <s v="plays"/>
    <d v="2016-05-27T00:04:51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x v="0"/>
    <n v="32"/>
    <x v="0"/>
    <s v="theater/plays"/>
    <n v="105"/>
    <n v="39.375"/>
    <s v="theater"/>
    <s v="plays"/>
    <d v="2015-08-06T17:31:15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x v="0"/>
    <n v="85"/>
    <x v="0"/>
    <s v="theater/plays"/>
    <n v="102"/>
    <n v="66.152941176470591"/>
    <s v="theater"/>
    <s v="plays"/>
    <d v="2014-07-09T14:23: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x v="0"/>
    <n v="29"/>
    <x v="0"/>
    <s v="theater/plays"/>
    <n v="105"/>
    <n v="54.137931034482762"/>
    <s v="theater"/>
    <s v="plays"/>
    <d v="2015-05-26T18:07:39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x v="0"/>
    <n v="24"/>
    <x v="0"/>
    <s v="theater/plays"/>
    <n v="100"/>
    <n v="104.16666666666667"/>
    <s v="theater"/>
    <s v="plays"/>
    <d v="2015-02-05T19:57:37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x v="0"/>
    <n v="8"/>
    <x v="0"/>
    <s v="theater/plays"/>
    <n v="100"/>
    <n v="31.375"/>
    <s v="theater"/>
    <s v="plays"/>
    <d v="2015-03-12T19:22:39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x v="0"/>
    <n v="19"/>
    <x v="0"/>
    <s v="theater/plays"/>
    <n v="102"/>
    <n v="59.210526315789473"/>
    <s v="theater"/>
    <s v="plays"/>
    <d v="2015-03-10T15:51:24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x v="0"/>
    <n v="336"/>
    <x v="0"/>
    <s v="theater/plays"/>
    <n v="114"/>
    <n v="119.17633928571429"/>
    <s v="theater"/>
    <s v="plays"/>
    <d v="2016-04-20T01:53:21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x v="0"/>
    <n v="13"/>
    <x v="0"/>
    <s v="theater/plays"/>
    <n v="102"/>
    <n v="164.61538461538461"/>
    <s v="theater"/>
    <s v="plays"/>
    <d v="2016-02-11T22:36:54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x v="0"/>
    <n v="42"/>
    <x v="0"/>
    <s v="theater/plays"/>
    <n v="102"/>
    <n v="24.285714285714285"/>
    <s v="theater"/>
    <s v="plays"/>
    <d v="2015-08-07T09:27:53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x v="0"/>
    <n v="64"/>
    <x v="0"/>
    <s v="theater/plays"/>
    <n v="105"/>
    <n v="40.9375"/>
    <s v="theater"/>
    <s v="plays"/>
    <d v="2016-04-02T21:26:38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x v="0"/>
    <n v="25"/>
    <x v="0"/>
    <s v="theater/plays"/>
    <n v="102"/>
    <n v="61.1"/>
    <s v="theater"/>
    <s v="plays"/>
    <d v="2014-04-24T12:22:50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x v="0"/>
    <n v="20"/>
    <x v="0"/>
    <s v="theater/plays"/>
    <n v="100"/>
    <n v="38.65"/>
    <s v="theater"/>
    <s v="plays"/>
    <d v="2014-05-29T14:05:24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x v="0"/>
    <n v="104"/>
    <x v="0"/>
    <s v="theater/plays"/>
    <n v="106"/>
    <n v="56.20192307692308"/>
    <s v="theater"/>
    <s v="plays"/>
    <d v="2015-07-11T00:41:20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x v="0"/>
    <n v="53"/>
    <x v="0"/>
    <s v="theater/plays"/>
    <n v="113"/>
    <n v="107.00207547169811"/>
    <s v="theater"/>
    <s v="plays"/>
    <d v="2015-01-12T01:12:39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x v="0"/>
    <n v="14"/>
    <x v="0"/>
    <s v="theater/plays"/>
    <n v="100"/>
    <n v="171.42857142857142"/>
    <s v="theater"/>
    <s v="plays"/>
    <d v="2016-10-18T10:36:34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x v="0"/>
    <n v="20"/>
    <x v="0"/>
    <s v="theater/plays"/>
    <n v="100"/>
    <n v="110.5"/>
    <s v="theater"/>
    <s v="plays"/>
    <d v="2014-06-18T15:35:24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x v="0"/>
    <n v="558"/>
    <x v="0"/>
    <s v="theater/plays"/>
    <n v="100"/>
    <n v="179.27598566308242"/>
    <s v="theater"/>
    <s v="plays"/>
    <d v="2014-04-01T06:38:31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x v="0"/>
    <n v="22"/>
    <x v="0"/>
    <s v="theater/plays"/>
    <n v="144"/>
    <n v="22.90909090909091"/>
    <s v="theater"/>
    <s v="plays"/>
    <d v="2015-05-15T19:36:15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x v="0"/>
    <n v="24"/>
    <x v="0"/>
    <s v="theater/plays"/>
    <n v="104"/>
    <n v="43.125"/>
    <s v="theater"/>
    <s v="plays"/>
    <d v="2015-07-09T02:18:28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x v="0"/>
    <n v="74"/>
    <x v="0"/>
    <s v="theater/plays"/>
    <n v="108"/>
    <n v="46.891891891891895"/>
    <s v="theater"/>
    <s v="plays"/>
    <d v="2015-04-21T21:21:06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x v="0"/>
    <n v="54"/>
    <x v="0"/>
    <s v="theater/plays"/>
    <n v="102"/>
    <n v="47.407407407407405"/>
    <s v="theater"/>
    <s v="plays"/>
    <d v="2015-07-18T16:19:38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x v="0"/>
    <n v="31"/>
    <x v="0"/>
    <s v="theater/plays"/>
    <n v="149"/>
    <n v="15.129032258064516"/>
    <s v="theater"/>
    <s v="plays"/>
    <d v="2016-03-04T18:17:07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x v="0"/>
    <n v="25"/>
    <x v="0"/>
    <s v="theater/plays"/>
    <n v="105"/>
    <n v="21.098000000000003"/>
    <s v="theater"/>
    <s v="plays"/>
    <d v="2016-07-04T16:07:36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x v="0"/>
    <n v="17"/>
    <x v="0"/>
    <s v="theater/plays"/>
    <n v="101"/>
    <n v="59.117647058823529"/>
    <s v="theater"/>
    <s v="plays"/>
    <d v="2015-08-20T14:57:29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x v="0"/>
    <n v="12"/>
    <x v="0"/>
    <s v="theater/plays"/>
    <n v="131"/>
    <n v="97.916666666666671"/>
    <s v="theater"/>
    <s v="plays"/>
    <d v="2014-12-01T17:50:08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x v="0"/>
    <n v="38"/>
    <x v="0"/>
    <s v="theater/plays"/>
    <n v="105"/>
    <n v="55.131578947368418"/>
    <s v="theater"/>
    <s v="plays"/>
    <d v="2014-12-24T12:11:23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x v="0"/>
    <n v="41"/>
    <x v="0"/>
    <s v="theater/plays"/>
    <n v="109"/>
    <n v="26.536585365853657"/>
    <s v="theater"/>
    <s v="plays"/>
    <d v="2015-05-11T19:27:24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x v="0"/>
    <n v="19"/>
    <x v="0"/>
    <s v="theater/plays"/>
    <n v="111"/>
    <n v="58.421052631578945"/>
    <s v="theater"/>
    <s v="plays"/>
    <d v="2014-08-18T17:46:34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x v="0"/>
    <n v="41"/>
    <x v="0"/>
    <s v="theater/plays"/>
    <n v="100"/>
    <n v="122.53658536585365"/>
    <s v="theater"/>
    <s v="plays"/>
    <d v="2014-12-09T16:31:36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x v="0"/>
    <n v="26"/>
    <x v="0"/>
    <s v="theater/plays"/>
    <n v="114"/>
    <n v="87.961538461538467"/>
    <s v="theater"/>
    <s v="plays"/>
    <d v="2014-12-03T07:58:03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x v="0"/>
    <n v="25"/>
    <x v="0"/>
    <s v="theater/plays"/>
    <n v="122"/>
    <n v="73.239999999999995"/>
    <s v="theater"/>
    <s v="plays"/>
    <d v="2014-09-30T20:36:53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x v="0"/>
    <n v="9"/>
    <x v="0"/>
    <s v="theater/plays"/>
    <n v="100"/>
    <n v="55.555555555555557"/>
    <s v="theater"/>
    <s v="plays"/>
    <d v="2015-05-22T13:41:2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x v="0"/>
    <n v="78"/>
    <x v="0"/>
    <s v="theater/plays"/>
    <n v="103"/>
    <n v="39.53846153846154"/>
    <s v="theater"/>
    <s v="plays"/>
    <d v="2014-10-09T09:00:46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x v="0"/>
    <n v="45"/>
    <x v="0"/>
    <s v="theater/plays"/>
    <n v="106"/>
    <n v="136.77777777777777"/>
    <s v="theater"/>
    <s v="plays"/>
    <d v="2014-10-14T22:37:28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x v="0"/>
    <n v="102"/>
    <x v="0"/>
    <s v="theater/plays"/>
    <n v="101"/>
    <n v="99.343137254901961"/>
    <s v="theater"/>
    <s v="plays"/>
    <d v="2016-07-10T18:48:47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x v="0"/>
    <n v="5"/>
    <x v="0"/>
    <s v="theater/plays"/>
    <n v="100"/>
    <n v="20"/>
    <s v="theater"/>
    <s v="plays"/>
    <d v="2016-10-06T13:10:54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x v="0"/>
    <n v="27"/>
    <x v="0"/>
    <s v="theater/plays"/>
    <n v="130"/>
    <n v="28.888888888888889"/>
    <s v="theater"/>
    <s v="plays"/>
    <d v="2015-03-30T18:53:03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x v="0"/>
    <n v="37"/>
    <x v="0"/>
    <s v="theater/plays"/>
    <n v="100"/>
    <n v="40.545945945945945"/>
    <s v="theater"/>
    <s v="plays"/>
    <d v="2016-03-31T17:36:17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x v="0"/>
    <n v="14"/>
    <x v="0"/>
    <s v="theater/plays"/>
    <n v="100"/>
    <n v="35.714285714285715"/>
    <s v="theater"/>
    <s v="plays"/>
    <d v="2016-03-01T18:17:36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x v="0"/>
    <n v="27"/>
    <x v="0"/>
    <s v="theater/plays"/>
    <n v="114"/>
    <n v="37.962962962962962"/>
    <s v="theater"/>
    <s v="plays"/>
    <d v="2015-01-22T04:13:42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x v="0"/>
    <n v="45"/>
    <x v="0"/>
    <s v="theater/plays"/>
    <n v="100"/>
    <n v="33.333333333333336"/>
    <s v="theater"/>
    <s v="plays"/>
    <d v="2014-07-16T11:18:30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x v="0"/>
    <n v="49"/>
    <x v="0"/>
    <s v="theater/plays"/>
    <n v="287"/>
    <n v="58.571428571428569"/>
    <s v="theater"/>
    <s v="plays"/>
    <d v="2016-03-22T02:18:0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x v="0"/>
    <n v="24"/>
    <x v="0"/>
    <s v="theater/plays"/>
    <n v="109"/>
    <n v="135.625"/>
    <s v="theater"/>
    <s v="plays"/>
    <d v="2016-02-18T10:13:25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x v="0"/>
    <n v="112"/>
    <x v="0"/>
    <s v="theater/plays"/>
    <n v="116"/>
    <n v="30.9375"/>
    <s v="theater"/>
    <s v="plays"/>
    <d v="2015-06-13T07:35:4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x v="0"/>
    <n v="23"/>
    <x v="0"/>
    <s v="theater/plays"/>
    <n v="119"/>
    <n v="176.08695652173913"/>
    <s v="theater"/>
    <s v="plays"/>
    <d v="2014-11-21T17:11:30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x v="0"/>
    <n v="54"/>
    <x v="0"/>
    <s v="theater/plays"/>
    <n v="109"/>
    <n v="151.9814814814815"/>
    <s v="theater"/>
    <s v="plays"/>
    <d v="2016-07-25T16:44:30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x v="0"/>
    <n v="28"/>
    <x v="0"/>
    <s v="theater/plays"/>
    <n v="127"/>
    <n v="22.607142857142858"/>
    <s v="theater"/>
    <s v="plays"/>
    <d v="2016-05-13T12:57:34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x v="0"/>
    <n v="11"/>
    <x v="0"/>
    <s v="theater/plays"/>
    <n v="101"/>
    <n v="18.272727272727273"/>
    <s v="theater"/>
    <s v="plays"/>
    <d v="2015-04-07T19:53:30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x v="0"/>
    <n v="62"/>
    <x v="0"/>
    <s v="theater/plays"/>
    <n v="128"/>
    <n v="82.258064516129039"/>
    <s v="theater"/>
    <s v="plays"/>
    <d v="2015-05-01T15:32:27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x v="0"/>
    <n v="73"/>
    <x v="0"/>
    <s v="theater/plays"/>
    <n v="100"/>
    <n v="68.534246575342465"/>
    <s v="theater"/>
    <s v="plays"/>
    <d v="2014-09-20T08:00:34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x v="0"/>
    <n v="18"/>
    <x v="0"/>
    <s v="theater/plays"/>
    <n v="175"/>
    <n v="68.055555555555557"/>
    <s v="theater"/>
    <s v="plays"/>
    <d v="2014-12-30T22:45:44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x v="0"/>
    <n v="35"/>
    <x v="0"/>
    <s v="theater/plays"/>
    <n v="127"/>
    <n v="72.714285714285708"/>
    <s v="theater"/>
    <s v="plays"/>
    <d v="2014-12-15T19:55:07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x v="0"/>
    <n v="43"/>
    <x v="0"/>
    <s v="theater/plays"/>
    <n v="111"/>
    <n v="77.186046511627907"/>
    <s v="theater"/>
    <s v="plays"/>
    <d v="2014-12-01T21:33:59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x v="0"/>
    <n v="36"/>
    <x v="0"/>
    <s v="theater/plays"/>
    <n v="126"/>
    <n v="55.972222222222221"/>
    <s v="theater"/>
    <s v="plays"/>
    <d v="2016-08-10T01:36:22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x v="0"/>
    <n v="62"/>
    <x v="0"/>
    <s v="theater/plays"/>
    <n v="119"/>
    <n v="49.693548387096776"/>
    <s v="theater"/>
    <s v="plays"/>
    <d v="2015-02-15T00:12:03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x v="0"/>
    <n v="15"/>
    <x v="0"/>
    <s v="theater/plays"/>
    <n v="108"/>
    <n v="79"/>
    <s v="theater"/>
    <s v="plays"/>
    <d v="2014-08-05T17:09:42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x v="0"/>
    <n v="33"/>
    <x v="0"/>
    <s v="theater/plays"/>
    <n v="103"/>
    <n v="77.727272727272734"/>
    <s v="theater"/>
    <s v="plays"/>
    <d v="2016-02-17T14:03:10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x v="0"/>
    <n v="27"/>
    <x v="0"/>
    <s v="theater/plays"/>
    <n v="110"/>
    <n v="40.777777777777779"/>
    <s v="theater"/>
    <s v="plays"/>
    <d v="2014-08-15T19:10:22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x v="0"/>
    <n v="17"/>
    <x v="0"/>
    <s v="theater/plays"/>
    <n v="202"/>
    <n v="59.411764705882355"/>
    <s v="theater"/>
    <s v="plays"/>
    <d v="2015-08-04T19:04:37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x v="0"/>
    <n v="4"/>
    <x v="0"/>
    <s v="theater/plays"/>
    <n v="130"/>
    <n v="3.25"/>
    <s v="theater"/>
    <s v="plays"/>
    <d v="2016-09-15T20:22:44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x v="0"/>
    <n v="53"/>
    <x v="0"/>
    <s v="theater/plays"/>
    <n v="104"/>
    <n v="39.377358490566039"/>
    <s v="theater"/>
    <s v="plays"/>
    <d v="2014-12-17T23:58:02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x v="0"/>
    <n v="49"/>
    <x v="0"/>
    <s v="theater/plays"/>
    <n v="100"/>
    <n v="81.673469387755105"/>
    <s v="theater"/>
    <s v="plays"/>
    <d v="2016-03-18T21:27:59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x v="0"/>
    <n v="57"/>
    <x v="0"/>
    <s v="theater/plays"/>
    <n v="171"/>
    <n v="44.912280701754383"/>
    <s v="theater"/>
    <s v="plays"/>
    <d v="2015-10-06T20:44:40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x v="0"/>
    <n v="69"/>
    <x v="0"/>
    <s v="theater/plays"/>
    <n v="113"/>
    <n v="49.05797101449275"/>
    <s v="theater"/>
    <s v="plays"/>
    <d v="2016-04-23T00:22:36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x v="0"/>
    <n v="15"/>
    <x v="0"/>
    <s v="theater/plays"/>
    <n v="184"/>
    <n v="30.666666666666668"/>
    <s v="theater"/>
    <s v="plays"/>
    <d v="2016-01-14T19:02:06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x v="0"/>
    <n v="64"/>
    <x v="0"/>
    <s v="theater/plays"/>
    <n v="130"/>
    <n v="61.0625"/>
    <s v="theater"/>
    <s v="plays"/>
    <d v="2016-07-15T14:30:57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x v="0"/>
    <n v="20"/>
    <x v="0"/>
    <s v="theater/plays"/>
    <n v="105"/>
    <n v="29"/>
    <s v="theater"/>
    <s v="plays"/>
    <d v="2015-11-30T23:08:02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x v="0"/>
    <n v="27"/>
    <x v="0"/>
    <s v="theater/plays"/>
    <n v="100"/>
    <n v="29.62962962962963"/>
    <s v="theater"/>
    <s v="plays"/>
    <d v="2016-05-16T17:01:30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x v="0"/>
    <n v="21"/>
    <x v="0"/>
    <s v="theater/plays"/>
    <n v="153"/>
    <n v="143.0952380952381"/>
    <s v="theater"/>
    <s v="plays"/>
    <d v="2016-02-29T23:48:05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x v="0"/>
    <n v="31"/>
    <x v="0"/>
    <s v="theater/plays"/>
    <n v="162"/>
    <n v="52.354838709677416"/>
    <s v="theater"/>
    <s v="plays"/>
    <d v="2015-07-18T10:22:16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x v="0"/>
    <n v="51"/>
    <x v="0"/>
    <s v="theater/plays"/>
    <n v="136"/>
    <n v="66.666666666666671"/>
    <s v="theater"/>
    <s v="plays"/>
    <d v="2015-03-09T08:53:2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x v="0"/>
    <n v="57"/>
    <x v="0"/>
    <s v="theater/plays"/>
    <n v="144"/>
    <n v="126.66666666666667"/>
    <s v="theater"/>
    <s v="plays"/>
    <d v="2014-05-30T17:26:51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x v="0"/>
    <n v="20"/>
    <x v="0"/>
    <s v="theater/plays"/>
    <n v="100"/>
    <n v="62.5"/>
    <s v="theater"/>
    <s v="plays"/>
    <d v="2014-05-29T14:09:34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x v="0"/>
    <n v="71"/>
    <x v="0"/>
    <s v="theater/plays"/>
    <n v="101"/>
    <n v="35.492957746478872"/>
    <s v="theater"/>
    <s v="plays"/>
    <d v="2015-05-20T01:00:16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x v="0"/>
    <n v="72"/>
    <x v="0"/>
    <s v="theater/plays"/>
    <n v="107"/>
    <n v="37.083333333333336"/>
    <s v="theater"/>
    <s v="plays"/>
    <d v="2015-11-10T14:14:56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x v="0"/>
    <n v="45"/>
    <x v="0"/>
    <s v="theater/plays"/>
    <n v="125"/>
    <n v="69.333333333333329"/>
    <s v="theater"/>
    <s v="plays"/>
    <d v="2015-02-17T22:47:44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x v="0"/>
    <n v="51"/>
    <x v="0"/>
    <s v="theater/plays"/>
    <n v="119"/>
    <n v="17.254901960784313"/>
    <s v="theater"/>
    <s v="plays"/>
    <d v="2017-02-13T14:38:49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x v="0"/>
    <n v="56"/>
    <x v="0"/>
    <s v="theater/plays"/>
    <n v="101"/>
    <n v="36.071428571428569"/>
    <s v="theater"/>
    <s v="plays"/>
    <d v="2015-05-04T15:04:10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x v="0"/>
    <n v="17"/>
    <x v="0"/>
    <s v="theater/plays"/>
    <n v="113"/>
    <n v="66.470588235294116"/>
    <s v="theater"/>
    <s v="plays"/>
    <d v="2016-10-18T03:10:26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x v="0"/>
    <n v="197"/>
    <x v="0"/>
    <s v="theater/plays"/>
    <n v="105"/>
    <n v="56.065989847715734"/>
    <s v="theater"/>
    <s v="plays"/>
    <d v="2015-02-02T22:31:01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x v="0"/>
    <n v="70"/>
    <x v="0"/>
    <s v="theater/plays"/>
    <n v="110"/>
    <n v="47.028571428571432"/>
    <s v="theater"/>
    <s v="plays"/>
    <d v="2016-09-06T22:27:24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x v="0"/>
    <n v="21"/>
    <x v="0"/>
    <s v="theater/plays"/>
    <n v="100"/>
    <n v="47.666190476190479"/>
    <s v="theater"/>
    <s v="plays"/>
    <d v="2014-08-26T05:19:31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x v="0"/>
    <n v="34"/>
    <x v="0"/>
    <s v="theater/plays"/>
    <n v="120"/>
    <n v="88.235294117647058"/>
    <s v="theater"/>
    <s v="plays"/>
    <d v="2014-07-08T17:41:10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x v="0"/>
    <n v="39"/>
    <x v="0"/>
    <s v="theater/plays"/>
    <n v="105"/>
    <n v="80.717948717948715"/>
    <s v="theater"/>
    <s v="plays"/>
    <d v="2016-06-24T18:34:50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x v="0"/>
    <n v="78"/>
    <x v="0"/>
    <s v="theater/plays"/>
    <n v="103"/>
    <n v="39.487179487179489"/>
    <s v="theater"/>
    <s v="plays"/>
    <d v="2015-06-02T15:39:37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x v="0"/>
    <n v="48"/>
    <x v="0"/>
    <s v="theater/plays"/>
    <n v="102"/>
    <n v="84.854166666666671"/>
    <s v="theater"/>
    <s v="plays"/>
    <d v="2014-07-26T16:00:57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x v="0"/>
    <n v="29"/>
    <x v="0"/>
    <s v="theater/plays"/>
    <n v="100"/>
    <n v="68.965517241379317"/>
    <s v="theater"/>
    <s v="plays"/>
    <d v="2016-03-31T17:48:0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x v="0"/>
    <n v="0"/>
    <x v="1"/>
    <s v="theater/musical"/>
    <n v="0"/>
    <e v="#DIV/0!"/>
    <s v="theater"/>
    <s v="musical"/>
    <d v="2015-10-14T19:59:56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x v="0"/>
    <n v="2"/>
    <x v="1"/>
    <s v="theater/musical"/>
    <n v="0"/>
    <n v="1"/>
    <s v="theater"/>
    <s v="musical"/>
    <d v="2016-03-08T02:16:04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x v="0"/>
    <n v="1"/>
    <x v="1"/>
    <s v="theater/musical"/>
    <n v="0"/>
    <n v="1"/>
    <s v="theater"/>
    <s v="musical"/>
    <d v="2014-10-30T20:19:5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x v="0"/>
    <n v="59"/>
    <x v="1"/>
    <s v="theater/musical"/>
    <n v="51"/>
    <n v="147.88135593220338"/>
    <s v="theater"/>
    <s v="musical"/>
    <d v="2014-08-29T18:04:57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x v="0"/>
    <n v="1"/>
    <x v="1"/>
    <s v="theater/musical"/>
    <n v="20"/>
    <n v="100"/>
    <s v="theater"/>
    <s v="musical"/>
    <d v="2014-11-03T22:29:09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x v="0"/>
    <n v="31"/>
    <x v="1"/>
    <s v="theater/musical"/>
    <n v="35"/>
    <n v="56.838709677419352"/>
    <s v="theater"/>
    <s v="musical"/>
    <d v="2016-10-06T14:57:47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x v="0"/>
    <n v="18"/>
    <x v="1"/>
    <s v="theater/musical"/>
    <n v="4"/>
    <n v="176.94444444444446"/>
    <s v="theater"/>
    <s v="musical"/>
    <d v="2016-11-27T03:59: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x v="0"/>
    <n v="10"/>
    <x v="1"/>
    <s v="theater/musical"/>
    <n v="36"/>
    <n v="127.6"/>
    <s v="theater"/>
    <s v="musical"/>
    <d v="2016-03-21T21:11:16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x v="0"/>
    <n v="0"/>
    <x v="1"/>
    <s v="theater/musical"/>
    <n v="0"/>
    <e v="#DIV/0!"/>
    <s v="theater"/>
    <s v="musical"/>
    <d v="2015-08-10T16:40:29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x v="0"/>
    <n v="14"/>
    <x v="1"/>
    <s v="theater/musical"/>
    <n v="31"/>
    <n v="66.142857142857139"/>
    <s v="theater"/>
    <s v="musical"/>
    <d v="2014-12-02T16:48:55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x v="0"/>
    <n v="2"/>
    <x v="1"/>
    <s v="theater/musical"/>
    <n v="7"/>
    <n v="108"/>
    <s v="theater"/>
    <s v="musical"/>
    <d v="2015-02-18T16:08:52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x v="0"/>
    <n v="1"/>
    <x v="1"/>
    <s v="theater/musical"/>
    <n v="0"/>
    <n v="1"/>
    <s v="theater"/>
    <s v="musical"/>
    <d v="2016-08-08T16:15:06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x v="0"/>
    <n v="3"/>
    <x v="1"/>
    <s v="theater/musical"/>
    <n v="6"/>
    <n v="18.333333333333332"/>
    <s v="theater"/>
    <s v="musical"/>
    <d v="2015-04-10T18:45:3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x v="0"/>
    <n v="0"/>
    <x v="1"/>
    <s v="theater/musical"/>
    <n v="0"/>
    <e v="#DIV/0!"/>
    <s v="theater"/>
    <s v="musical"/>
    <d v="2014-09-17T15:02:59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x v="0"/>
    <n v="2"/>
    <x v="1"/>
    <s v="theater/musical"/>
    <n v="2"/>
    <n v="7.5"/>
    <s v="theater"/>
    <s v="musical"/>
    <d v="2015-10-20T19:35:27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x v="0"/>
    <n v="0"/>
    <x v="1"/>
    <s v="theater/musical"/>
    <n v="0"/>
    <e v="#DIV/0!"/>
    <s v="theater"/>
    <s v="musical"/>
    <d v="2015-10-08T03:27:19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x v="0"/>
    <n v="12"/>
    <x v="1"/>
    <s v="theater/musical"/>
    <n v="16"/>
    <n v="68.416666666666671"/>
    <s v="theater"/>
    <s v="musical"/>
    <d v="2016-02-09T05:48:07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x v="0"/>
    <n v="1"/>
    <x v="1"/>
    <s v="theater/musical"/>
    <n v="0"/>
    <n v="1"/>
    <s v="theater"/>
    <s v="musical"/>
    <d v="2016-10-22T23:17:18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x v="0"/>
    <n v="8"/>
    <x v="1"/>
    <s v="theater/musical"/>
    <n v="5"/>
    <n v="60.125"/>
    <s v="theater"/>
    <s v="musical"/>
    <d v="2015-05-16T10:06:42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x v="0"/>
    <n v="2"/>
    <x v="1"/>
    <s v="theater/musical"/>
    <n v="6"/>
    <n v="15"/>
    <s v="theater"/>
    <s v="musical"/>
    <d v="2016-08-16T17:58: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x v="0"/>
    <n v="73"/>
    <x v="0"/>
    <s v="theater/plays"/>
    <n v="100"/>
    <n v="550.04109589041093"/>
    <s v="theater"/>
    <s v="plays"/>
    <d v="2014-09-05T07:00:45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x v="0"/>
    <n v="8"/>
    <x v="0"/>
    <s v="theater/plays"/>
    <n v="104"/>
    <n v="97.5"/>
    <s v="theater"/>
    <s v="plays"/>
    <d v="2014-05-21T17:06:34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x v="0"/>
    <n v="17"/>
    <x v="0"/>
    <s v="theater/plays"/>
    <n v="100"/>
    <n v="29.411764705882351"/>
    <s v="theater"/>
    <s v="plays"/>
    <d v="2016-01-12T11:29:44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x v="0"/>
    <n v="9"/>
    <x v="0"/>
    <s v="theater/plays"/>
    <n v="104"/>
    <n v="57.777777777777779"/>
    <s v="theater"/>
    <s v="plays"/>
    <d v="2014-07-08T15:30:42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x v="0"/>
    <n v="17"/>
    <x v="0"/>
    <s v="theater/plays"/>
    <n v="251"/>
    <n v="44.235294117647058"/>
    <s v="theater"/>
    <s v="plays"/>
    <d v="2016-08-14T15:28:2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x v="0"/>
    <n v="33"/>
    <x v="0"/>
    <s v="theater/plays"/>
    <n v="101"/>
    <n v="60.909090909090907"/>
    <s v="theater"/>
    <s v="plays"/>
    <d v="2015-07-06T08:43:27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x v="0"/>
    <n v="38"/>
    <x v="0"/>
    <s v="theater/plays"/>
    <n v="174"/>
    <n v="68.84210526315789"/>
    <s v="theater"/>
    <s v="plays"/>
    <d v="2016-03-11T09:59:46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x v="0"/>
    <n v="79"/>
    <x v="0"/>
    <s v="theater/plays"/>
    <n v="116"/>
    <n v="73.582278481012665"/>
    <s v="theater"/>
    <s v="plays"/>
    <d v="2015-06-18T19:16:38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x v="0"/>
    <n v="46"/>
    <x v="0"/>
    <s v="theater/plays"/>
    <n v="106"/>
    <n v="115.02173913043478"/>
    <s v="theater"/>
    <s v="plays"/>
    <d v="2017-01-02T21:50:3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x v="0"/>
    <n v="20"/>
    <x v="0"/>
    <s v="theater/plays"/>
    <n v="111"/>
    <n v="110.75"/>
    <s v="theater"/>
    <s v="plays"/>
    <d v="2016-05-09T15:06:59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x v="0"/>
    <n v="20"/>
    <x v="0"/>
    <s v="theater/plays"/>
    <n v="101"/>
    <n v="75.5"/>
    <s v="theater"/>
    <s v="plays"/>
    <d v="2014-05-16T20:36:20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x v="0"/>
    <n v="13"/>
    <x v="0"/>
    <s v="theater/plays"/>
    <n v="102"/>
    <n v="235.46153846153845"/>
    <s v="theater"/>
    <s v="plays"/>
    <d v="2015-02-20T06:39:10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x v="0"/>
    <n v="22"/>
    <x v="0"/>
    <s v="theater/plays"/>
    <n v="100"/>
    <n v="11.363636363636363"/>
    <s v="theater"/>
    <s v="plays"/>
    <d v="2014-11-28T21:08:45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x v="0"/>
    <n v="36"/>
    <x v="0"/>
    <s v="theater/plays"/>
    <n v="111"/>
    <n v="92.5"/>
    <s v="theater"/>
    <s v="plays"/>
    <d v="2016-03-18T21:31:12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x v="0"/>
    <n v="40"/>
    <x v="0"/>
    <s v="theater/plays"/>
    <n v="101"/>
    <n v="202.85"/>
    <s v="theater"/>
    <s v="plays"/>
    <d v="2015-03-01T05:16:54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x v="0"/>
    <n v="9"/>
    <x v="0"/>
    <s v="theater/plays"/>
    <n v="104"/>
    <n v="26"/>
    <s v="theater"/>
    <s v="plays"/>
    <d v="2016-10-22T10:50:30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x v="0"/>
    <n v="19"/>
    <x v="0"/>
    <s v="theater/plays"/>
    <n v="109"/>
    <n v="46.05263157894737"/>
    <s v="theater"/>
    <s v="plays"/>
    <d v="2016-06-02T05:58:09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x v="0"/>
    <n v="14"/>
    <x v="0"/>
    <s v="theater/plays"/>
    <n v="115"/>
    <n v="51"/>
    <s v="theater"/>
    <s v="plays"/>
    <d v="2015-10-17T19:23:42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x v="0"/>
    <n v="38"/>
    <x v="0"/>
    <s v="theater/plays"/>
    <n v="100"/>
    <n v="31.578947368421051"/>
    <s v="theater"/>
    <s v="plays"/>
    <d v="2014-07-02T21:43:02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x v="0"/>
    <n v="58"/>
    <x v="0"/>
    <s v="theater/plays"/>
    <n v="103"/>
    <n v="53.363965517241382"/>
    <s v="theater"/>
    <s v="plays"/>
    <d v="2015-06-18T23:16:59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x v="0"/>
    <n v="28"/>
    <x v="0"/>
    <s v="theater/plays"/>
    <n v="104"/>
    <n v="36.964285714285715"/>
    <s v="theater"/>
    <s v="plays"/>
    <d v="2015-06-30T13:20:52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x v="0"/>
    <n v="17"/>
    <x v="0"/>
    <s v="theater/plays"/>
    <n v="138"/>
    <n v="81.294117647058826"/>
    <s v="theater"/>
    <s v="plays"/>
    <d v="2015-05-12T16:12:17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x v="0"/>
    <n v="12"/>
    <x v="0"/>
    <s v="theater/plays"/>
    <n v="110"/>
    <n v="20.083333333333332"/>
    <s v="theater"/>
    <s v="plays"/>
    <d v="2015-05-18T12:20:11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x v="0"/>
    <n v="40"/>
    <x v="0"/>
    <s v="theater/plays"/>
    <n v="101"/>
    <n v="88.25"/>
    <s v="theater"/>
    <s v="plays"/>
    <d v="2014-06-30T15:04:27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x v="0"/>
    <n v="57"/>
    <x v="0"/>
    <s v="theater/plays"/>
    <n v="102"/>
    <n v="53.438596491228068"/>
    <s v="theater"/>
    <s v="plays"/>
    <d v="2014-08-27T22:43:04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x v="0"/>
    <n v="114"/>
    <x v="0"/>
    <s v="theater/plays"/>
    <n v="114"/>
    <n v="39.868421052631582"/>
    <s v="theater"/>
    <s v="plays"/>
    <d v="2014-10-02T07:04:57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x v="0"/>
    <n v="31"/>
    <x v="0"/>
    <s v="theater/plays"/>
    <n v="100"/>
    <n v="145.16129032258064"/>
    <s v="theater"/>
    <s v="plays"/>
    <d v="2016-07-05T20:57:09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x v="0"/>
    <n v="3"/>
    <x v="0"/>
    <s v="theater/plays"/>
    <n v="140"/>
    <n v="23.333333333333332"/>
    <s v="theater"/>
    <s v="plays"/>
    <d v="2016-05-03T14:19:42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x v="0"/>
    <n v="16"/>
    <x v="0"/>
    <s v="theater/plays"/>
    <n v="129"/>
    <n v="64.375"/>
    <s v="theater"/>
    <s v="plays"/>
    <d v="2014-08-25T19:34:44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x v="0"/>
    <n v="199"/>
    <x v="0"/>
    <s v="theater/plays"/>
    <n v="103"/>
    <n v="62.052763819095475"/>
    <s v="theater"/>
    <s v="plays"/>
    <d v="2014-06-12T13:46:58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x v="0"/>
    <n v="31"/>
    <x v="0"/>
    <s v="theater/plays"/>
    <n v="103"/>
    <n v="66.129032258064512"/>
    <s v="theater"/>
    <s v="plays"/>
    <d v="2015-04-26T12:44:5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x v="0"/>
    <n v="30"/>
    <x v="0"/>
    <s v="theater/plays"/>
    <n v="110"/>
    <n v="73.400000000000006"/>
    <s v="theater"/>
    <s v="plays"/>
    <d v="2014-05-27T18:16:21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x v="0"/>
    <n v="34"/>
    <x v="0"/>
    <s v="theater/plays"/>
    <n v="113"/>
    <n v="99.5"/>
    <s v="theater"/>
    <s v="plays"/>
    <d v="2016-09-14T10:53:54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x v="0"/>
    <n v="18"/>
    <x v="0"/>
    <s v="theater/plays"/>
    <n v="112"/>
    <n v="62.166666666666664"/>
    <s v="theater"/>
    <s v="plays"/>
    <d v="2016-01-05T15:38:10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x v="0"/>
    <n v="67"/>
    <x v="0"/>
    <s v="theater/plays"/>
    <n v="139"/>
    <n v="62.328358208955223"/>
    <s v="theater"/>
    <s v="plays"/>
    <d v="2014-05-13T16:26:58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x v="0"/>
    <n v="66"/>
    <x v="0"/>
    <s v="theater/plays"/>
    <n v="111"/>
    <n v="58.787878787878789"/>
    <s v="theater"/>
    <s v="plays"/>
    <d v="2016-09-20T02:48:16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x v="0"/>
    <n v="23"/>
    <x v="0"/>
    <s v="theater/plays"/>
    <n v="139"/>
    <n v="45.347826086956523"/>
    <s v="theater"/>
    <s v="plays"/>
    <d v="2015-08-03T04:19:46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x v="0"/>
    <n v="126"/>
    <x v="0"/>
    <s v="theater/plays"/>
    <n v="106"/>
    <n v="41.944444444444443"/>
    <s v="theater"/>
    <s v="plays"/>
    <d v="2014-04-24T14:14:19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x v="0"/>
    <n v="6"/>
    <x v="0"/>
    <s v="theater/plays"/>
    <n v="101"/>
    <n v="59.166666666666664"/>
    <s v="theater"/>
    <s v="plays"/>
    <d v="2015-08-14T15:54:20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x v="0"/>
    <n v="25"/>
    <x v="0"/>
    <s v="theater/plays"/>
    <n v="100"/>
    <n v="200.49"/>
    <s v="theater"/>
    <s v="plays"/>
    <d v="2014-05-28T05:14:15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x v="0"/>
    <n v="39"/>
    <x v="0"/>
    <s v="theater/plays"/>
    <n v="109"/>
    <n v="83.974358974358978"/>
    <s v="theater"/>
    <s v="plays"/>
    <d v="2014-07-09T18:53:24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x v="0"/>
    <n v="62"/>
    <x v="0"/>
    <s v="theater/plays"/>
    <n v="118"/>
    <n v="57.258064516129032"/>
    <s v="theater"/>
    <s v="plays"/>
    <d v="2015-05-23T19:50:3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x v="0"/>
    <n v="31"/>
    <x v="0"/>
    <s v="theater/plays"/>
    <n v="120"/>
    <n v="58.064516129032256"/>
    <s v="theater"/>
    <s v="plays"/>
    <d v="2014-10-28T14:21:23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x v="0"/>
    <n v="274"/>
    <x v="0"/>
    <s v="theater/plays"/>
    <n v="128"/>
    <n v="186.80291970802921"/>
    <s v="theater"/>
    <s v="plays"/>
    <d v="2015-01-16T16:48:49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x v="0"/>
    <n v="17"/>
    <x v="0"/>
    <s v="theater/plays"/>
    <n v="126"/>
    <n v="74.117647058823536"/>
    <s v="theater"/>
    <s v="plays"/>
    <d v="2014-09-09T23:09:39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x v="0"/>
    <n v="14"/>
    <x v="0"/>
    <s v="theater/plays"/>
    <n v="129"/>
    <n v="30.714285714285715"/>
    <s v="theater"/>
    <s v="plays"/>
    <d v="2015-11-01T04:35:29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x v="0"/>
    <n v="60"/>
    <x v="0"/>
    <s v="theater/plays"/>
    <n v="107"/>
    <n v="62.666666666666664"/>
    <s v="theater"/>
    <s v="plays"/>
    <d v="2016-04-30T03:12:47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x v="0"/>
    <n v="33"/>
    <x v="0"/>
    <s v="theater/plays"/>
    <n v="100"/>
    <n v="121.36363636363636"/>
    <s v="theater"/>
    <s v="plays"/>
    <d v="2014-12-22T20:53:30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x v="0"/>
    <n v="78"/>
    <x v="0"/>
    <s v="theater/plays"/>
    <n v="155"/>
    <n v="39.743589743589745"/>
    <s v="theater"/>
    <s v="plays"/>
    <d v="2014-12-15T14:48:3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x v="0"/>
    <n v="30"/>
    <x v="0"/>
    <s v="theater/plays"/>
    <n v="108"/>
    <n v="72"/>
    <s v="theater"/>
    <s v="plays"/>
    <d v="2016-04-19T11:10:48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x v="0"/>
    <n v="136"/>
    <x v="0"/>
    <s v="theater/plays"/>
    <n v="111"/>
    <n v="40.632352941176471"/>
    <s v="theater"/>
    <s v="plays"/>
    <d v="2016-02-01T19:21:27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x v="0"/>
    <n v="40"/>
    <x v="0"/>
    <s v="theater/plays"/>
    <n v="101"/>
    <n v="63"/>
    <s v="theater"/>
    <s v="plays"/>
    <d v="2014-09-15T14:26:56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x v="0"/>
    <n v="18"/>
    <x v="0"/>
    <s v="theater/plays"/>
    <n v="121"/>
    <n v="33.666666666666664"/>
    <s v="theater"/>
    <s v="plays"/>
    <d v="2014-08-31T14:03:2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x v="0"/>
    <n v="39"/>
    <x v="0"/>
    <s v="theater/plays"/>
    <n v="100"/>
    <n v="38.589743589743591"/>
    <s v="theater"/>
    <s v="plays"/>
    <d v="2015-05-05T12:59:53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x v="0"/>
    <n v="21"/>
    <x v="0"/>
    <s v="theater/plays"/>
    <n v="109"/>
    <n v="155.95238095238096"/>
    <s v="theater"/>
    <s v="plays"/>
    <d v="2016-06-03T12:54:44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x v="0"/>
    <n v="30"/>
    <x v="0"/>
    <s v="theater/plays"/>
    <n v="123"/>
    <n v="43.2"/>
    <s v="theater"/>
    <s v="plays"/>
    <d v="2016-07-05T12:06:28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x v="0"/>
    <n v="27"/>
    <x v="0"/>
    <s v="theater/plays"/>
    <n v="136"/>
    <n v="15.148518518518518"/>
    <s v="theater"/>
    <s v="plays"/>
    <d v="2016-04-01T16:33:1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x v="0"/>
    <n v="35"/>
    <x v="0"/>
    <s v="theater/plays"/>
    <n v="103"/>
    <n v="83.571428571428569"/>
    <s v="theater"/>
    <s v="plays"/>
    <d v="2014-06-02T13:01:54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x v="0"/>
    <n v="13"/>
    <x v="0"/>
    <s v="theater/plays"/>
    <n v="121"/>
    <n v="140"/>
    <s v="theater"/>
    <s v="plays"/>
    <d v="2014-08-28T21:55:49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x v="0"/>
    <n v="23"/>
    <x v="0"/>
    <s v="theater/plays"/>
    <n v="186"/>
    <n v="80.869565217391298"/>
    <s v="theater"/>
    <s v="plays"/>
    <d v="2016-07-01T01:09:38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x v="0"/>
    <n v="39"/>
    <x v="0"/>
    <s v="theater/plays"/>
    <n v="300"/>
    <n v="53.846153846153847"/>
    <s v="theater"/>
    <s v="plays"/>
    <d v="2014-06-20T03:24:46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x v="0"/>
    <n v="35"/>
    <x v="0"/>
    <s v="theater/plays"/>
    <n v="108"/>
    <n v="30.928571428571427"/>
    <s v="theater"/>
    <s v="plays"/>
    <d v="2014-05-26T16:59:06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x v="0"/>
    <n v="27"/>
    <x v="0"/>
    <s v="theater/plays"/>
    <n v="141"/>
    <n v="67.962962962962962"/>
    <s v="theater"/>
    <s v="plays"/>
    <d v="2015-03-09T13:49:48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x v="0"/>
    <n v="21"/>
    <x v="0"/>
    <s v="theater/plays"/>
    <n v="114"/>
    <n v="27.142857142857142"/>
    <s v="theater"/>
    <s v="plays"/>
    <d v="2014-05-20T17:22:53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x v="0"/>
    <n v="104"/>
    <x v="0"/>
    <s v="theater/plays"/>
    <n v="154"/>
    <n v="110.86538461538461"/>
    <s v="theater"/>
    <s v="plays"/>
    <d v="2015-05-10T04:07:47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x v="0"/>
    <n v="19"/>
    <x v="0"/>
    <s v="theater/plays"/>
    <n v="102"/>
    <n v="106.84210526315789"/>
    <s v="theater"/>
    <s v="plays"/>
    <d v="2016-05-15T17:42:46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x v="0"/>
    <n v="97"/>
    <x v="0"/>
    <s v="theater/plays"/>
    <n v="102"/>
    <n v="105.51546391752578"/>
    <s v="theater"/>
    <s v="plays"/>
    <d v="2015-04-24T13:21:07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x v="0"/>
    <n v="27"/>
    <x v="0"/>
    <s v="theater/plays"/>
    <n v="103"/>
    <n v="132.96296296296296"/>
    <s v="theater"/>
    <s v="plays"/>
    <d v="2015-02-01T23:53:39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x v="0"/>
    <n v="24"/>
    <x v="0"/>
    <s v="theater/plays"/>
    <n v="156"/>
    <n v="51.916666666666664"/>
    <s v="theater"/>
    <s v="plays"/>
    <d v="2015-12-22T21:18:29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x v="0"/>
    <n v="13"/>
    <x v="0"/>
    <s v="theater/plays"/>
    <n v="101"/>
    <n v="310"/>
    <s v="theater"/>
    <s v="plays"/>
    <d v="2015-04-08T20:47:29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x v="0"/>
    <n v="46"/>
    <x v="0"/>
    <s v="theater/plays"/>
    <n v="239"/>
    <n v="26.021739130434781"/>
    <s v="theater"/>
    <s v="plays"/>
    <d v="2015-01-28T17:11:15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x v="0"/>
    <n v="4"/>
    <x v="0"/>
    <s v="theater/plays"/>
    <n v="210"/>
    <n v="105"/>
    <s v="theater"/>
    <s v="plays"/>
    <d v="2015-05-23T17:31:06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x v="0"/>
    <n v="40"/>
    <x v="0"/>
    <s v="theater/plays"/>
    <n v="105"/>
    <n v="86.224999999999994"/>
    <s v="theater"/>
    <s v="plays"/>
    <d v="2015-06-10T23:50:06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x v="0"/>
    <n v="44"/>
    <x v="0"/>
    <s v="theater/plays"/>
    <n v="101"/>
    <n v="114.54545454545455"/>
    <s v="theater"/>
    <s v="plays"/>
    <d v="2014-10-15T22:28:04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x v="0"/>
    <n v="35"/>
    <x v="0"/>
    <s v="theater/plays"/>
    <n v="111"/>
    <n v="47.657142857142858"/>
    <s v="theater"/>
    <s v="plays"/>
    <d v="2016-01-12T16:07:27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x v="0"/>
    <n v="63"/>
    <x v="0"/>
    <s v="theater/plays"/>
    <n v="102"/>
    <n v="72.888888888888886"/>
    <s v="theater"/>
    <s v="plays"/>
    <d v="2014-10-31T18:04:22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x v="0"/>
    <n v="89"/>
    <x v="0"/>
    <s v="theater/plays"/>
    <n v="103"/>
    <n v="49.545505617977533"/>
    <s v="theater"/>
    <s v="plays"/>
    <d v="2016-04-05T11:47:40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x v="0"/>
    <n v="15"/>
    <x v="0"/>
    <s v="theater/plays"/>
    <n v="127"/>
    <n v="25.4"/>
    <s v="theater"/>
    <s v="plays"/>
    <d v="2016-02-01T22:41:07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x v="0"/>
    <n v="46"/>
    <x v="0"/>
    <s v="theater/plays"/>
    <n v="339"/>
    <n v="62.586956521739133"/>
    <s v="theater"/>
    <s v="plays"/>
    <d v="2016-04-02T03:22:51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x v="0"/>
    <n v="33"/>
    <x v="0"/>
    <s v="theater/plays"/>
    <n v="101"/>
    <n v="61.060606060606062"/>
    <s v="theater"/>
    <s v="plays"/>
    <d v="2016-09-19T08:21:34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x v="0"/>
    <n v="31"/>
    <x v="1"/>
    <s v="theater/plays"/>
    <n v="9"/>
    <n v="60.064516129032256"/>
    <s v="theater"/>
    <s v="plays"/>
    <d v="2015-07-20T04:06:16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x v="0"/>
    <n v="5"/>
    <x v="1"/>
    <s v="theater/plays"/>
    <n v="7"/>
    <n v="72.400000000000006"/>
    <s v="theater"/>
    <s v="plays"/>
    <d v="2015-02-06T04:55:12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x v="0"/>
    <n v="1"/>
    <x v="1"/>
    <s v="theater/plays"/>
    <n v="10"/>
    <n v="100"/>
    <s v="theater"/>
    <s v="plays"/>
    <d v="2015-07-18T16:15:59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x v="0"/>
    <n v="12"/>
    <x v="1"/>
    <s v="theater/plays"/>
    <n v="11"/>
    <n v="51.666666666666664"/>
    <s v="theater"/>
    <s v="plays"/>
    <d v="2014-12-10T18:04:06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x v="0"/>
    <n v="4"/>
    <x v="1"/>
    <s v="theater/plays"/>
    <n v="15"/>
    <n v="32.75"/>
    <s v="theater"/>
    <s v="plays"/>
    <d v="2014-11-25T16:15:33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x v="0"/>
    <n v="0"/>
    <x v="1"/>
    <s v="theater/plays"/>
    <n v="0"/>
    <e v="#DIV/0!"/>
    <s v="theater"/>
    <s v="plays"/>
    <d v="2015-04-09T00:35:08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x v="0"/>
    <n v="7"/>
    <x v="1"/>
    <s v="theater/plays"/>
    <n v="28"/>
    <n v="61"/>
    <s v="theater"/>
    <s v="plays"/>
    <d v="2015-03-26T21:38:16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x v="0"/>
    <n v="2"/>
    <x v="1"/>
    <s v="theater/plays"/>
    <n v="13"/>
    <n v="10"/>
    <s v="theater"/>
    <s v="plays"/>
    <d v="2015-04-28T16:38:09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x v="0"/>
    <n v="1"/>
    <x v="1"/>
    <s v="theater/plays"/>
    <n v="1"/>
    <n v="10"/>
    <s v="theater"/>
    <s v="plays"/>
    <d v="2015-02-13T17:04:53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x v="0"/>
    <n v="4"/>
    <x v="1"/>
    <s v="theater/plays"/>
    <n v="21"/>
    <n v="37.5"/>
    <s v="theater"/>
    <s v="plays"/>
    <d v="2015-10-20T16:35:03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x v="0"/>
    <n v="6"/>
    <x v="1"/>
    <s v="theater/plays"/>
    <n v="18"/>
    <n v="45"/>
    <s v="theater"/>
    <s v="plays"/>
    <d v="2014-06-23T22:31:45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x v="0"/>
    <n v="8"/>
    <x v="1"/>
    <s v="theater/plays"/>
    <n v="20"/>
    <n v="100.625"/>
    <s v="theater"/>
    <s v="plays"/>
    <d v="2016-06-27T10:47:48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x v="0"/>
    <n v="14"/>
    <x v="1"/>
    <s v="theater/plays"/>
    <n v="18"/>
    <n v="25.571428571428573"/>
    <s v="theater"/>
    <s v="plays"/>
    <d v="2014-07-13T02:09:15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x v="0"/>
    <n v="0"/>
    <x v="1"/>
    <s v="theater/plays"/>
    <n v="0"/>
    <e v="#DIV/0!"/>
    <s v="theater"/>
    <s v="plays"/>
    <d v="2015-11-17T22:05:50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x v="0"/>
    <n v="4"/>
    <x v="1"/>
    <s v="theater/plays"/>
    <n v="2"/>
    <n v="25"/>
    <s v="theater"/>
    <s v="plays"/>
    <d v="2014-08-07T05:09:04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x v="0"/>
    <n v="0"/>
    <x v="1"/>
    <s v="theater/plays"/>
    <n v="0"/>
    <e v="#DIV/0!"/>
    <s v="theater"/>
    <s v="plays"/>
    <d v="2014-06-03T17:02:44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x v="0"/>
    <n v="0"/>
    <x v="1"/>
    <s v="theater/plays"/>
    <n v="0"/>
    <e v="#DIV/0!"/>
    <s v="theater"/>
    <s v="plays"/>
    <d v="2014-06-03T19:32:32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x v="0"/>
    <n v="1"/>
    <x v="1"/>
    <s v="theater/plays"/>
    <n v="10"/>
    <n v="10"/>
    <s v="theater"/>
    <s v="plays"/>
    <d v="2014-07-11T16:45:02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x v="0"/>
    <n v="1"/>
    <x v="1"/>
    <s v="theater/plays"/>
    <n v="2"/>
    <n v="202"/>
    <s v="theater"/>
    <s v="plays"/>
    <d v="2016-09-08T09:20:39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x v="0"/>
    <n v="1"/>
    <x v="1"/>
    <s v="theater/plays"/>
    <n v="1"/>
    <n v="25"/>
    <s v="theater"/>
    <s v="plays"/>
    <d v="2015-06-09T07:11:36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x v="0"/>
    <n v="52"/>
    <x v="0"/>
    <s v="theater/musical"/>
    <n v="104"/>
    <n v="99.538461538461533"/>
    <s v="theater"/>
    <s v="musical"/>
    <d v="2016-01-26T16:57:16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x v="0"/>
    <n v="7"/>
    <x v="0"/>
    <s v="theater/musical"/>
    <n v="105"/>
    <n v="75"/>
    <s v="theater"/>
    <s v="musical"/>
    <d v="2016-03-29T03:03:08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x v="0"/>
    <n v="28"/>
    <x v="0"/>
    <s v="theater/musical"/>
    <n v="100"/>
    <n v="215.25"/>
    <s v="theater"/>
    <s v="musical"/>
    <d v="2015-01-12T23:33:28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x v="0"/>
    <n v="11"/>
    <x v="0"/>
    <s v="theater/musical"/>
    <n v="133"/>
    <n v="120.54545454545455"/>
    <s v="theater"/>
    <s v="musical"/>
    <d v="2016-02-03T00:51:13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x v="0"/>
    <n v="15"/>
    <x v="0"/>
    <s v="theater/musical"/>
    <n v="113"/>
    <n v="37.666666666666664"/>
    <s v="theater"/>
    <s v="musical"/>
    <d v="2016-09-06T19:15:35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x v="0"/>
    <n v="30"/>
    <x v="0"/>
    <s v="theater/musical"/>
    <n v="103"/>
    <n v="172.23333333333332"/>
    <s v="theater"/>
    <s v="musical"/>
    <d v="2015-05-04T19:46:40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x v="0"/>
    <n v="27"/>
    <x v="0"/>
    <s v="theater/musical"/>
    <n v="120"/>
    <n v="111.11111111111111"/>
    <s v="theater"/>
    <s v="musical"/>
    <d v="2014-06-18T21:08:57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x v="0"/>
    <n v="28"/>
    <x v="0"/>
    <s v="theater/musical"/>
    <n v="130"/>
    <n v="25.464285714285715"/>
    <s v="theater"/>
    <s v="musical"/>
    <d v="2016-03-16T20:48:27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x v="0"/>
    <n v="17"/>
    <x v="0"/>
    <s v="theater/musical"/>
    <n v="101"/>
    <n v="267.64705882352939"/>
    <s v="theater"/>
    <s v="musical"/>
    <d v="2014-05-12T19:33:18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x v="0"/>
    <n v="50"/>
    <x v="0"/>
    <s v="theater/musical"/>
    <n v="109"/>
    <n v="75.959999999999994"/>
    <s v="theater"/>
    <s v="musical"/>
    <d v="2014-11-11T20:25:15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x v="0"/>
    <n v="26"/>
    <x v="0"/>
    <s v="theater/musical"/>
    <n v="102"/>
    <n v="59.03846153846154"/>
    <s v="theater"/>
    <s v="musical"/>
    <d v="2014-04-18T11:18: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x v="0"/>
    <n v="88"/>
    <x v="0"/>
    <s v="theater/musical"/>
    <n v="110"/>
    <n v="50.111022727272733"/>
    <s v="theater"/>
    <s v="musical"/>
    <d v="2015-06-27T02:35:53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x v="0"/>
    <n v="91"/>
    <x v="0"/>
    <s v="theater/musical"/>
    <n v="101"/>
    <n v="55.502967032967035"/>
    <s v="theater"/>
    <s v="musical"/>
    <d v="2014-04-10T12:36:26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x v="0"/>
    <n v="3"/>
    <x v="0"/>
    <s v="theater/musical"/>
    <n v="100"/>
    <n v="166.66666666666666"/>
    <s v="theater"/>
    <s v="musical"/>
    <d v="2015-06-18T11:12:17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x v="0"/>
    <n v="28"/>
    <x v="0"/>
    <s v="theater/musical"/>
    <n v="106"/>
    <n v="47.428571428571431"/>
    <s v="theater"/>
    <s v="musical"/>
    <d v="2015-07-08T19:31:29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x v="0"/>
    <n v="77"/>
    <x v="0"/>
    <s v="theater/musical"/>
    <n v="100"/>
    <n v="64.935064935064929"/>
    <s v="theater"/>
    <s v="musical"/>
    <d v="2015-03-02T18:00:26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x v="0"/>
    <n v="27"/>
    <x v="0"/>
    <s v="theater/musical"/>
    <n v="100"/>
    <n v="55.555555555555557"/>
    <s v="theater"/>
    <s v="musical"/>
    <d v="2016-05-09T20:13:52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x v="0"/>
    <n v="107"/>
    <x v="0"/>
    <s v="theater/musical"/>
    <n v="113"/>
    <n v="74.224299065420567"/>
    <s v="theater"/>
    <s v="musical"/>
    <d v="2014-06-30T18:38:02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x v="0"/>
    <n v="96"/>
    <x v="0"/>
    <s v="theater/musical"/>
    <n v="103"/>
    <n v="106.9271875"/>
    <s v="theater"/>
    <s v="musical"/>
    <d v="2014-05-29T04:00:45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x v="0"/>
    <n v="56"/>
    <x v="0"/>
    <s v="theater/musical"/>
    <n v="117"/>
    <n v="41.696428571428569"/>
    <s v="theater"/>
    <s v="musical"/>
    <d v="2015-02-15T00:28:1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x v="0"/>
    <n v="58"/>
    <x v="0"/>
    <s v="theater/musical"/>
    <n v="108"/>
    <n v="74.243275862068955"/>
    <s v="theater"/>
    <s v="musical"/>
    <d v="2014-05-13T17:28:10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x v="0"/>
    <n v="15"/>
    <x v="0"/>
    <s v="theater/musical"/>
    <n v="100"/>
    <n v="73.333333333333329"/>
    <s v="theater"/>
    <s v="musical"/>
    <d v="2016-03-16T14:21:1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x v="0"/>
    <n v="20"/>
    <x v="0"/>
    <s v="theater/musical"/>
    <n v="100"/>
    <n v="100"/>
    <s v="theater"/>
    <s v="musical"/>
    <d v="2015-05-14T22:20:1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x v="0"/>
    <n v="38"/>
    <x v="0"/>
    <s v="theater/musical"/>
    <n v="146"/>
    <n v="38.421052631578945"/>
    <s v="theater"/>
    <s v="musical"/>
    <d v="2016-05-03T20:34:12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x v="0"/>
    <n v="33"/>
    <x v="0"/>
    <s v="theater/musical"/>
    <n v="110"/>
    <n v="166.96969696969697"/>
    <s v="theater"/>
    <s v="musical"/>
    <d v="2016-11-08T14:48:26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x v="0"/>
    <n v="57"/>
    <x v="0"/>
    <s v="theater/musical"/>
    <n v="108"/>
    <n v="94.912280701754383"/>
    <s v="theater"/>
    <s v="musical"/>
    <d v="2016-10-13T00:07:27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x v="0"/>
    <n v="25"/>
    <x v="0"/>
    <s v="theater/musical"/>
    <n v="100"/>
    <n v="100"/>
    <s v="theater"/>
    <s v="musical"/>
    <d v="2015-03-24T19:00:55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x v="0"/>
    <n v="14"/>
    <x v="0"/>
    <s v="theater/musical"/>
    <n v="100"/>
    <n v="143.21428571428572"/>
    <s v="theater"/>
    <s v="musical"/>
    <d v="2015-03-12T22:37:23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x v="0"/>
    <n v="94"/>
    <x v="0"/>
    <s v="theater/musical"/>
    <n v="107"/>
    <n v="90.819148936170208"/>
    <s v="theater"/>
    <s v="musical"/>
    <d v="2014-06-24T08:49:38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x v="0"/>
    <n v="59"/>
    <x v="0"/>
    <s v="theater/musical"/>
    <n v="143"/>
    <n v="48.542372881355931"/>
    <s v="theater"/>
    <s v="musical"/>
    <d v="2014-09-05T02:40:21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x v="0"/>
    <n v="36"/>
    <x v="0"/>
    <s v="theater/musical"/>
    <n v="105"/>
    <n v="70.027777777777771"/>
    <s v="theater"/>
    <s v="musical"/>
    <d v="2014-12-16T19:39:40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x v="0"/>
    <n v="115"/>
    <x v="0"/>
    <s v="theater/musical"/>
    <n v="104"/>
    <n v="135.62608695652173"/>
    <s v="theater"/>
    <s v="musical"/>
    <d v="2016-02-25T17:39:00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x v="0"/>
    <n v="30"/>
    <x v="0"/>
    <s v="theater/musical"/>
    <n v="120"/>
    <n v="100"/>
    <s v="theater"/>
    <s v="musical"/>
    <d v="2015-06-11T05:16:25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x v="0"/>
    <n v="52"/>
    <x v="0"/>
    <s v="theater/musical"/>
    <n v="110"/>
    <n v="94.90384615384616"/>
    <s v="theater"/>
    <s v="musical"/>
    <d v="2014-08-14T21:11:25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x v="0"/>
    <n v="27"/>
    <x v="0"/>
    <s v="theater/musical"/>
    <n v="102"/>
    <n v="75.370370370370367"/>
    <s v="theater"/>
    <s v="musical"/>
    <d v="2016-06-25T20:41:37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x v="0"/>
    <n v="24"/>
    <x v="0"/>
    <s v="theater/musical"/>
    <n v="129"/>
    <n v="64.458333333333329"/>
    <s v="theater"/>
    <s v="musical"/>
    <d v="2016-02-20T03:22:00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x v="0"/>
    <n v="10"/>
    <x v="0"/>
    <s v="theater/musical"/>
    <n v="115"/>
    <n v="115"/>
    <s v="theater"/>
    <s v="musical"/>
    <d v="2016-06-10T23:32:12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x v="0"/>
    <n v="30"/>
    <x v="0"/>
    <s v="theater/musical"/>
    <n v="151"/>
    <n v="100.5"/>
    <s v="theater"/>
    <s v="musical"/>
    <d v="2016-06-27T15:19:29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x v="0"/>
    <n v="71"/>
    <x v="0"/>
    <s v="theater/musical"/>
    <n v="111"/>
    <n v="93.774647887323937"/>
    <s v="theater"/>
    <s v="musical"/>
    <d v="2016-04-27T00:54:35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x v="0"/>
    <n v="10"/>
    <x v="0"/>
    <s v="theater/musical"/>
    <n v="100"/>
    <n v="35.1"/>
    <s v="theater"/>
    <s v="musical"/>
    <d v="2015-06-12T12:50:06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x v="0"/>
    <n v="1"/>
    <x v="1"/>
    <s v="theater/musical"/>
    <n v="1"/>
    <n v="500"/>
    <s v="theater"/>
    <s v="musical"/>
    <d v="2015-11-25T16:41:59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x v="0"/>
    <n v="4"/>
    <x v="1"/>
    <s v="theater/musical"/>
    <n v="3"/>
    <n v="29"/>
    <s v="theater"/>
    <s v="musical"/>
    <d v="2015-05-14T19:10:18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x v="0"/>
    <n v="0"/>
    <x v="1"/>
    <s v="theater/musical"/>
    <n v="0"/>
    <e v="#DIV/0!"/>
    <s v="theater"/>
    <s v="musical"/>
    <d v="2016-10-23T16:00:23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x v="0"/>
    <n v="0"/>
    <x v="1"/>
    <s v="theater/musical"/>
    <n v="0"/>
    <e v="#DIV/0!"/>
    <s v="theater"/>
    <s v="musical"/>
    <d v="2014-05-07T16:36:32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x v="0"/>
    <n v="2"/>
    <x v="1"/>
    <s v="theater/musical"/>
    <n v="0"/>
    <n v="17.5"/>
    <s v="theater"/>
    <s v="musical"/>
    <d v="2015-06-15T10:43:4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x v="0"/>
    <n v="24"/>
    <x v="1"/>
    <s v="theater/musical"/>
    <n v="60"/>
    <n v="174"/>
    <s v="theater"/>
    <s v="musical"/>
    <d v="2014-11-25T22:32:09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x v="0"/>
    <n v="1"/>
    <x v="1"/>
    <s v="theater/musical"/>
    <n v="1"/>
    <n v="50"/>
    <s v="theater"/>
    <s v="musical"/>
    <d v="2015-05-08T13:55:5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x v="0"/>
    <n v="2"/>
    <x v="1"/>
    <s v="theater/musical"/>
    <n v="2"/>
    <n v="5"/>
    <s v="theater"/>
    <s v="musical"/>
    <d v="2015-07-16T10:28:10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x v="0"/>
    <n v="1"/>
    <x v="1"/>
    <s v="theater/musical"/>
    <n v="0"/>
    <n v="1"/>
    <s v="theater"/>
    <s v="musical"/>
    <d v="2016-11-15T00:42:3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x v="0"/>
    <n v="37"/>
    <x v="1"/>
    <s v="theater/musical"/>
    <n v="90"/>
    <n v="145.40540540540542"/>
    <s v="theater"/>
    <s v="musical"/>
    <d v="2015-03-21T21:09:25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x v="0"/>
    <n v="5"/>
    <x v="1"/>
    <s v="theater/musical"/>
    <n v="1"/>
    <n v="205"/>
    <s v="theater"/>
    <s v="musical"/>
    <d v="2014-07-11T17:20:4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x v="0"/>
    <n v="4"/>
    <x v="1"/>
    <s v="theater/musical"/>
    <n v="4"/>
    <n v="100.5"/>
    <s v="theater"/>
    <s v="musical"/>
    <d v="2016-02-10T22:20:43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x v="0"/>
    <n v="16"/>
    <x v="1"/>
    <s v="theater/musical"/>
    <n v="4"/>
    <n v="55.0625"/>
    <s v="theater"/>
    <s v="musical"/>
    <d v="2014-12-09T17:41:23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x v="0"/>
    <n v="9"/>
    <x v="1"/>
    <s v="theater/musical"/>
    <n v="9"/>
    <n v="47.333333333333336"/>
    <s v="theater"/>
    <s v="musical"/>
    <d v="2014-12-02T16:13:36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x v="0"/>
    <n v="0"/>
    <x v="1"/>
    <s v="theater/musical"/>
    <n v="0"/>
    <e v="#DIV/0!"/>
    <s v="theater"/>
    <s v="musical"/>
    <d v="2015-09-22T03:01:46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x v="0"/>
    <n v="40"/>
    <x v="1"/>
    <s v="theater/musical"/>
    <n v="20"/>
    <n v="58.95"/>
    <s v="theater"/>
    <s v="musical"/>
    <d v="2016-02-03T23:19:28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x v="0"/>
    <n v="0"/>
    <x v="1"/>
    <s v="theater/musical"/>
    <n v="0"/>
    <e v="#DIV/0!"/>
    <s v="theater"/>
    <s v="musical"/>
    <d v="2016-06-06T00:13:4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x v="0"/>
    <n v="2"/>
    <x v="1"/>
    <s v="theater/musical"/>
    <n v="0"/>
    <n v="1.5"/>
    <s v="theater"/>
    <s v="musical"/>
    <d v="2014-07-29T21:17:20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x v="0"/>
    <n v="1"/>
    <x v="1"/>
    <s v="theater/musical"/>
    <n v="0"/>
    <n v="5"/>
    <s v="theater"/>
    <s v="musical"/>
    <d v="2014-06-09T06:13:01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x v="0"/>
    <n v="9"/>
    <x v="1"/>
    <s v="theater/musical"/>
    <n v="30"/>
    <n v="50.555555555555557"/>
    <s v="theater"/>
    <s v="musical"/>
    <d v="2015-03-27T21:48:59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x v="0"/>
    <n v="24"/>
    <x v="0"/>
    <s v="theater/plays"/>
    <n v="100"/>
    <n v="41.666666666666664"/>
    <s v="theater"/>
    <s v="plays"/>
    <d v="2015-02-24T10:53:39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x v="0"/>
    <n v="38"/>
    <x v="0"/>
    <s v="theater/plays"/>
    <n v="101"/>
    <n v="53.289473684210527"/>
    <s v="theater"/>
    <s v="plays"/>
    <d v="2014-06-10T12:38:27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x v="0"/>
    <n v="26"/>
    <x v="0"/>
    <s v="theater/plays"/>
    <n v="122"/>
    <n v="70.230769230769226"/>
    <s v="theater"/>
    <s v="plays"/>
    <d v="2015-02-19T20:22:38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x v="0"/>
    <n v="19"/>
    <x v="0"/>
    <s v="theater/plays"/>
    <n v="330"/>
    <n v="43.421052631578945"/>
    <s v="theater"/>
    <s v="plays"/>
    <d v="2016-04-27T15:02:53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x v="0"/>
    <n v="11"/>
    <x v="0"/>
    <s v="theater/plays"/>
    <n v="110"/>
    <n v="199.18181818181819"/>
    <s v="theater"/>
    <s v="plays"/>
    <d v="2015-04-15T18:01:48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x v="0"/>
    <n v="27"/>
    <x v="0"/>
    <s v="theater/plays"/>
    <n v="101"/>
    <n v="78.518148148148143"/>
    <s v="theater"/>
    <s v="plays"/>
    <d v="2016-05-07T06:37:01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x v="0"/>
    <n v="34"/>
    <x v="0"/>
    <s v="theater/plays"/>
    <n v="140"/>
    <n v="61.823529411764703"/>
    <s v="theater"/>
    <s v="plays"/>
    <d v="2015-02-23T21:41:52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x v="0"/>
    <n v="20"/>
    <x v="0"/>
    <s v="theater/plays"/>
    <n v="100"/>
    <n v="50.000500000000002"/>
    <s v="theater"/>
    <s v="plays"/>
    <d v="2015-07-22T06:14:17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x v="0"/>
    <n v="37"/>
    <x v="0"/>
    <s v="theater/plays"/>
    <n v="119"/>
    <n v="48.339729729729726"/>
    <s v="theater"/>
    <s v="plays"/>
    <d v="2014-06-17T16:33:43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x v="0"/>
    <n v="20"/>
    <x v="0"/>
    <s v="theater/plays"/>
    <n v="107"/>
    <n v="107.25"/>
    <s v="theater"/>
    <s v="plays"/>
    <d v="2015-10-07T16:43:36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x v="0"/>
    <n v="10"/>
    <x v="0"/>
    <s v="theater/plays"/>
    <n v="228"/>
    <n v="57"/>
    <s v="theater"/>
    <s v="plays"/>
    <d v="2015-02-10T20:13:02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x v="0"/>
    <n v="26"/>
    <x v="0"/>
    <s v="theater/plays"/>
    <n v="106"/>
    <n v="40.92307692307692"/>
    <s v="theater"/>
    <s v="plays"/>
    <d v="2015-06-29T05:01:44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x v="0"/>
    <n v="20"/>
    <x v="0"/>
    <s v="theater/plays"/>
    <n v="143"/>
    <n v="21.5"/>
    <s v="theater"/>
    <s v="plays"/>
    <d v="2015-06-05T15:38:37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x v="0"/>
    <n v="46"/>
    <x v="0"/>
    <s v="theater/plays"/>
    <n v="105"/>
    <n v="79.543478260869563"/>
    <s v="theater"/>
    <s v="plays"/>
    <d v="2015-12-03T04:20:07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x v="0"/>
    <n v="76"/>
    <x v="0"/>
    <s v="theater/plays"/>
    <n v="110"/>
    <n v="72.381578947368425"/>
    <s v="theater"/>
    <s v="plays"/>
    <d v="2015-11-21T20:06:57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x v="0"/>
    <n v="41"/>
    <x v="0"/>
    <s v="theater/plays"/>
    <n v="106"/>
    <n v="64.634146341463421"/>
    <s v="theater"/>
    <s v="plays"/>
    <d v="2015-06-15T21:50:44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x v="0"/>
    <n v="7"/>
    <x v="0"/>
    <s v="theater/plays"/>
    <n v="108"/>
    <n v="38.571428571428569"/>
    <s v="theater"/>
    <s v="plays"/>
    <d v="2016-07-20T15:01:43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x v="0"/>
    <n v="49"/>
    <x v="0"/>
    <s v="theater/plays"/>
    <n v="105"/>
    <n v="107.57142857142857"/>
    <s v="theater"/>
    <s v="plays"/>
    <d v="2015-05-27T01:40:14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x v="0"/>
    <n v="26"/>
    <x v="0"/>
    <s v="theater/plays"/>
    <n v="119"/>
    <n v="27.5"/>
    <s v="theater"/>
    <s v="plays"/>
    <d v="2015-04-07T10:09:54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x v="0"/>
    <n v="65"/>
    <x v="0"/>
    <s v="theater/plays"/>
    <n v="153"/>
    <n v="70.461538461538467"/>
    <s v="theater"/>
    <s v="plays"/>
    <d v="2015-01-30T22:16:41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x v="0"/>
    <n v="28"/>
    <x v="0"/>
    <s v="theater/plays"/>
    <n v="100"/>
    <n v="178.57142857142858"/>
    <s v="theater"/>
    <s v="plays"/>
    <d v="2014-11-01T12:39:47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x v="0"/>
    <n v="8"/>
    <x v="0"/>
    <s v="theater/plays"/>
    <n v="100"/>
    <n v="62.625"/>
    <s v="theater"/>
    <s v="plays"/>
    <d v="2016-08-11T20:46:11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x v="0"/>
    <n v="3"/>
    <x v="0"/>
    <s v="theater/plays"/>
    <n v="225"/>
    <n v="75"/>
    <s v="theater"/>
    <s v="plays"/>
    <d v="2016-05-13T17:46:51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x v="0"/>
    <n v="9"/>
    <x v="0"/>
    <s v="theater/plays"/>
    <n v="106"/>
    <n v="58.901111111111113"/>
    <s v="theater"/>
    <s v="plays"/>
    <d v="2014-10-15T20:22:25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x v="0"/>
    <n v="9"/>
    <x v="0"/>
    <s v="theater/plays"/>
    <n v="105"/>
    <n v="139.55555555555554"/>
    <s v="theater"/>
    <s v="plays"/>
    <d v="2016-01-06T02:45:35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x v="0"/>
    <n v="20"/>
    <x v="0"/>
    <s v="theater/plays"/>
    <n v="117"/>
    <n v="70"/>
    <s v="theater"/>
    <s v="plays"/>
    <d v="2014-11-20T20:56:12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x v="0"/>
    <n v="57"/>
    <x v="0"/>
    <s v="theater/plays"/>
    <n v="109"/>
    <n v="57.385964912280699"/>
    <s v="theater"/>
    <s v="plays"/>
    <d v="2015-05-19T10:41:07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x v="0"/>
    <n v="8"/>
    <x v="0"/>
    <s v="theater/plays"/>
    <n v="160"/>
    <n v="40"/>
    <s v="theater"/>
    <s v="plays"/>
    <d v="2016-03-31T22:36:48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x v="0"/>
    <n v="14"/>
    <x v="0"/>
    <s v="theater/plays"/>
    <n v="113"/>
    <n v="64.285714285714292"/>
    <s v="theater"/>
    <s v="plays"/>
    <d v="2016-07-02T22:14:12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x v="0"/>
    <n v="17"/>
    <x v="0"/>
    <s v="theater/plays"/>
    <n v="102"/>
    <n v="120.11764705882354"/>
    <s v="theater"/>
    <s v="plays"/>
    <d v="2015-05-28T18:22:38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x v="0"/>
    <n v="100"/>
    <x v="0"/>
    <s v="theater/plays"/>
    <n v="101"/>
    <n v="1008.24"/>
    <s v="theater"/>
    <s v="plays"/>
    <d v="2015-04-22T17:03:29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x v="0"/>
    <n v="32"/>
    <x v="0"/>
    <s v="theater/plays"/>
    <n v="101"/>
    <n v="63.28125"/>
    <s v="theater"/>
    <s v="plays"/>
    <d v="2015-05-31T03:25:24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x v="0"/>
    <n v="3"/>
    <x v="0"/>
    <s v="theater/plays"/>
    <n v="6500"/>
    <n v="21.666666666666668"/>
    <s v="theater"/>
    <s v="plays"/>
    <d v="2016-03-03T16:50:29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x v="1"/>
    <n v="34"/>
    <x v="1"/>
    <s v="theater/plays"/>
    <n v="9"/>
    <n v="25.647058823529413"/>
    <s v="theater"/>
    <s v="plays"/>
    <d v="2014-05-21T18:51:27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x v="1"/>
    <n v="23"/>
    <x v="1"/>
    <s v="theater/plays"/>
    <n v="22"/>
    <n v="47.695652173913047"/>
    <s v="theater"/>
    <s v="plays"/>
    <d v="2014-04-11T11:50:5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x v="1"/>
    <n v="19"/>
    <x v="1"/>
    <s v="theater/plays"/>
    <n v="21"/>
    <n v="56.05263157894737"/>
    <s v="theater"/>
    <s v="plays"/>
    <d v="2014-05-07T01:44:24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x v="1"/>
    <n v="50"/>
    <x v="1"/>
    <s v="theater/plays"/>
    <n v="41"/>
    <n v="81.319999999999993"/>
    <s v="theater"/>
    <s v="plays"/>
    <d v="2014-05-07T14:48:5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x v="1"/>
    <n v="12"/>
    <x v="1"/>
    <s v="theater/plays"/>
    <n v="2"/>
    <n v="70.166666666666671"/>
    <s v="theater"/>
    <s v="plays"/>
    <d v="2015-09-01T15:02:54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x v="1"/>
    <n v="8"/>
    <x v="1"/>
    <s v="theater/plays"/>
    <n v="3"/>
    <n v="23.625"/>
    <s v="theater"/>
    <s v="plays"/>
    <d v="2014-09-03T05:19:02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x v="1"/>
    <n v="9"/>
    <x v="1"/>
    <s v="theater/plays"/>
    <n v="16"/>
    <n v="188.55555555555554"/>
    <s v="theater"/>
    <s v="plays"/>
    <d v="2015-06-04T05:23:11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x v="1"/>
    <n v="43"/>
    <x v="1"/>
    <s v="theater/plays"/>
    <n v="16"/>
    <n v="49.511627906976742"/>
    <s v="theater"/>
    <s v="plays"/>
    <d v="2015-09-18T19:36:29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x v="1"/>
    <n v="28"/>
    <x v="1"/>
    <s v="theater/plays"/>
    <n v="7"/>
    <n v="75.464285714285708"/>
    <s v="theater"/>
    <s v="plays"/>
    <d v="2015-05-12T18:24:44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x v="1"/>
    <n v="4"/>
    <x v="1"/>
    <s v="theater/plays"/>
    <n v="4"/>
    <n v="9.5"/>
    <s v="theater"/>
    <s v="plays"/>
    <d v="2014-12-02T02:59:03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x v="1"/>
    <n v="24"/>
    <x v="1"/>
    <s v="theater/plays"/>
    <n v="34"/>
    <n v="35.5"/>
    <s v="theater"/>
    <s v="plays"/>
    <d v="2015-06-17T10:32:59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x v="0"/>
    <n v="2"/>
    <x v="1"/>
    <s v="theater/plays"/>
    <n v="0"/>
    <n v="10"/>
    <s v="theater"/>
    <s v="plays"/>
    <d v="2015-03-02T04:34:36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x v="0"/>
    <n v="2"/>
    <x v="1"/>
    <s v="theater/plays"/>
    <n v="0"/>
    <n v="13"/>
    <s v="theater"/>
    <s v="plays"/>
    <d v="2014-07-28T20:09:38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x v="0"/>
    <n v="20"/>
    <x v="1"/>
    <s v="theater/plays"/>
    <n v="16"/>
    <n v="89.4"/>
    <s v="theater"/>
    <s v="plays"/>
    <d v="2015-04-09T21:14:18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x v="0"/>
    <n v="1"/>
    <x v="1"/>
    <s v="theater/plays"/>
    <n v="3"/>
    <n v="25"/>
    <s v="theater"/>
    <s v="plays"/>
    <d v="2015-02-24T23:17:51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x v="0"/>
    <n v="1"/>
    <x v="1"/>
    <s v="theater/plays"/>
    <n v="0"/>
    <n v="1"/>
    <s v="theater"/>
    <s v="plays"/>
    <d v="2015-02-06T17:50:03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x v="0"/>
    <n v="4"/>
    <x v="1"/>
    <s v="theater/plays"/>
    <n v="5"/>
    <n v="65"/>
    <s v="theater"/>
    <s v="plays"/>
    <d v="2014-07-09T17:41:30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x v="0"/>
    <n v="1"/>
    <x v="1"/>
    <s v="theater/plays"/>
    <n v="2"/>
    <n v="10"/>
    <s v="theater"/>
    <s v="plays"/>
    <d v="2015-05-04T10:20:44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x v="0"/>
    <n v="1"/>
    <x v="1"/>
    <s v="theater/plays"/>
    <n v="0"/>
    <n v="1"/>
    <s v="theater"/>
    <s v="plays"/>
    <d v="2014-05-30T21:26:47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x v="0"/>
    <n v="13"/>
    <x v="1"/>
    <s v="theater/plays"/>
    <n v="18"/>
    <n v="81.538461538461533"/>
    <s v="theater"/>
    <s v="plays"/>
    <d v="2014-07-13T15:51:5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x v="0"/>
    <n v="1"/>
    <x v="1"/>
    <s v="theater/plays"/>
    <n v="5"/>
    <n v="100"/>
    <s v="theater"/>
    <s v="plays"/>
    <d v="2014-10-02T14:09:37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x v="0"/>
    <n v="1"/>
    <x v="1"/>
    <s v="theater/plays"/>
    <n v="0"/>
    <n v="1"/>
    <s v="theater"/>
    <s v="plays"/>
    <d v="2016-08-29T06:15:56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x v="0"/>
    <n v="0"/>
    <x v="1"/>
    <s v="theater/plays"/>
    <n v="0"/>
    <e v="#DIV/0!"/>
    <s v="theater"/>
    <s v="plays"/>
    <d v="2015-09-06T15:11:45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x v="0"/>
    <n v="3"/>
    <x v="1"/>
    <s v="theater/plays"/>
    <n v="1"/>
    <n v="20"/>
    <s v="theater"/>
    <s v="plays"/>
    <d v="2015-10-18T21:24:1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x v="0"/>
    <n v="14"/>
    <x v="1"/>
    <s v="theater/plays"/>
    <n v="27"/>
    <n v="46.428571428571431"/>
    <s v="theater"/>
    <s v="plays"/>
    <d v="2014-07-21T15:38:18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x v="0"/>
    <n v="2"/>
    <x v="1"/>
    <s v="theater/plays"/>
    <n v="1"/>
    <n v="5.5"/>
    <s v="theater"/>
    <s v="plays"/>
    <d v="2016-02-02T22:43:41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x v="0"/>
    <n v="5"/>
    <x v="1"/>
    <s v="theater/plays"/>
    <n v="13"/>
    <n v="50.2"/>
    <s v="theater"/>
    <s v="plays"/>
    <d v="2016-05-19T19:32:19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x v="0"/>
    <n v="1"/>
    <x v="1"/>
    <s v="theater/musical"/>
    <n v="0"/>
    <n v="10"/>
    <s v="theater"/>
    <s v="musical"/>
    <d v="2014-08-14T15:50:05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x v="0"/>
    <n v="15"/>
    <x v="1"/>
    <s v="theater/musical"/>
    <n v="3"/>
    <n v="30.133333333333333"/>
    <s v="theater"/>
    <s v="musical"/>
    <d v="2015-02-12T17:23:12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x v="0"/>
    <n v="10"/>
    <x v="1"/>
    <s v="theater/musical"/>
    <n v="15"/>
    <n v="150"/>
    <s v="theater"/>
    <s v="musical"/>
    <d v="2014-06-03T04:07:58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x v="0"/>
    <n v="3"/>
    <x v="1"/>
    <s v="theater/musical"/>
    <n v="3"/>
    <n v="13.333333333333334"/>
    <s v="theater"/>
    <s v="musical"/>
    <d v="2017-01-28T18:44:10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x v="0"/>
    <n v="0"/>
    <x v="1"/>
    <s v="theater/musical"/>
    <n v="0"/>
    <e v="#DIV/0!"/>
    <s v="theater"/>
    <s v="musical"/>
    <d v="2015-06-25T03:29:56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x v="0"/>
    <n v="0"/>
    <x v="1"/>
    <s v="theater/musical"/>
    <n v="0"/>
    <e v="#DIV/0!"/>
    <s v="theater"/>
    <s v="musical"/>
    <d v="2015-09-08T16:42:15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x v="0"/>
    <n v="0"/>
    <x v="1"/>
    <s v="theater/musical"/>
    <n v="0"/>
    <e v="#DIV/0!"/>
    <s v="theater"/>
    <s v="musical"/>
    <d v="2015-01-03T00:23:42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x v="0"/>
    <n v="0"/>
    <x v="1"/>
    <s v="theater/musical"/>
    <n v="0"/>
    <e v="#DIV/0!"/>
    <s v="theater"/>
    <s v="musical"/>
    <d v="2016-09-02T08:19:2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x v="0"/>
    <n v="46"/>
    <x v="1"/>
    <s v="theater/musical"/>
    <n v="53"/>
    <n v="44.760869565217391"/>
    <s v="theater"/>
    <s v="musical"/>
    <d v="2016-01-03T14:58:48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x v="0"/>
    <n v="14"/>
    <x v="1"/>
    <s v="theater/musical"/>
    <n v="5"/>
    <n v="88.642857142857139"/>
    <s v="theater"/>
    <s v="musical"/>
    <d v="2016-11-08T16:15:52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x v="0"/>
    <n v="1"/>
    <x v="1"/>
    <s v="theater/musical"/>
    <n v="0"/>
    <n v="10"/>
    <s v="theater"/>
    <s v="musical"/>
    <d v="2015-05-30T19:39:06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x v="0"/>
    <n v="0"/>
    <x v="1"/>
    <s v="theater/musical"/>
    <n v="0"/>
    <e v="#DIV/0!"/>
    <s v="theater"/>
    <s v="musical"/>
    <d v="2014-12-26T20:39:56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x v="0"/>
    <n v="17"/>
    <x v="1"/>
    <s v="theater/musical"/>
    <n v="13"/>
    <n v="57.647058823529413"/>
    <s v="theater"/>
    <s v="musical"/>
    <d v="2014-06-25T19:33:4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x v="0"/>
    <n v="1"/>
    <x v="1"/>
    <s v="theater/musical"/>
    <n v="5"/>
    <n v="25"/>
    <s v="theater"/>
    <s v="musical"/>
    <d v="2017-01-21T00:26:39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x v="0"/>
    <n v="0"/>
    <x v="1"/>
    <s v="theater/musical"/>
    <n v="0"/>
    <e v="#DIV/0!"/>
    <s v="theater"/>
    <s v="musical"/>
    <d v="2016-01-04T23:36:10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x v="0"/>
    <n v="0"/>
    <x v="1"/>
    <s v="theater/musical"/>
    <n v="0"/>
    <e v="#DIV/0!"/>
    <s v="theater"/>
    <s v="musical"/>
    <d v="2014-08-03T14:27:49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x v="0"/>
    <n v="0"/>
    <x v="1"/>
    <s v="theater/musical"/>
    <n v="0"/>
    <e v="#DIV/0!"/>
    <s v="theater"/>
    <s v="musical"/>
    <d v="2015-03-02T18:59:52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x v="0"/>
    <n v="0"/>
    <x v="1"/>
    <s v="theater/musical"/>
    <n v="0"/>
    <e v="#DIV/0!"/>
    <s v="theater"/>
    <s v="musical"/>
    <d v="2016-04-09T22:49:51"/>
    <d v="2016-05-09T22:49:51"/>
  </r>
  <r>
    <n v="3886"/>
    <s v="a (Canceled)"/>
    <n v="1"/>
    <n v="10000"/>
    <n v="0"/>
    <x v="1"/>
    <s v="AU"/>
    <s v="AUD"/>
    <n v="1418275702"/>
    <n v="1415683702"/>
    <x v="0"/>
    <n v="0"/>
    <x v="1"/>
    <s v="theater/musical"/>
    <n v="0"/>
    <e v="#DIV/0!"/>
    <s v="theater"/>
    <s v="musical"/>
    <d v="2014-11-11T05:28:22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x v="0"/>
    <n v="2"/>
    <x v="1"/>
    <s v="theater/musical"/>
    <n v="2"/>
    <n v="17.5"/>
    <s v="theater"/>
    <s v="musical"/>
    <d v="2015-03-16T20:35:29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x v="0"/>
    <n v="14"/>
    <x v="1"/>
    <s v="theater/plays"/>
    <n v="27"/>
    <n v="38.714285714285715"/>
    <s v="theater"/>
    <s v="plays"/>
    <d v="2017-01-27T13:05:5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x v="0"/>
    <n v="9"/>
    <x v="1"/>
    <s v="theater/plays"/>
    <n v="1"/>
    <n v="13.111111111111111"/>
    <s v="theater"/>
    <s v="plays"/>
    <d v="2014-12-04T00:07:10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x v="0"/>
    <n v="8"/>
    <x v="1"/>
    <s v="theater/plays"/>
    <n v="17"/>
    <n v="315.5"/>
    <s v="theater"/>
    <s v="plays"/>
    <d v="2015-06-16T18:12:24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x v="0"/>
    <n v="7"/>
    <x v="1"/>
    <s v="theater/plays"/>
    <n v="33"/>
    <n v="37.142857142857146"/>
    <s v="theater"/>
    <s v="plays"/>
    <d v="2015-02-21T03:10:44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x v="0"/>
    <n v="0"/>
    <x v="1"/>
    <s v="theater/plays"/>
    <n v="0"/>
    <e v="#DIV/0!"/>
    <s v="theater"/>
    <s v="plays"/>
    <d v="2014-08-16T15:39:17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x v="0"/>
    <n v="84"/>
    <x v="1"/>
    <s v="theater/plays"/>
    <n v="22"/>
    <n v="128.27380952380952"/>
    <s v="theater"/>
    <s v="plays"/>
    <d v="2014-05-20T15:47:20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x v="0"/>
    <n v="11"/>
    <x v="1"/>
    <s v="theater/plays"/>
    <n v="3"/>
    <n v="47.272727272727273"/>
    <s v="theater"/>
    <s v="plays"/>
    <d v="2016-11-05T23:00:12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x v="0"/>
    <n v="1"/>
    <x v="1"/>
    <s v="theater/plays"/>
    <n v="5"/>
    <n v="50"/>
    <s v="theater"/>
    <s v="plays"/>
    <d v="2015-01-28T06:00:18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x v="0"/>
    <n v="4"/>
    <x v="1"/>
    <s v="theater/plays"/>
    <n v="11"/>
    <n v="42.5"/>
    <s v="theater"/>
    <s v="plays"/>
    <d v="2014-06-03T04:36:18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x v="0"/>
    <n v="10"/>
    <x v="1"/>
    <s v="theater/plays"/>
    <n v="18"/>
    <n v="44"/>
    <s v="theater"/>
    <s v="plays"/>
    <d v="2014-12-09T20:58:03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x v="0"/>
    <n v="16"/>
    <x v="1"/>
    <s v="theater/plays"/>
    <n v="33"/>
    <n v="50.875"/>
    <s v="theater"/>
    <s v="plays"/>
    <d v="2015-07-08T11:34:30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x v="0"/>
    <n v="2"/>
    <x v="1"/>
    <s v="theater/plays"/>
    <n v="1"/>
    <n v="62.5"/>
    <s v="theater"/>
    <s v="plays"/>
    <d v="2014-07-23T18:36:01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x v="0"/>
    <n v="5"/>
    <x v="1"/>
    <s v="theater/plays"/>
    <n v="5"/>
    <n v="27"/>
    <s v="theater"/>
    <s v="plays"/>
    <d v="2015-05-12T02:13:11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x v="0"/>
    <n v="1"/>
    <x v="1"/>
    <s v="theater/plays"/>
    <n v="1"/>
    <n v="25"/>
    <s v="theater"/>
    <s v="plays"/>
    <d v="2015-11-09T19:49:59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x v="0"/>
    <n v="31"/>
    <x v="1"/>
    <s v="theater/plays"/>
    <n v="49"/>
    <n v="47.258064516129032"/>
    <s v="theater"/>
    <s v="plays"/>
    <d v="2016-10-20T11:14: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x v="0"/>
    <n v="0"/>
    <x v="1"/>
    <s v="theater/plays"/>
    <n v="0"/>
    <e v="#DIV/0!"/>
    <s v="theater"/>
    <s v="plays"/>
    <d v="2015-07-01T00:16:05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x v="0"/>
    <n v="2"/>
    <x v="1"/>
    <s v="theater/plays"/>
    <n v="0"/>
    <n v="1.5"/>
    <s v="theater"/>
    <s v="plays"/>
    <d v="2015-04-01T05:30:00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x v="0"/>
    <n v="7"/>
    <x v="1"/>
    <s v="theater/plays"/>
    <n v="12"/>
    <n v="24.714285714285715"/>
    <s v="theater"/>
    <s v="plays"/>
    <d v="2015-04-30T14:58:23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x v="0"/>
    <n v="16"/>
    <x v="1"/>
    <s v="theater/plays"/>
    <n v="67"/>
    <n v="63.125"/>
    <s v="theater"/>
    <s v="plays"/>
    <d v="2015-05-19T22:01:33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x v="0"/>
    <n v="4"/>
    <x v="1"/>
    <s v="theater/plays"/>
    <n v="15"/>
    <n v="38.25"/>
    <s v="theater"/>
    <s v="plays"/>
    <d v="2014-09-24T19:40:06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x v="0"/>
    <n v="4"/>
    <x v="1"/>
    <s v="theater/plays"/>
    <n v="9"/>
    <n v="16.25"/>
    <s v="theater"/>
    <s v="plays"/>
    <d v="2014-07-14T03:14:56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x v="0"/>
    <n v="4"/>
    <x v="1"/>
    <s v="theater/plays"/>
    <n v="0"/>
    <n v="33.75"/>
    <s v="theater"/>
    <s v="plays"/>
    <d v="2014-08-12T08:37:22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x v="0"/>
    <n v="3"/>
    <x v="1"/>
    <s v="theater/plays"/>
    <n v="3"/>
    <n v="61.666666666666664"/>
    <s v="theater"/>
    <s v="plays"/>
    <d v="2015-08-08T18:09:57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x v="0"/>
    <n v="36"/>
    <x v="1"/>
    <s v="theater/plays"/>
    <n v="37"/>
    <n v="83.138888888888886"/>
    <s v="theater"/>
    <s v="plays"/>
    <d v="2014-10-27T19:29:37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x v="0"/>
    <n v="1"/>
    <x v="1"/>
    <s v="theater/plays"/>
    <n v="0"/>
    <n v="1"/>
    <s v="theater"/>
    <s v="plays"/>
    <d v="2015-02-24T06:28:50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x v="0"/>
    <n v="7"/>
    <x v="1"/>
    <s v="theater/plays"/>
    <n v="10"/>
    <n v="142.85714285714286"/>
    <s v="theater"/>
    <s v="plays"/>
    <d v="2015-10-31T05:04:09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x v="0"/>
    <n v="27"/>
    <x v="1"/>
    <s v="theater/plays"/>
    <n v="36"/>
    <n v="33.666666666666664"/>
    <s v="theater"/>
    <s v="plays"/>
    <d v="2015-04-20T19:39:16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x v="0"/>
    <n v="1"/>
    <x v="1"/>
    <s v="theater/plays"/>
    <n v="0"/>
    <n v="5"/>
    <s v="theater"/>
    <s v="plays"/>
    <d v="2016-05-02T23:38:29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x v="0"/>
    <n v="0"/>
    <x v="1"/>
    <s v="theater/plays"/>
    <n v="0"/>
    <e v="#DIV/0!"/>
    <s v="theater"/>
    <s v="plays"/>
    <d v="2016-05-04T11:19:12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x v="0"/>
    <n v="1"/>
    <x v="1"/>
    <s v="theater/plays"/>
    <n v="0"/>
    <n v="10"/>
    <s v="theater"/>
    <s v="plays"/>
    <d v="2014-08-12T12:39:21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x v="0"/>
    <n v="3"/>
    <x v="1"/>
    <s v="theater/plays"/>
    <n v="0"/>
    <n v="40"/>
    <s v="theater"/>
    <s v="plays"/>
    <d v="2014-07-23T15:57:03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x v="0"/>
    <n v="3"/>
    <x v="1"/>
    <s v="theater/plays"/>
    <n v="2"/>
    <n v="30"/>
    <s v="theater"/>
    <s v="plays"/>
    <d v="2015-12-20T16:26:13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x v="0"/>
    <n v="3"/>
    <x v="1"/>
    <s v="theater/plays"/>
    <n v="5"/>
    <n v="45"/>
    <s v="theater"/>
    <s v="plays"/>
    <d v="2016-10-14T09:17:4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x v="0"/>
    <n v="0"/>
    <x v="1"/>
    <s v="theater/plays"/>
    <n v="0"/>
    <e v="#DIV/0!"/>
    <s v="theater"/>
    <s v="plays"/>
    <d v="2014-10-14T13:00:55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x v="0"/>
    <n v="6"/>
    <x v="1"/>
    <s v="theater/plays"/>
    <n v="8"/>
    <n v="10.166666666666666"/>
    <s v="theater"/>
    <s v="plays"/>
    <d v="2015-01-16T18:26:50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x v="0"/>
    <n v="17"/>
    <x v="1"/>
    <s v="theater/plays"/>
    <n v="12"/>
    <n v="81.411764705882348"/>
    <s v="theater"/>
    <s v="plays"/>
    <d v="2015-03-12T23:31:11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x v="0"/>
    <n v="40"/>
    <x v="1"/>
    <s v="theater/plays"/>
    <n v="15"/>
    <n v="57.25"/>
    <s v="theater"/>
    <s v="plays"/>
    <d v="2014-05-27T23:02:02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x v="0"/>
    <n v="3"/>
    <x v="1"/>
    <s v="theater/plays"/>
    <n v="10"/>
    <n v="5"/>
    <s v="theater"/>
    <s v="plays"/>
    <d v="2014-06-30T20:53:59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x v="0"/>
    <n v="1"/>
    <x v="1"/>
    <s v="theater/plays"/>
    <n v="0"/>
    <n v="15"/>
    <s v="theater"/>
    <s v="plays"/>
    <d v="2014-11-27T02:02:28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x v="0"/>
    <n v="2"/>
    <x v="1"/>
    <s v="theater/plays"/>
    <n v="1"/>
    <n v="12.5"/>
    <s v="theater"/>
    <s v="plays"/>
    <d v="2014-07-10T06:25:04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x v="0"/>
    <n v="7"/>
    <x v="1"/>
    <s v="theater/plays"/>
    <n v="13"/>
    <n v="93"/>
    <s v="theater"/>
    <s v="plays"/>
    <d v="2015-09-18T16:23:47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x v="0"/>
    <n v="14"/>
    <x v="1"/>
    <s v="theater/plays"/>
    <n v="2"/>
    <n v="32.357142857142854"/>
    <s v="theater"/>
    <s v="plays"/>
    <d v="2016-08-19T19:51:05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x v="0"/>
    <n v="0"/>
    <x v="1"/>
    <s v="theater/plays"/>
    <n v="0"/>
    <e v="#DIV/0!"/>
    <s v="theater"/>
    <s v="plays"/>
    <d v="2016-03-04T08:07:48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x v="0"/>
    <n v="0"/>
    <x v="1"/>
    <s v="theater/plays"/>
    <n v="0"/>
    <e v="#DIV/0!"/>
    <s v="theater"/>
    <s v="plays"/>
    <d v="2015-08-12T03:38:27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x v="0"/>
    <n v="1"/>
    <x v="1"/>
    <s v="theater/plays"/>
    <n v="0"/>
    <n v="1"/>
    <s v="theater"/>
    <s v="plays"/>
    <d v="2016-02-15T04:02:44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x v="0"/>
    <n v="12"/>
    <x v="1"/>
    <s v="theater/plays"/>
    <n v="16"/>
    <n v="91.833333333333329"/>
    <s v="theater"/>
    <s v="plays"/>
    <d v="2016-06-17T23:14:22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x v="0"/>
    <n v="12"/>
    <x v="1"/>
    <s v="theater/plays"/>
    <n v="11"/>
    <n v="45.833333333333336"/>
    <s v="theater"/>
    <s v="plays"/>
    <d v="2015-08-17T16:07:19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x v="0"/>
    <n v="23"/>
    <x v="1"/>
    <s v="theater/plays"/>
    <n v="44"/>
    <n v="57.173913043478258"/>
    <s v="theater"/>
    <s v="plays"/>
    <d v="2015-08-05T15:45:46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x v="0"/>
    <n v="0"/>
    <x v="1"/>
    <s v="theater/plays"/>
    <n v="0"/>
    <e v="#DIV/0!"/>
    <s v="theater"/>
    <s v="plays"/>
    <d v="2016-11-01T06:18:40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x v="0"/>
    <n v="10"/>
    <x v="1"/>
    <s v="theater/plays"/>
    <n v="86"/>
    <n v="248.5"/>
    <s v="theater"/>
    <s v="plays"/>
    <d v="2016-06-13T15:09:20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x v="0"/>
    <n v="5"/>
    <x v="1"/>
    <s v="theater/plays"/>
    <n v="12"/>
    <n v="79.400000000000006"/>
    <s v="theater"/>
    <s v="plays"/>
    <d v="2015-05-27T21:44:14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x v="0"/>
    <n v="1"/>
    <x v="1"/>
    <s v="theater/plays"/>
    <n v="0"/>
    <n v="5"/>
    <s v="theater"/>
    <s v="plays"/>
    <d v="2014-10-03T09:36:1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x v="0"/>
    <n v="2"/>
    <x v="1"/>
    <s v="theater/plays"/>
    <n v="0"/>
    <n v="5.5"/>
    <s v="theater"/>
    <s v="plays"/>
    <d v="2014-11-18T11:49:11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x v="0"/>
    <n v="2"/>
    <x v="1"/>
    <s v="theater/plays"/>
    <n v="1"/>
    <n v="25"/>
    <s v="theater"/>
    <s v="plays"/>
    <d v="2014-10-28T14:05:37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x v="0"/>
    <n v="0"/>
    <x v="1"/>
    <s v="theater/plays"/>
    <n v="0"/>
    <e v="#DIV/0!"/>
    <s v="theater"/>
    <s v="plays"/>
    <d v="2015-04-17T21:41:54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x v="0"/>
    <n v="13"/>
    <x v="1"/>
    <s v="theater/plays"/>
    <n v="36"/>
    <n v="137.07692307692307"/>
    <s v="theater"/>
    <s v="plays"/>
    <d v="2015-10-02T18:41:08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x v="0"/>
    <n v="0"/>
    <x v="1"/>
    <s v="theater/plays"/>
    <n v="0"/>
    <e v="#DIV/0!"/>
    <s v="theater"/>
    <s v="plays"/>
    <d v="2015-07-28T15:54:35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x v="0"/>
    <n v="1"/>
    <x v="1"/>
    <s v="theater/plays"/>
    <n v="0"/>
    <n v="5"/>
    <s v="theater"/>
    <s v="plays"/>
    <d v="2015-04-15T19:14:28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x v="0"/>
    <n v="5"/>
    <x v="1"/>
    <s v="theater/plays"/>
    <n v="3"/>
    <n v="39"/>
    <s v="theater"/>
    <s v="plays"/>
    <d v="2015-01-27T20:00:22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x v="0"/>
    <n v="2"/>
    <x v="1"/>
    <s v="theater/plays"/>
    <n v="3"/>
    <n v="50.5"/>
    <s v="theater"/>
    <s v="plays"/>
    <d v="2016-09-02T03:25:44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x v="0"/>
    <n v="0"/>
    <x v="1"/>
    <s v="theater/plays"/>
    <n v="0"/>
    <e v="#DIV/0!"/>
    <s v="theater"/>
    <s v="plays"/>
    <d v="2014-07-09T07:48:43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x v="0"/>
    <n v="32"/>
    <x v="1"/>
    <s v="theater/plays"/>
    <n v="16"/>
    <n v="49.28125"/>
    <s v="theater"/>
    <s v="plays"/>
    <d v="2015-01-12T02:53:41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x v="0"/>
    <n v="1"/>
    <x v="1"/>
    <s v="theater/plays"/>
    <n v="1"/>
    <n v="25"/>
    <s v="theater"/>
    <s v="plays"/>
    <d v="2016-03-10T16:51:2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x v="0"/>
    <n v="1"/>
    <x v="1"/>
    <s v="theater/plays"/>
    <n v="0"/>
    <n v="1"/>
    <s v="theater"/>
    <s v="plays"/>
    <d v="2016-03-04T19:49:02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x v="0"/>
    <n v="1"/>
    <x v="1"/>
    <s v="theater/plays"/>
    <n v="0"/>
    <n v="25"/>
    <s v="theater"/>
    <s v="plays"/>
    <d v="2015-08-27T18:58:10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x v="0"/>
    <n v="0"/>
    <x v="1"/>
    <s v="theater/plays"/>
    <n v="0"/>
    <e v="#DIV/0!"/>
    <s v="theater"/>
    <s v="plays"/>
    <d v="2016-06-29T01:09:46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x v="0"/>
    <n v="0"/>
    <x v="1"/>
    <s v="theater/plays"/>
    <n v="0"/>
    <e v="#DIV/0!"/>
    <s v="theater"/>
    <s v="plays"/>
    <d v="2014-05-15T15:37:4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x v="0"/>
    <n v="8"/>
    <x v="1"/>
    <s v="theater/plays"/>
    <n v="24"/>
    <n v="53.125"/>
    <s v="theater"/>
    <s v="plays"/>
    <d v="2015-10-29T20:22:21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x v="0"/>
    <n v="0"/>
    <x v="1"/>
    <s v="theater/plays"/>
    <n v="0"/>
    <e v="#DIV/0!"/>
    <s v="theater"/>
    <s v="plays"/>
    <d v="2016-03-28T22:22:07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x v="0"/>
    <n v="1"/>
    <x v="1"/>
    <s v="theater/plays"/>
    <n v="0"/>
    <n v="7"/>
    <s v="theater"/>
    <s v="plays"/>
    <d v="2016-05-23T23:25:54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x v="0"/>
    <n v="16"/>
    <x v="1"/>
    <s v="theater/plays"/>
    <n v="32"/>
    <n v="40.0625"/>
    <s v="theater"/>
    <s v="plays"/>
    <d v="2014-06-26T22:48:32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x v="0"/>
    <n v="12"/>
    <x v="1"/>
    <s v="theater/plays"/>
    <n v="24"/>
    <n v="24.333333333333332"/>
    <s v="theater"/>
    <s v="plays"/>
    <d v="2014-08-29T18:55:56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x v="0"/>
    <n v="4"/>
    <x v="1"/>
    <s v="theater/plays"/>
    <n v="2"/>
    <n v="11.25"/>
    <s v="theater"/>
    <s v="plays"/>
    <d v="2015-12-04T20:17:36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x v="0"/>
    <n v="2"/>
    <x v="1"/>
    <s v="theater/plays"/>
    <n v="0"/>
    <n v="10.5"/>
    <s v="theater"/>
    <s v="plays"/>
    <d v="2014-04-16T21:23:30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x v="0"/>
    <n v="3"/>
    <x v="1"/>
    <s v="theater/plays"/>
    <n v="3"/>
    <n v="15"/>
    <s v="theater"/>
    <s v="plays"/>
    <d v="2015-11-03T14:54:54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x v="0"/>
    <n v="0"/>
    <x v="1"/>
    <s v="theater/plays"/>
    <n v="0"/>
    <e v="#DIV/0!"/>
    <s v="theater"/>
    <s v="plays"/>
    <d v="2015-10-19T03:41:57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x v="0"/>
    <n v="3"/>
    <x v="1"/>
    <s v="theater/plays"/>
    <n v="6"/>
    <n v="42"/>
    <s v="theater"/>
    <s v="plays"/>
    <d v="2015-02-18T17:19:46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x v="0"/>
    <n v="4"/>
    <x v="1"/>
    <s v="theater/plays"/>
    <n v="14"/>
    <n v="71.25"/>
    <s v="theater"/>
    <s v="plays"/>
    <d v="2016-02-14T05:39:40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x v="0"/>
    <n v="2"/>
    <x v="1"/>
    <s v="theater/plays"/>
    <n v="1"/>
    <n v="22.5"/>
    <s v="theater"/>
    <s v="plays"/>
    <d v="2014-06-11T17:04:38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x v="0"/>
    <n v="10"/>
    <x v="1"/>
    <s v="theater/plays"/>
    <n v="24"/>
    <n v="41"/>
    <s v="theater"/>
    <s v="plays"/>
    <d v="2017-02-04T06:58:2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x v="0"/>
    <n v="11"/>
    <x v="1"/>
    <s v="theater/plays"/>
    <n v="11"/>
    <n v="47.909090909090907"/>
    <s v="theater"/>
    <s v="plays"/>
    <d v="2016-03-23T19:34:33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x v="0"/>
    <n v="6"/>
    <x v="1"/>
    <s v="theater/plays"/>
    <n v="7"/>
    <n v="35.166666666666664"/>
    <s v="theater"/>
    <s v="plays"/>
    <d v="2016-08-19T20:30:46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x v="0"/>
    <n v="2"/>
    <x v="1"/>
    <s v="theater/plays"/>
    <n v="0"/>
    <n v="5.5"/>
    <s v="theater"/>
    <s v="plays"/>
    <d v="2016-03-18T20:43:31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x v="0"/>
    <n v="6"/>
    <x v="1"/>
    <s v="theater/plays"/>
    <n v="1"/>
    <n v="22.666666666666668"/>
    <s v="theater"/>
    <s v="plays"/>
    <d v="2014-06-21T12:52:06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x v="0"/>
    <n v="8"/>
    <x v="1"/>
    <s v="theater/plays"/>
    <n v="21"/>
    <n v="26.375"/>
    <s v="theater"/>
    <s v="plays"/>
    <d v="2014-12-08T01:37:14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x v="0"/>
    <n v="37"/>
    <x v="1"/>
    <s v="theater/plays"/>
    <n v="78"/>
    <n v="105.54054054054055"/>
    <s v="theater"/>
    <s v="plays"/>
    <d v="2016-04-09T16:25:10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x v="0"/>
    <n v="11"/>
    <x v="1"/>
    <s v="theater/plays"/>
    <n v="32"/>
    <n v="29.09090909090909"/>
    <s v="theater"/>
    <s v="plays"/>
    <d v="2016-05-03T13:07:28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x v="0"/>
    <n v="0"/>
    <x v="1"/>
    <s v="theater/plays"/>
    <n v="0"/>
    <e v="#DIV/0!"/>
    <s v="theater"/>
    <s v="plays"/>
    <d v="2016-06-13T20:48:18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x v="0"/>
    <n v="10"/>
    <x v="1"/>
    <s v="theater/plays"/>
    <n v="48"/>
    <n v="62"/>
    <s v="theater"/>
    <s v="plays"/>
    <d v="2014-07-10T20:36:01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x v="0"/>
    <n v="6"/>
    <x v="1"/>
    <s v="theater/plays"/>
    <n v="1"/>
    <n v="217.5"/>
    <s v="theater"/>
    <s v="plays"/>
    <d v="2016-06-22T18:55:32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x v="0"/>
    <n v="8"/>
    <x v="1"/>
    <s v="theater/plays"/>
    <n v="11"/>
    <n v="26.75"/>
    <s v="theater"/>
    <s v="plays"/>
    <d v="2014-12-02T15:25:53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x v="0"/>
    <n v="6"/>
    <x v="1"/>
    <s v="theater/plays"/>
    <n v="2"/>
    <n v="18.333333333333332"/>
    <s v="theater"/>
    <s v="plays"/>
    <d v="2015-03-06T21:40:57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x v="0"/>
    <n v="7"/>
    <x v="1"/>
    <s v="theater/plays"/>
    <n v="18"/>
    <n v="64.285714285714292"/>
    <s v="theater"/>
    <s v="plays"/>
    <d v="2014-06-05T14:22:27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x v="0"/>
    <n v="7"/>
    <x v="1"/>
    <s v="theater/plays"/>
    <n v="4"/>
    <n v="175"/>
    <s v="theater"/>
    <s v="plays"/>
    <d v="2016-05-18T04:19:09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x v="0"/>
    <n v="5"/>
    <x v="1"/>
    <s v="theater/plays"/>
    <n v="20"/>
    <n v="34"/>
    <s v="theater"/>
    <s v="plays"/>
    <d v="2015-05-08T19:26:20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x v="0"/>
    <n v="46"/>
    <x v="1"/>
    <s v="theater/plays"/>
    <n v="35"/>
    <n v="84.282608695652172"/>
    <s v="theater"/>
    <s v="plays"/>
    <d v="2014-04-18T20:52:36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x v="0"/>
    <n v="10"/>
    <x v="1"/>
    <s v="theater/plays"/>
    <n v="6"/>
    <n v="9.5"/>
    <s v="theater"/>
    <s v="plays"/>
    <d v="2014-10-08T23:07:2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x v="0"/>
    <n v="19"/>
    <x v="1"/>
    <s v="theater/plays"/>
    <n v="32"/>
    <n v="33.736842105263158"/>
    <s v="theater"/>
    <s v="plays"/>
    <d v="2016-01-30T16:58:40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x v="0"/>
    <n v="13"/>
    <x v="1"/>
    <s v="theater/plays"/>
    <n v="10"/>
    <n v="37.53846153846154"/>
    <s v="theater"/>
    <s v="plays"/>
    <d v="2016-04-07T13:09:54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x v="0"/>
    <n v="13"/>
    <x v="1"/>
    <s v="theater/plays"/>
    <n v="38"/>
    <n v="11.615384615384615"/>
    <s v="theater"/>
    <s v="plays"/>
    <d v="2014-05-06T22:11:30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x v="0"/>
    <n v="4"/>
    <x v="1"/>
    <s v="theater/plays"/>
    <n v="2"/>
    <n v="8"/>
    <s v="theater"/>
    <s v="plays"/>
    <d v="2015-08-14T01:56:53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x v="0"/>
    <n v="0"/>
    <x v="1"/>
    <s v="theater/plays"/>
    <n v="0"/>
    <e v="#DIV/0!"/>
    <s v="theater"/>
    <s v="plays"/>
    <d v="2015-10-09T17:59:41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x v="0"/>
    <n v="3"/>
    <x v="1"/>
    <s v="theater/plays"/>
    <n v="4"/>
    <n v="23"/>
    <s v="theater"/>
    <s v="plays"/>
    <d v="2016-02-01T16:08:13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x v="0"/>
    <n v="1"/>
    <x v="1"/>
    <s v="theater/plays"/>
    <n v="20"/>
    <n v="100"/>
    <s v="theater"/>
    <s v="plays"/>
    <d v="2015-05-01T15:28:02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x v="0"/>
    <n v="9"/>
    <x v="1"/>
    <s v="theater/plays"/>
    <n v="5"/>
    <n v="60.111111111111114"/>
    <s v="theater"/>
    <s v="plays"/>
    <d v="2015-10-12T22:34:19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x v="0"/>
    <n v="1"/>
    <x v="1"/>
    <s v="theater/plays"/>
    <n v="0"/>
    <n v="3"/>
    <s v="theater"/>
    <s v="plays"/>
    <d v="2015-04-13T20:45:12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x v="0"/>
    <n v="1"/>
    <x v="1"/>
    <s v="theater/plays"/>
    <n v="0"/>
    <n v="5"/>
    <s v="theater"/>
    <s v="plays"/>
    <d v="2014-06-19T09:21:30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x v="0"/>
    <n v="4"/>
    <x v="1"/>
    <s v="theater/plays"/>
    <n v="35"/>
    <n v="17.5"/>
    <s v="theater"/>
    <s v="plays"/>
    <d v="2015-01-15T16:24:37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x v="0"/>
    <n v="17"/>
    <x v="1"/>
    <s v="theater/plays"/>
    <n v="17"/>
    <n v="29.235294117647058"/>
    <s v="theater"/>
    <s v="plays"/>
    <d v="2014-11-07T06:24:24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x v="0"/>
    <n v="0"/>
    <x v="1"/>
    <s v="theater/plays"/>
    <n v="0"/>
    <e v="#DIV/0!"/>
    <s v="theater"/>
    <s v="plays"/>
    <d v="2015-03-06T09:23:41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x v="0"/>
    <n v="12"/>
    <x v="1"/>
    <s v="theater/plays"/>
    <n v="57"/>
    <n v="59.583333333333336"/>
    <s v="theater"/>
    <s v="plays"/>
    <d v="2015-02-26T23:07:06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x v="0"/>
    <n v="14"/>
    <x v="1"/>
    <s v="theater/plays"/>
    <n v="17"/>
    <n v="82.571428571428569"/>
    <s v="theater"/>
    <s v="plays"/>
    <d v="2014-07-22T19:53:18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x v="0"/>
    <n v="1"/>
    <x v="1"/>
    <s v="theater/plays"/>
    <n v="0"/>
    <n v="10"/>
    <s v="theater"/>
    <s v="plays"/>
    <d v="2016-03-08T15:29:18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x v="0"/>
    <n v="14"/>
    <x v="1"/>
    <s v="theater/plays"/>
    <n v="38"/>
    <n v="32.357142857142854"/>
    <s v="theater"/>
    <s v="plays"/>
    <d v="2017-02-09T23:08:28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x v="0"/>
    <n v="4"/>
    <x v="1"/>
    <s v="theater/plays"/>
    <n v="2"/>
    <n v="5.75"/>
    <s v="theater"/>
    <s v="plays"/>
    <d v="2014-08-28T01:02:41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x v="0"/>
    <n v="2"/>
    <x v="1"/>
    <s v="theater/plays"/>
    <n v="10"/>
    <n v="100.5"/>
    <s v="theater"/>
    <s v="plays"/>
    <d v="2015-01-16T14:05:47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x v="0"/>
    <n v="1"/>
    <x v="1"/>
    <s v="theater/plays"/>
    <n v="0"/>
    <n v="1"/>
    <s v="theater"/>
    <s v="plays"/>
    <d v="2014-09-08T03:54:17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x v="0"/>
    <n v="2"/>
    <x v="1"/>
    <s v="theater/plays"/>
    <n v="1"/>
    <n v="20"/>
    <s v="theater"/>
    <s v="plays"/>
    <d v="2014-08-21T19:23: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x v="0"/>
    <n v="1"/>
    <x v="1"/>
    <s v="theater/plays"/>
    <n v="0"/>
    <n v="2"/>
    <s v="theater"/>
    <s v="plays"/>
    <d v="2016-01-22T18:33:07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x v="0"/>
    <n v="1"/>
    <x v="1"/>
    <s v="theater/plays"/>
    <n v="0"/>
    <n v="5"/>
    <s v="theater"/>
    <s v="plays"/>
    <d v="2014-07-28T18:33:01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x v="0"/>
    <n v="4"/>
    <x v="1"/>
    <s v="theater/plays"/>
    <n v="6"/>
    <n v="15"/>
    <s v="theater"/>
    <s v="plays"/>
    <d v="2015-06-22T23:08:27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x v="0"/>
    <n v="3"/>
    <x v="1"/>
    <s v="theater/plays"/>
    <n v="4"/>
    <n v="25"/>
    <s v="theater"/>
    <s v="plays"/>
    <d v="2014-07-31T16:49:20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x v="0"/>
    <n v="38"/>
    <x v="1"/>
    <s v="theater/plays"/>
    <n v="24"/>
    <n v="45.842105263157897"/>
    <s v="theater"/>
    <s v="plays"/>
    <d v="2014-10-09T18:29:26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x v="0"/>
    <n v="4"/>
    <x v="1"/>
    <s v="theater/plays"/>
    <n v="8"/>
    <n v="4.75"/>
    <s v="theater"/>
    <s v="plays"/>
    <d v="2014-12-29T13:04:38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x v="0"/>
    <n v="0"/>
    <x v="1"/>
    <s v="theater/plays"/>
    <n v="0"/>
    <e v="#DIV/0!"/>
    <s v="theater"/>
    <s v="plays"/>
    <d v="2015-04-02T13:04:09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x v="0"/>
    <n v="2"/>
    <x v="1"/>
    <s v="theater/plays"/>
    <n v="1"/>
    <n v="13"/>
    <s v="theater"/>
    <s v="plays"/>
    <d v="2015-01-17T07:13:4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x v="0"/>
    <n v="0"/>
    <x v="1"/>
    <s v="theater/plays"/>
    <n v="0"/>
    <e v="#DIV/0!"/>
    <s v="theater"/>
    <s v="plays"/>
    <d v="2016-02-19T05:54:29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x v="0"/>
    <n v="1"/>
    <x v="1"/>
    <s v="theater/plays"/>
    <n v="0"/>
    <n v="1"/>
    <s v="theater"/>
    <s v="plays"/>
    <d v="2015-06-19T18:44:23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x v="0"/>
    <n v="7"/>
    <x v="1"/>
    <s v="theater/plays"/>
    <n v="14"/>
    <n v="10"/>
    <s v="theater"/>
    <s v="plays"/>
    <d v="2014-08-18T20:56:40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x v="0"/>
    <n v="2"/>
    <x v="1"/>
    <s v="theater/plays"/>
    <n v="1"/>
    <n v="52.5"/>
    <s v="theater"/>
    <s v="plays"/>
    <d v="2014-08-05T16:07:54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x v="0"/>
    <n v="4"/>
    <x v="1"/>
    <s v="theater/plays"/>
    <n v="9"/>
    <n v="32.5"/>
    <s v="theater"/>
    <s v="plays"/>
    <d v="2016-09-07T21:51:4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x v="0"/>
    <n v="4"/>
    <x v="1"/>
    <s v="theater/plays"/>
    <n v="1"/>
    <n v="7.25"/>
    <s v="theater"/>
    <s v="plays"/>
    <d v="2016-02-17T16:13:16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x v="0"/>
    <n v="3"/>
    <x v="1"/>
    <s v="theater/plays"/>
    <n v="17"/>
    <n v="33.333333333333336"/>
    <s v="theater"/>
    <s v="plays"/>
    <d v="2015-02-22T04:34:59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x v="0"/>
    <n v="2"/>
    <x v="1"/>
    <s v="theater/plays"/>
    <n v="1"/>
    <n v="62.5"/>
    <s v="theater"/>
    <s v="plays"/>
    <d v="2014-08-27T21:52:38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x v="0"/>
    <n v="197"/>
    <x v="1"/>
    <s v="theater/plays"/>
    <n v="70"/>
    <n v="63.558375634517766"/>
    <s v="theater"/>
    <s v="plays"/>
    <d v="2014-12-17T14:01:07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x v="0"/>
    <n v="0"/>
    <x v="1"/>
    <s v="theater/plays"/>
    <n v="0"/>
    <e v="#DIV/0!"/>
    <s v="theater"/>
    <s v="plays"/>
    <d v="2016-02-08T23:59: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x v="0"/>
    <n v="1"/>
    <x v="1"/>
    <s v="theater/plays"/>
    <n v="1"/>
    <n v="10"/>
    <s v="theater"/>
    <s v="plays"/>
    <d v="2015-08-01T16:04:57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x v="0"/>
    <n v="4"/>
    <x v="1"/>
    <s v="theater/plays"/>
    <n v="5"/>
    <n v="62.5"/>
    <s v="theater"/>
    <s v="plays"/>
    <d v="2015-05-27T05:42:16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x v="0"/>
    <n v="0"/>
    <x v="1"/>
    <s v="theater/plays"/>
    <n v="0"/>
    <e v="#DIV/0!"/>
    <s v="theater"/>
    <s v="plays"/>
    <d v="2015-10-05T15:43:59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x v="0"/>
    <n v="7"/>
    <x v="1"/>
    <s v="theater/plays"/>
    <n v="7"/>
    <n v="30.714285714285715"/>
    <s v="theater"/>
    <s v="plays"/>
    <d v="2017-02-02T23:18:01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x v="0"/>
    <n v="11"/>
    <x v="1"/>
    <s v="theater/plays"/>
    <n v="28"/>
    <n v="51"/>
    <s v="theater"/>
    <s v="plays"/>
    <d v="2014-05-06T22:31:40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x v="0"/>
    <n v="0"/>
    <x v="1"/>
    <s v="theater/plays"/>
    <n v="0"/>
    <e v="#DIV/0!"/>
    <s v="theater"/>
    <s v="plays"/>
    <d v="2015-11-14T00:36:10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x v="0"/>
    <n v="6"/>
    <x v="1"/>
    <s v="theater/plays"/>
    <n v="16"/>
    <n v="66.666666666666671"/>
    <s v="theater"/>
    <s v="plays"/>
    <d v="2016-01-05T15:43:19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x v="0"/>
    <n v="0"/>
    <x v="1"/>
    <s v="theater/plays"/>
    <n v="0"/>
    <e v="#DIV/0!"/>
    <s v="theater"/>
    <s v="plays"/>
    <d v="2014-10-29T14:02:44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x v="0"/>
    <n v="7"/>
    <x v="1"/>
    <s v="theater/plays"/>
    <n v="7"/>
    <n v="59"/>
    <s v="theater"/>
    <s v="plays"/>
    <d v="2015-10-16T19:25:16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x v="0"/>
    <n v="94"/>
    <x v="1"/>
    <s v="theater/plays"/>
    <n v="26"/>
    <n v="65.340319148936175"/>
    <s v="theater"/>
    <s v="plays"/>
    <d v="2016-09-01T06:27:04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x v="0"/>
    <n v="2"/>
    <x v="1"/>
    <s v="theater/plays"/>
    <n v="1"/>
    <n v="100"/>
    <s v="theater"/>
    <s v="plays"/>
    <d v="2015-03-04T22:44:10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x v="0"/>
    <n v="25"/>
    <x v="1"/>
    <s v="theater/plays"/>
    <n v="37"/>
    <n v="147.4"/>
    <s v="theater"/>
    <s v="plays"/>
    <d v="2014-09-21T21:11:27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x v="0"/>
    <n v="17"/>
    <x v="1"/>
    <s v="theater/plays"/>
    <n v="47"/>
    <n v="166.05882352941177"/>
    <s v="theater"/>
    <s v="plays"/>
    <d v="2014-06-14T22:29:24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x v="0"/>
    <n v="2"/>
    <x v="1"/>
    <s v="theater/plays"/>
    <n v="11"/>
    <n v="40"/>
    <s v="theater"/>
    <s v="plays"/>
    <d v="2016-05-07T01:41:55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x v="0"/>
    <n v="4"/>
    <x v="1"/>
    <s v="theater/plays"/>
    <n v="12"/>
    <n v="75.25"/>
    <s v="theater"/>
    <s v="plays"/>
    <d v="2014-08-18T19:10:10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x v="0"/>
    <n v="5"/>
    <x v="1"/>
    <s v="theater/plays"/>
    <n v="60"/>
    <n v="60"/>
    <s v="theater"/>
    <s v="plays"/>
    <d v="2015-10-28T16:06:07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x v="0"/>
    <n v="2"/>
    <x v="1"/>
    <s v="theater/plays"/>
    <n v="31"/>
    <n v="1250"/>
    <s v="theater"/>
    <s v="plays"/>
    <d v="2015-05-20T05:33:24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x v="0"/>
    <n v="2"/>
    <x v="1"/>
    <s v="theater/plays"/>
    <n v="0"/>
    <n v="10.5"/>
    <s v="theater"/>
    <s v="plays"/>
    <d v="2016-07-08T11:22:34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x v="0"/>
    <n v="3"/>
    <x v="1"/>
    <s v="theater/plays"/>
    <n v="0"/>
    <n v="7"/>
    <s v="theater"/>
    <s v="plays"/>
    <d v="2014-12-22T02:01:04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x v="0"/>
    <n v="0"/>
    <x v="1"/>
    <s v="theater/plays"/>
    <n v="0"/>
    <e v="#DIV/0!"/>
    <s v="theater"/>
    <s v="plays"/>
    <d v="2014-11-05T22:58:45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x v="0"/>
    <n v="4"/>
    <x v="1"/>
    <s v="theater/plays"/>
    <n v="38"/>
    <n v="56.25"/>
    <s v="theater"/>
    <s v="plays"/>
    <d v="2015-03-11T05:16:22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x v="0"/>
    <n v="1"/>
    <x v="1"/>
    <s v="theater/plays"/>
    <n v="0"/>
    <n v="1"/>
    <s v="theater"/>
    <s v="plays"/>
    <d v="2014-07-22T04:49:49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x v="0"/>
    <n v="12"/>
    <x v="1"/>
    <s v="theater/plays"/>
    <n v="8"/>
    <n v="38.333333333333336"/>
    <s v="theater"/>
    <s v="plays"/>
    <d v="2014-09-22T15:36:50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x v="0"/>
    <n v="4"/>
    <x v="1"/>
    <s v="theater/plays"/>
    <n v="2"/>
    <n v="27.5"/>
    <s v="theater"/>
    <s v="plays"/>
    <d v="2014-12-18T00:32:23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x v="0"/>
    <n v="91"/>
    <x v="1"/>
    <s v="theater/plays"/>
    <n v="18"/>
    <n v="32.978021978021978"/>
    <s v="theater"/>
    <s v="plays"/>
    <d v="2016-03-07T12:13:07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x v="0"/>
    <n v="1"/>
    <x v="1"/>
    <s v="theater/plays"/>
    <n v="0"/>
    <n v="16"/>
    <s v="theater"/>
    <s v="plays"/>
    <d v="2015-06-14T23:00:15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x v="0"/>
    <n v="1"/>
    <x v="1"/>
    <s v="theater/plays"/>
    <n v="0"/>
    <n v="1"/>
    <s v="theater"/>
    <s v="plays"/>
    <d v="2014-09-23T15:16:31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x v="0"/>
    <n v="0"/>
    <x v="1"/>
    <s v="theater/plays"/>
    <n v="0"/>
    <e v="#DIV/0!"/>
    <s v="theater"/>
    <s v="plays"/>
    <d v="2014-05-02T19:26:37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x v="0"/>
    <n v="13"/>
    <x v="1"/>
    <s v="theater/plays"/>
    <n v="38"/>
    <n v="86.615384615384613"/>
    <s v="theater"/>
    <s v="plays"/>
    <d v="2014-08-14T21:05:16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x v="0"/>
    <n v="2"/>
    <x v="1"/>
    <s v="theater/plays"/>
    <n v="22"/>
    <n v="55"/>
    <s v="theater"/>
    <s v="plays"/>
    <d v="2014-10-16T16:33:48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x v="0"/>
    <n v="0"/>
    <x v="1"/>
    <s v="theater/plays"/>
    <n v="0"/>
    <e v="#DIV/0!"/>
    <s v="theater"/>
    <s v="plays"/>
    <d v="2016-08-31T20:11:25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x v="0"/>
    <n v="21"/>
    <x v="1"/>
    <s v="theater/plays"/>
    <n v="18"/>
    <n v="41.952380952380949"/>
    <s v="theater"/>
    <s v="plays"/>
    <d v="2014-05-20T15:33:51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x v="0"/>
    <n v="9"/>
    <x v="1"/>
    <s v="theater/plays"/>
    <n v="53"/>
    <n v="88.333333333333329"/>
    <s v="theater"/>
    <s v="plays"/>
    <d v="2016-06-13T22:23:59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x v="0"/>
    <n v="6"/>
    <x v="1"/>
    <s v="theater/plays"/>
    <n v="22"/>
    <n v="129.16666666666666"/>
    <s v="theater"/>
    <s v="plays"/>
    <d v="2015-11-02T23:14:40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x v="0"/>
    <n v="4"/>
    <x v="1"/>
    <s v="theater/plays"/>
    <n v="3"/>
    <n v="23.75"/>
    <s v="theater"/>
    <s v="plays"/>
    <d v="2016-03-17T01:27:24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x v="0"/>
    <n v="7"/>
    <x v="1"/>
    <s v="theater/plays"/>
    <n v="3"/>
    <n v="35.714285714285715"/>
    <s v="theater"/>
    <s v="plays"/>
    <d v="2014-08-15T15:22:32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x v="0"/>
    <n v="5"/>
    <x v="1"/>
    <s v="theater/plays"/>
    <n v="3"/>
    <n v="57"/>
    <s v="theater"/>
    <s v="plays"/>
    <d v="2014-05-20T16:40:56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x v="0"/>
    <n v="0"/>
    <x v="1"/>
    <s v="theater/plays"/>
    <n v="0"/>
    <e v="#DIV/0!"/>
    <s v="theater"/>
    <s v="plays"/>
    <d v="2016-02-21T03:23:43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x v="0"/>
    <n v="3"/>
    <x v="1"/>
    <s v="theater/plays"/>
    <n v="2"/>
    <n v="163.33333333333334"/>
    <s v="theater"/>
    <s v="plays"/>
    <d v="2016-06-02T17:44:28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x v="0"/>
    <n v="9"/>
    <x v="1"/>
    <s v="theater/plays"/>
    <n v="1"/>
    <n v="15"/>
    <s v="theater"/>
    <s v="plays"/>
    <d v="2014-05-28T16:21:24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x v="0"/>
    <n v="6"/>
    <x v="1"/>
    <s v="theater/plays"/>
    <n v="19"/>
    <n v="64.166666666666671"/>
    <s v="theater"/>
    <s v="plays"/>
    <d v="2015-03-30T14:07:06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x v="0"/>
    <n v="4"/>
    <x v="1"/>
    <s v="theater/plays"/>
    <n v="1"/>
    <n v="6.75"/>
    <s v="theater"/>
    <s v="plays"/>
    <d v="2014-07-13T22:50:11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x v="0"/>
    <n v="1"/>
    <x v="1"/>
    <s v="theater/plays"/>
    <n v="0"/>
    <n v="25"/>
    <s v="theater"/>
    <s v="plays"/>
    <d v="2016-04-19T00:56:28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x v="0"/>
    <n v="17"/>
    <x v="1"/>
    <s v="theater/plays"/>
    <n v="61"/>
    <n v="179.11764705882354"/>
    <s v="theater"/>
    <s v="plays"/>
    <d v="2015-08-19T02:49:10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x v="0"/>
    <n v="1"/>
    <x v="1"/>
    <s v="theater/plays"/>
    <n v="1"/>
    <n v="34.950000000000003"/>
    <s v="theater"/>
    <s v="plays"/>
    <d v="2016-12-14T23:07:35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x v="0"/>
    <n v="13"/>
    <x v="1"/>
    <s v="theater/plays"/>
    <n v="34"/>
    <n v="33.07692307692308"/>
    <s v="theater"/>
    <s v="plays"/>
    <d v="2015-01-18T15:52:36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x v="0"/>
    <n v="6"/>
    <x v="1"/>
    <s v="theater/plays"/>
    <n v="17"/>
    <n v="27.5"/>
    <s v="theater"/>
    <s v="plays"/>
    <d v="2015-01-27T16:00:2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x v="0"/>
    <n v="0"/>
    <x v="1"/>
    <s v="theater/plays"/>
    <n v="0"/>
    <e v="#DIV/0!"/>
    <s v="theater"/>
    <s v="plays"/>
    <d v="2016-11-26T19:18:5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x v="0"/>
    <n v="2"/>
    <x v="1"/>
    <s v="theater/plays"/>
    <n v="0"/>
    <n v="2"/>
    <s v="theater"/>
    <s v="plays"/>
    <d v="2014-06-22T18:35:11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x v="0"/>
    <n v="2"/>
    <x v="1"/>
    <s v="theater/plays"/>
    <n v="1"/>
    <n v="18.5"/>
    <s v="theater"/>
    <s v="plays"/>
    <d v="2015-03-15T08:17:06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x v="0"/>
    <n v="21"/>
    <x v="1"/>
    <s v="theater/plays"/>
    <n v="27"/>
    <n v="35"/>
    <s v="theater"/>
    <s v="plays"/>
    <d v="2015-10-06T13:16:15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x v="0"/>
    <n v="13"/>
    <x v="1"/>
    <s v="theater/plays"/>
    <n v="29"/>
    <n v="44.307692307692307"/>
    <s v="theater"/>
    <s v="plays"/>
    <d v="2014-05-20T01:06:09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x v="0"/>
    <n v="0"/>
    <x v="1"/>
    <s v="theater/plays"/>
    <n v="0"/>
    <e v="#DIV/0!"/>
    <s v="theater"/>
    <s v="plays"/>
    <d v="2014-09-23T19:05:49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x v="0"/>
    <n v="6"/>
    <x v="1"/>
    <s v="theater/plays"/>
    <n v="9"/>
    <n v="222.5"/>
    <s v="theater"/>
    <s v="plays"/>
    <d v="2016-11-21T17:03:14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x v="0"/>
    <n v="0"/>
    <x v="1"/>
    <s v="theater/plays"/>
    <n v="0"/>
    <e v="#DIV/0!"/>
    <s v="theater"/>
    <s v="plays"/>
    <d v="2016-12-28T18:54:02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x v="0"/>
    <n v="1"/>
    <x v="1"/>
    <s v="theater/plays"/>
    <n v="0"/>
    <n v="5"/>
    <s v="theater"/>
    <s v="plays"/>
    <d v="2016-05-20T22:32:01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x v="0"/>
    <n v="0"/>
    <x v="1"/>
    <s v="theater/plays"/>
    <n v="0"/>
    <e v="#DIV/0!"/>
    <s v="theater"/>
    <s v="plays"/>
    <d v="2016-05-21T16:45:16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x v="0"/>
    <n v="12"/>
    <x v="1"/>
    <s v="theater/plays"/>
    <n v="16"/>
    <n v="29.166666666666668"/>
    <s v="theater"/>
    <s v="plays"/>
    <d v="2015-02-06T13:57:05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x v="0"/>
    <n v="2"/>
    <x v="1"/>
    <s v="theater/plays"/>
    <n v="2"/>
    <n v="1.5"/>
    <s v="theater"/>
    <s v="plays"/>
    <d v="2015-10-30T04:32:33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x v="0"/>
    <n v="6"/>
    <x v="1"/>
    <s v="theater/plays"/>
    <n v="22"/>
    <n v="126.5"/>
    <s v="theater"/>
    <s v="plays"/>
    <d v="2015-12-15T18:16:56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x v="0"/>
    <n v="1"/>
    <x v="1"/>
    <s v="theater/plays"/>
    <n v="0"/>
    <n v="10"/>
    <s v="theater"/>
    <s v="plays"/>
    <d v="2016-09-09T10:28:26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x v="0"/>
    <n v="1"/>
    <x v="1"/>
    <s v="theater/plays"/>
    <n v="0"/>
    <n v="10"/>
    <s v="theater"/>
    <s v="plays"/>
    <d v="2015-02-23T14:29:3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x v="0"/>
    <n v="5"/>
    <x v="1"/>
    <s v="theater/plays"/>
    <n v="5"/>
    <n v="9.4"/>
    <s v="theater"/>
    <s v="plays"/>
    <d v="2015-10-27T22:34:59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x v="0"/>
    <n v="0"/>
    <x v="1"/>
    <s v="theater/plays"/>
    <n v="0"/>
    <e v="#DIV/0!"/>
    <s v="theater"/>
    <s v="plays"/>
    <d v="2016-06-17T17:49:46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x v="0"/>
    <n v="3"/>
    <x v="1"/>
    <s v="theater/plays"/>
    <n v="11"/>
    <n v="72"/>
    <s v="theater"/>
    <s v="plays"/>
    <d v="2014-12-17T14:42:04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x v="0"/>
    <n v="8"/>
    <x v="1"/>
    <s v="theater/plays"/>
    <n v="5"/>
    <n v="30"/>
    <s v="theater"/>
    <s v="plays"/>
    <d v="2015-04-28T17:34:48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x v="0"/>
    <n v="3"/>
    <x v="1"/>
    <s v="theater/plays"/>
    <n v="3"/>
    <n v="10.666666666666666"/>
    <s v="theater"/>
    <s v="plays"/>
    <d v="2015-07-24T16:08:57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x v="0"/>
    <n v="8"/>
    <x v="1"/>
    <s v="theater/plays"/>
    <n v="13"/>
    <n v="25.5"/>
    <s v="theater"/>
    <s v="plays"/>
    <d v="2014-12-17T12:09:1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x v="0"/>
    <n v="1"/>
    <x v="1"/>
    <s v="theater/plays"/>
    <n v="0"/>
    <n v="20"/>
    <s v="theater"/>
    <s v="plays"/>
    <d v="2015-02-04T04:40:47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x v="0"/>
    <n v="4"/>
    <x v="1"/>
    <s v="theater/plays"/>
    <n v="2"/>
    <n v="15"/>
    <s v="theater"/>
    <s v="plays"/>
    <d v="2015-06-23T19:34:5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x v="0"/>
    <n v="8"/>
    <x v="1"/>
    <s v="theater/plays"/>
    <n v="37"/>
    <n v="91.25"/>
    <s v="theater"/>
    <s v="plays"/>
    <d v="2014-09-08T02:05:00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x v="0"/>
    <n v="1"/>
    <x v="1"/>
    <s v="theater/plays"/>
    <n v="3"/>
    <n v="800"/>
    <s v="theater"/>
    <s v="plays"/>
    <d v="2016-11-19T00:45:50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x v="0"/>
    <n v="5"/>
    <x v="1"/>
    <s v="theater/plays"/>
    <n v="11"/>
    <n v="80"/>
    <s v="theater"/>
    <s v="plays"/>
    <d v="2017-01-15T12:43:39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x v="0"/>
    <n v="0"/>
    <x v="1"/>
    <s v="theater/plays"/>
    <n v="0"/>
    <e v="#DIV/0!"/>
    <s v="theater"/>
    <s v="plays"/>
    <d v="2015-12-06T19:47:1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x v="0"/>
    <n v="0"/>
    <x v="1"/>
    <s v="theater/plays"/>
    <n v="0"/>
    <e v="#DIV/0!"/>
    <s v="theater"/>
    <s v="plays"/>
    <d v="2016-05-05T17:19:57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x v="0"/>
    <n v="1"/>
    <x v="1"/>
    <s v="theater/plays"/>
    <n v="1"/>
    <n v="50"/>
    <s v="theater"/>
    <s v="plays"/>
    <d v="2016-07-19T20:24:33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x v="0"/>
    <n v="0"/>
    <x v="1"/>
    <s v="theater/plays"/>
    <n v="0"/>
    <e v="#DIV/0!"/>
    <s v="theater"/>
    <s v="plays"/>
    <d v="2014-10-15T02:59:5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x v="0"/>
    <n v="0"/>
    <x v="1"/>
    <s v="theater/plays"/>
    <n v="0"/>
    <e v="#DIV/0!"/>
    <s v="theater"/>
    <s v="plays"/>
    <d v="2016-12-26T21:41:22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x v="0"/>
    <n v="6"/>
    <x v="1"/>
    <s v="theater/plays"/>
    <n v="27"/>
    <n v="22.833333333333332"/>
    <s v="theater"/>
    <s v="plays"/>
    <d v="2016-04-15T20:21:13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x v="0"/>
    <n v="6"/>
    <x v="1"/>
    <s v="theater/plays"/>
    <n v="10"/>
    <n v="16.666666666666668"/>
    <s v="theater"/>
    <s v="plays"/>
    <d v="2015-07-03T19:59:26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x v="0"/>
    <n v="14"/>
    <x v="1"/>
    <s v="theater/plays"/>
    <n v="21"/>
    <n v="45.785714285714285"/>
    <s v="theater"/>
    <s v="plays"/>
    <d v="2016-09-27T06:40:3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x v="0"/>
    <n v="6"/>
    <x v="1"/>
    <s v="theater/plays"/>
    <n v="7"/>
    <n v="383.33333333333331"/>
    <s v="theater"/>
    <s v="plays"/>
    <d v="2016-11-23T00:15:09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x v="0"/>
    <n v="33"/>
    <x v="1"/>
    <s v="theater/plays"/>
    <n v="71"/>
    <n v="106.96969696969697"/>
    <s v="theater"/>
    <s v="plays"/>
    <d v="2015-02-18T01:11: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x v="0"/>
    <n v="4"/>
    <x v="1"/>
    <s v="theater/plays"/>
    <n v="2"/>
    <n v="10.25"/>
    <s v="theater"/>
    <s v="plays"/>
    <d v="2014-09-01T22:00:01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x v="0"/>
    <n v="1"/>
    <x v="1"/>
    <s v="theater/plays"/>
    <n v="2"/>
    <n v="59"/>
    <s v="theater"/>
    <s v="plays"/>
    <d v="2017-02-01T00:45:37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x v="0"/>
    <n v="0"/>
    <x v="1"/>
    <s v="theater/plays"/>
    <n v="0"/>
    <e v="#DIV/0!"/>
    <s v="theater"/>
    <s v="plays"/>
    <d v="2015-10-30T12:56:44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x v="0"/>
    <n v="6"/>
    <x v="1"/>
    <s v="theater/plays"/>
    <n v="29"/>
    <n v="14.333333333333334"/>
    <s v="theater"/>
    <s v="plays"/>
    <d v="2016-05-22T15:02:31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x v="0"/>
    <n v="6"/>
    <x v="1"/>
    <s v="theater/plays"/>
    <n v="3"/>
    <n v="15.666666666666666"/>
    <s v="theater"/>
    <s v="plays"/>
    <d v="2015-01-25T03:15:40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x v="0"/>
    <n v="1"/>
    <x v="1"/>
    <s v="theater/plays"/>
    <n v="0"/>
    <n v="1"/>
    <s v="theater"/>
    <s v="plays"/>
    <d v="2016-01-31T22:43:06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x v="0"/>
    <n v="3"/>
    <x v="1"/>
    <s v="theater/plays"/>
    <n v="0"/>
    <n v="1"/>
    <s v="theater"/>
    <s v="plays"/>
    <d v="2015-12-20T13:45:23"/>
    <d v="2016-01-08T06:34:00"/>
  </r>
  <r>
    <m/>
    <m/>
    <m/>
    <m/>
    <m/>
    <x v="4"/>
    <m/>
    <m/>
    <m/>
    <m/>
    <x v="2"/>
    <m/>
    <x v="2"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4F5A810-51D2-4D18-AA1D-6E29261FFA70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8">
  <location ref="A3:F14" firstHeaderRow="1" firstDataRow="2" firstDataCol="1"/>
  <pivotFields count="18">
    <pivotField dataField="1"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id" fld="0" subtotal="count" baseField="5" baseItem="0"/>
  </dataFields>
  <chartFormats count="4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D7D8691-7E60-41A6-AF64-4683BAB7E24E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8">
  <location ref="A4:E18" firstHeaderRow="1" firstDataRow="2" firstDataCol="1" rowPageCount="2" colPageCount="1"/>
  <pivotFields count="22">
    <pivotField dataField="1" showAll="0"/>
    <pivotField showAll="0"/>
    <pivotField showAll="0"/>
    <pivotField showAll="0"/>
    <pivotField showAll="0"/>
    <pivotField axis="axisCol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21" hier="-1"/>
    <pageField fld="16" hier="-1"/>
  </pageFields>
  <dataFields count="1">
    <dataField name="Count of id" fld="0" subtotal="count" baseField="21" baseItem="1"/>
  </dataFields>
  <chartFormats count="3">
    <chartFormat chart="7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7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7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01408B-206F-40D6-95A5-61911C576FED}" name="PivotTable3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3:D9" firstHeaderRow="1" firstDataRow="2" firstDataCol="1"/>
  <pivotFields count="20">
    <pivotField showAll="0"/>
    <pivotField showAll="0"/>
    <pivotField showAll="0"/>
    <pivotField showAll="0"/>
    <pivotField showAll="0"/>
    <pivotField axis="axisRow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axis="axisCol" dataField="1" showAll="0">
      <items count="4">
        <item x="0"/>
        <item x="1"/>
        <item h="1"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Fields count="1">
    <field x="10"/>
  </colFields>
  <colItems count="3">
    <i>
      <x/>
    </i>
    <i>
      <x v="1"/>
    </i>
    <i t="grand">
      <x/>
    </i>
  </colItems>
  <dataFields count="1">
    <dataField name="Count of staff_pick" fld="10" subtotal="count" baseField="0" baseItem="0"/>
  </dataFields>
  <chartFormats count="3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38D3B46-7076-4060-8CAB-65E8ED62AFAC}" name="PivotTable2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3:D9" firstHeaderRow="1" firstDataRow="2" firstDataCol="1"/>
  <pivotFields count="20">
    <pivotField showAll="0"/>
    <pivotField showAll="0"/>
    <pivotField showAll="0"/>
    <pivotField showAll="0"/>
    <pivotField showAll="0"/>
    <pivotField axis="axisRow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axis="axisCol" dataField="1" showAll="0">
      <items count="4">
        <item x="1"/>
        <item x="0"/>
        <item h="1"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Fields count="1">
    <field x="12"/>
  </colFields>
  <colItems count="3">
    <i>
      <x/>
    </i>
    <i>
      <x v="1"/>
    </i>
    <i t="grand">
      <x/>
    </i>
  </colItems>
  <dataFields count="1">
    <dataField name="Count of spotlight" fld="12" subtotal="count" baseField="0" baseItem="0"/>
  </dataFields>
  <chartFormats count="3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1178B7-8023-4D4B-8C78-570CAA4C2057}">
  <dimension ref="A3:G14"/>
  <sheetViews>
    <sheetView topLeftCell="A4" workbookViewId="0">
      <selection activeCell="G5" sqref="G5"/>
    </sheetView>
  </sheetViews>
  <sheetFormatPr defaultRowHeight="15"/>
  <cols>
    <col min="1" max="1" width="13.1406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20.85546875" bestFit="1" customWidth="1"/>
    <col min="8" max="8" width="10.7109375" bestFit="1" customWidth="1"/>
    <col min="9" max="9" width="9.28515625" bestFit="1" customWidth="1"/>
    <col min="10" max="10" width="15.7109375" bestFit="1" customWidth="1"/>
    <col min="11" max="11" width="14.28515625" bestFit="1" customWidth="1"/>
    <col min="12" max="12" width="6.7109375" bestFit="1" customWidth="1"/>
    <col min="13" max="13" width="6.140625" bestFit="1" customWidth="1"/>
    <col min="14" max="14" width="12.28515625" bestFit="1" customWidth="1"/>
    <col min="15" max="15" width="10.28515625" bestFit="1" customWidth="1"/>
    <col min="16" max="16" width="10.85546875" bestFit="1" customWidth="1"/>
    <col min="17" max="17" width="7.5703125" bestFit="1" customWidth="1"/>
    <col min="18" max="18" width="11" bestFit="1" customWidth="1"/>
    <col min="19" max="20" width="6.140625" bestFit="1" customWidth="1"/>
    <col min="21" max="21" width="7.5703125" bestFit="1" customWidth="1"/>
    <col min="23" max="23" width="12" bestFit="1" customWidth="1"/>
    <col min="24" max="24" width="5.140625" bestFit="1" customWidth="1"/>
    <col min="25" max="25" width="6.7109375" bestFit="1" customWidth="1"/>
    <col min="26" max="26" width="6.140625" bestFit="1" customWidth="1"/>
    <col min="27" max="27" width="12.28515625" bestFit="1" customWidth="1"/>
    <col min="28" max="28" width="10.28515625" bestFit="1" customWidth="1"/>
    <col min="29" max="29" width="10.85546875" bestFit="1" customWidth="1"/>
    <col min="30" max="30" width="7.5703125" bestFit="1" customWidth="1"/>
    <col min="31" max="31" width="15" bestFit="1" customWidth="1"/>
    <col min="32" max="32" width="11.28515625" bestFit="1" customWidth="1"/>
  </cols>
  <sheetData>
    <row r="3" spans="1:7">
      <c r="A3" s="7" t="s">
        <v>8362</v>
      </c>
      <c r="B3" s="7" t="s">
        <v>8360</v>
      </c>
    </row>
    <row r="4" spans="1:7">
      <c r="A4" s="7" t="s">
        <v>8363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  <c r="G4" s="16" t="s">
        <v>8404</v>
      </c>
    </row>
    <row r="5" spans="1:7">
      <c r="A5" s="9" t="s">
        <v>8310</v>
      </c>
      <c r="B5" s="8">
        <v>40</v>
      </c>
      <c r="C5" s="8">
        <v>180</v>
      </c>
      <c r="D5" s="8"/>
      <c r="E5" s="8">
        <v>300</v>
      </c>
      <c r="F5" s="8">
        <v>520</v>
      </c>
      <c r="G5" s="15">
        <f>GETPIVOTDATA("id",$A$3,"state","successful","Category",A5)/GETPIVOTDATA("id",$A$3,"Category",A5)</f>
        <v>0.57692307692307687</v>
      </c>
    </row>
    <row r="6" spans="1:7">
      <c r="A6" s="9" t="s">
        <v>8336</v>
      </c>
      <c r="B6" s="8">
        <v>20</v>
      </c>
      <c r="C6" s="8">
        <v>140</v>
      </c>
      <c r="D6" s="8">
        <v>6</v>
      </c>
      <c r="E6" s="8">
        <v>34</v>
      </c>
      <c r="F6" s="8">
        <v>200</v>
      </c>
      <c r="G6" s="15">
        <f t="shared" ref="G6:G13" si="0">GETPIVOTDATA("id",$A$3,"state","successful","Category",A6)/GETPIVOTDATA("id",$A$3,"Category",A6)</f>
        <v>0.17</v>
      </c>
    </row>
    <row r="7" spans="1:7">
      <c r="A7" s="9" t="s">
        <v>8333</v>
      </c>
      <c r="B7" s="8"/>
      <c r="C7" s="8">
        <v>140</v>
      </c>
      <c r="D7" s="8"/>
      <c r="E7" s="8">
        <v>80</v>
      </c>
      <c r="F7" s="8">
        <v>220</v>
      </c>
      <c r="G7" s="15">
        <f t="shared" si="0"/>
        <v>0.36363636363636365</v>
      </c>
    </row>
    <row r="8" spans="1:7">
      <c r="A8" s="9" t="s">
        <v>8331</v>
      </c>
      <c r="B8" s="8">
        <v>24</v>
      </c>
      <c r="C8" s="8"/>
      <c r="D8" s="8"/>
      <c r="E8" s="8"/>
      <c r="F8" s="8">
        <v>24</v>
      </c>
      <c r="G8" s="15">
        <f t="shared" si="0"/>
        <v>0</v>
      </c>
    </row>
    <row r="9" spans="1:7">
      <c r="A9" s="9" t="s">
        <v>8325</v>
      </c>
      <c r="B9" s="8">
        <v>20</v>
      </c>
      <c r="C9" s="8">
        <v>120</v>
      </c>
      <c r="D9" s="8">
        <v>20</v>
      </c>
      <c r="E9" s="8">
        <v>540</v>
      </c>
      <c r="F9" s="8">
        <v>700</v>
      </c>
      <c r="G9" s="15">
        <f t="shared" si="0"/>
        <v>0.77142857142857146</v>
      </c>
    </row>
    <row r="10" spans="1:7">
      <c r="A10" s="9" t="s">
        <v>8338</v>
      </c>
      <c r="B10" s="8"/>
      <c r="C10" s="8">
        <v>117</v>
      </c>
      <c r="D10" s="8"/>
      <c r="E10" s="8">
        <v>103</v>
      </c>
      <c r="F10" s="8">
        <v>220</v>
      </c>
      <c r="G10" s="15">
        <f t="shared" si="0"/>
        <v>0.4681818181818182</v>
      </c>
    </row>
    <row r="11" spans="1:7">
      <c r="A11" s="9" t="s">
        <v>8322</v>
      </c>
      <c r="B11" s="8">
        <v>30</v>
      </c>
      <c r="C11" s="8">
        <v>127</v>
      </c>
      <c r="D11" s="8"/>
      <c r="E11" s="8">
        <v>80</v>
      </c>
      <c r="F11" s="8">
        <v>237</v>
      </c>
      <c r="G11" s="15">
        <f t="shared" si="0"/>
        <v>0.33755274261603374</v>
      </c>
    </row>
    <row r="12" spans="1:7">
      <c r="A12" s="9" t="s">
        <v>8319</v>
      </c>
      <c r="B12" s="8">
        <v>178</v>
      </c>
      <c r="C12" s="8">
        <v>213</v>
      </c>
      <c r="D12" s="8"/>
      <c r="E12" s="8">
        <v>209</v>
      </c>
      <c r="F12" s="8">
        <v>600</v>
      </c>
      <c r="G12" s="15">
        <f t="shared" si="0"/>
        <v>0.34833333333333333</v>
      </c>
    </row>
    <row r="13" spans="1:7">
      <c r="A13" s="9" t="s">
        <v>8317</v>
      </c>
      <c r="B13" s="8">
        <v>37</v>
      </c>
      <c r="C13" s="8">
        <v>493</v>
      </c>
      <c r="D13" s="8">
        <v>24</v>
      </c>
      <c r="E13" s="8">
        <v>839</v>
      </c>
      <c r="F13" s="8">
        <v>1393</v>
      </c>
      <c r="G13" s="15">
        <f t="shared" si="0"/>
        <v>0.60229720028715006</v>
      </c>
    </row>
    <row r="14" spans="1:7">
      <c r="A14" s="9" t="s">
        <v>8361</v>
      </c>
      <c r="B14" s="8">
        <v>349</v>
      </c>
      <c r="C14" s="8">
        <v>1530</v>
      </c>
      <c r="D14" s="8">
        <v>50</v>
      </c>
      <c r="E14" s="8">
        <v>2185</v>
      </c>
      <c r="F14" s="8">
        <v>4114</v>
      </c>
    </row>
  </sheetData>
  <pageMargins left="0.7" right="0.7" top="0.75" bottom="0.75" header="0.3" footer="0.3"/>
  <pageSetup orientation="portrait" horizontalDpi="4294967293" verticalDpi="0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C3D77F-17BF-43B3-AA41-2F44FDCE8E14}">
  <dimension ref="A1:I18"/>
  <sheetViews>
    <sheetView workbookViewId="0">
      <selection activeCell="F18" sqref="F18"/>
    </sheetView>
  </sheetViews>
  <sheetFormatPr defaultRowHeight="15"/>
  <cols>
    <col min="1" max="1" width="13.140625" bestFit="1" customWidth="1"/>
    <col min="2" max="2" width="16.28515625" bestFit="1" customWidth="1"/>
    <col min="3" max="3" width="6.140625" bestFit="1" customWidth="1"/>
    <col min="4" max="4" width="10" bestFit="1" customWidth="1"/>
    <col min="5" max="5" width="11.28515625" bestFit="1" customWidth="1"/>
    <col min="6" max="6" width="19.85546875" bestFit="1" customWidth="1"/>
  </cols>
  <sheetData>
    <row r="1" spans="1:9">
      <c r="A1" s="7" t="s">
        <v>8378</v>
      </c>
      <c r="B1" t="s">
        <v>8379</v>
      </c>
    </row>
    <row r="2" spans="1:9">
      <c r="A2" s="7" t="s">
        <v>8308</v>
      </c>
      <c r="B2" t="s">
        <v>8379</v>
      </c>
    </row>
    <row r="4" spans="1:9">
      <c r="A4" s="7" t="s">
        <v>8362</v>
      </c>
      <c r="B4" s="7" t="s">
        <v>8360</v>
      </c>
    </row>
    <row r="5" spans="1:9">
      <c r="A5" s="7" t="s">
        <v>8363</v>
      </c>
      <c r="B5" t="s">
        <v>8220</v>
      </c>
      <c r="C5" t="s">
        <v>8221</v>
      </c>
      <c r="D5" t="s">
        <v>8219</v>
      </c>
      <c r="E5" t="s">
        <v>8361</v>
      </c>
      <c r="F5" t="s">
        <v>8405</v>
      </c>
      <c r="I5" s="17"/>
    </row>
    <row r="6" spans="1:9">
      <c r="A6" s="12" t="s">
        <v>8372</v>
      </c>
      <c r="B6" s="8">
        <v>34</v>
      </c>
      <c r="C6" s="8">
        <v>149</v>
      </c>
      <c r="D6" s="8">
        <v>182</v>
      </c>
      <c r="E6" s="8">
        <v>365</v>
      </c>
      <c r="F6" s="15">
        <f>GETPIVOTDATA("id",$A$4,"state","successful","Date Created Conversion ",A6)/GETPIVOTDATA("id",$A$4,"Date Created Conversion ",A6)</f>
        <v>0.49863013698630138</v>
      </c>
    </row>
    <row r="7" spans="1:9">
      <c r="A7" s="12" t="s">
        <v>8373</v>
      </c>
      <c r="B7" s="8">
        <v>27</v>
      </c>
      <c r="C7" s="8">
        <v>106</v>
      </c>
      <c r="D7" s="8">
        <v>202</v>
      </c>
      <c r="E7" s="8">
        <v>335</v>
      </c>
      <c r="F7" s="15">
        <f t="shared" ref="F7:F17" si="0">GETPIVOTDATA("id",$A$4,"state","successful","Date Created Conversion ",A7)/GETPIVOTDATA("id",$A$4,"Date Created Conversion ",A7)</f>
        <v>0.60298507462686568</v>
      </c>
    </row>
    <row r="8" spans="1:9">
      <c r="A8" s="12" t="s">
        <v>8374</v>
      </c>
      <c r="B8" s="8">
        <v>28</v>
      </c>
      <c r="C8" s="8">
        <v>108</v>
      </c>
      <c r="D8" s="8">
        <v>180</v>
      </c>
      <c r="E8" s="8">
        <v>316</v>
      </c>
      <c r="F8" s="15">
        <f t="shared" si="0"/>
        <v>0.569620253164557</v>
      </c>
    </row>
    <row r="9" spans="1:9">
      <c r="A9" s="12" t="s">
        <v>8375</v>
      </c>
      <c r="B9" s="8">
        <v>27</v>
      </c>
      <c r="C9" s="8">
        <v>102</v>
      </c>
      <c r="D9" s="8">
        <v>192</v>
      </c>
      <c r="E9" s="8">
        <v>321</v>
      </c>
      <c r="F9" s="15">
        <f t="shared" si="0"/>
        <v>0.59813084112149528</v>
      </c>
    </row>
    <row r="10" spans="1:9">
      <c r="A10" s="12" t="s">
        <v>8366</v>
      </c>
      <c r="B10" s="8">
        <v>26</v>
      </c>
      <c r="C10" s="8">
        <v>126</v>
      </c>
      <c r="D10" s="8">
        <v>234</v>
      </c>
      <c r="E10" s="8">
        <v>386</v>
      </c>
      <c r="F10" s="15">
        <f t="shared" si="0"/>
        <v>0.60621761658031093</v>
      </c>
    </row>
    <row r="11" spans="1:9">
      <c r="A11" s="12" t="s">
        <v>8376</v>
      </c>
      <c r="B11" s="8">
        <v>27</v>
      </c>
      <c r="C11" s="8">
        <v>147</v>
      </c>
      <c r="D11" s="8">
        <v>211</v>
      </c>
      <c r="E11" s="8">
        <v>385</v>
      </c>
      <c r="F11" s="15">
        <f t="shared" si="0"/>
        <v>0.54805194805194801</v>
      </c>
    </row>
    <row r="12" spans="1:9">
      <c r="A12" s="12" t="s">
        <v>8367</v>
      </c>
      <c r="B12" s="8">
        <v>43</v>
      </c>
      <c r="C12" s="8">
        <v>150</v>
      </c>
      <c r="D12" s="8">
        <v>194</v>
      </c>
      <c r="E12" s="8">
        <v>387</v>
      </c>
      <c r="F12" s="15">
        <f t="shared" si="0"/>
        <v>0.50129198966408273</v>
      </c>
    </row>
    <row r="13" spans="1:9">
      <c r="A13" s="12" t="s">
        <v>8368</v>
      </c>
      <c r="B13" s="8">
        <v>33</v>
      </c>
      <c r="C13" s="8">
        <v>134</v>
      </c>
      <c r="D13" s="8">
        <v>166</v>
      </c>
      <c r="E13" s="8">
        <v>333</v>
      </c>
      <c r="F13" s="15">
        <f t="shared" si="0"/>
        <v>0.49849849849849848</v>
      </c>
    </row>
    <row r="14" spans="1:9">
      <c r="A14" s="12" t="s">
        <v>8369</v>
      </c>
      <c r="B14" s="8">
        <v>24</v>
      </c>
      <c r="C14" s="8">
        <v>127</v>
      </c>
      <c r="D14" s="8">
        <v>147</v>
      </c>
      <c r="E14" s="8">
        <v>298</v>
      </c>
      <c r="F14" s="15">
        <f t="shared" si="0"/>
        <v>0.49328859060402686</v>
      </c>
    </row>
    <row r="15" spans="1:9">
      <c r="A15" s="12" t="s">
        <v>8370</v>
      </c>
      <c r="B15" s="8">
        <v>20</v>
      </c>
      <c r="C15" s="8">
        <v>149</v>
      </c>
      <c r="D15" s="8">
        <v>183</v>
      </c>
      <c r="E15" s="8">
        <v>352</v>
      </c>
      <c r="F15" s="15">
        <f t="shared" si="0"/>
        <v>0.51988636363636365</v>
      </c>
    </row>
    <row r="16" spans="1:9">
      <c r="A16" s="12" t="s">
        <v>8371</v>
      </c>
      <c r="B16" s="8">
        <v>37</v>
      </c>
      <c r="C16" s="8">
        <v>114</v>
      </c>
      <c r="D16" s="8">
        <v>183</v>
      </c>
      <c r="E16" s="8">
        <v>334</v>
      </c>
      <c r="F16" s="15">
        <f t="shared" si="0"/>
        <v>0.54790419161676651</v>
      </c>
    </row>
    <row r="17" spans="1:6">
      <c r="A17" s="12" t="s">
        <v>8377</v>
      </c>
      <c r="B17" s="8">
        <v>23</v>
      </c>
      <c r="C17" s="8">
        <v>118</v>
      </c>
      <c r="D17" s="8">
        <v>111</v>
      </c>
      <c r="E17" s="8">
        <v>252</v>
      </c>
      <c r="F17" s="15">
        <f t="shared" si="0"/>
        <v>0.44047619047619047</v>
      </c>
    </row>
    <row r="18" spans="1:6">
      <c r="A18" s="12" t="s">
        <v>8361</v>
      </c>
      <c r="B18" s="8">
        <v>349</v>
      </c>
      <c r="C18" s="8">
        <v>1530</v>
      </c>
      <c r="D18" s="8">
        <v>2185</v>
      </c>
      <c r="E18" s="8">
        <v>4064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F8BE30-F58E-41DD-85F6-DBAD8141F83F}">
  <dimension ref="A3:D9"/>
  <sheetViews>
    <sheetView workbookViewId="0">
      <selection activeCell="Q4" sqref="Q4"/>
    </sheetView>
  </sheetViews>
  <sheetFormatPr defaultRowHeight="15"/>
  <cols>
    <col min="1" max="1" width="17.85546875" bestFit="1" customWidth="1"/>
    <col min="2" max="2" width="16.28515625" bestFit="1" customWidth="1"/>
    <col min="3" max="3" width="5.5703125" bestFit="1" customWidth="1"/>
    <col min="4" max="5" width="11.28515625" bestFit="1" customWidth="1"/>
  </cols>
  <sheetData>
    <row r="3" spans="1:4">
      <c r="A3" s="7" t="s">
        <v>8400</v>
      </c>
      <c r="B3" s="7" t="s">
        <v>8360</v>
      </c>
    </row>
    <row r="4" spans="1:4">
      <c r="A4" s="7" t="s">
        <v>8363</v>
      </c>
      <c r="B4" t="s">
        <v>8402</v>
      </c>
      <c r="C4" t="s">
        <v>8403</v>
      </c>
      <c r="D4" t="s">
        <v>8361</v>
      </c>
    </row>
    <row r="5" spans="1:4">
      <c r="A5" s="9" t="s">
        <v>8220</v>
      </c>
      <c r="B5" s="8">
        <v>345</v>
      </c>
      <c r="C5" s="8">
        <v>4</v>
      </c>
      <c r="D5" s="8">
        <v>349</v>
      </c>
    </row>
    <row r="6" spans="1:4">
      <c r="A6" s="9" t="s">
        <v>8221</v>
      </c>
      <c r="B6" s="8">
        <v>1464</v>
      </c>
      <c r="C6" s="8">
        <v>66</v>
      </c>
      <c r="D6" s="8">
        <v>1530</v>
      </c>
    </row>
    <row r="7" spans="1:4">
      <c r="A7" s="9" t="s">
        <v>8222</v>
      </c>
      <c r="B7" s="8">
        <v>49</v>
      </c>
      <c r="C7" s="8">
        <v>1</v>
      </c>
      <c r="D7" s="8">
        <v>50</v>
      </c>
    </row>
    <row r="8" spans="1:4">
      <c r="A8" s="9" t="s">
        <v>8219</v>
      </c>
      <c r="B8" s="8">
        <v>1699</v>
      </c>
      <c r="C8" s="8">
        <v>486</v>
      </c>
      <c r="D8" s="8">
        <v>2185</v>
      </c>
    </row>
    <row r="9" spans="1:4">
      <c r="A9" s="9" t="s">
        <v>8361</v>
      </c>
      <c r="B9" s="8">
        <v>3557</v>
      </c>
      <c r="C9" s="8">
        <v>557</v>
      </c>
      <c r="D9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591A27-2AA1-4D0A-8B63-6C803798F0C4}">
  <dimension ref="A3:D9"/>
  <sheetViews>
    <sheetView workbookViewId="0">
      <selection activeCell="P24" sqref="P24"/>
    </sheetView>
  </sheetViews>
  <sheetFormatPr defaultRowHeight="15"/>
  <cols>
    <col min="1" max="1" width="17" bestFit="1" customWidth="1"/>
    <col min="2" max="2" width="16.28515625" bestFit="1" customWidth="1"/>
    <col min="3" max="3" width="5.5703125" bestFit="1" customWidth="1"/>
    <col min="4" max="5" width="11.28515625" bestFit="1" customWidth="1"/>
  </cols>
  <sheetData>
    <row r="3" spans="1:4">
      <c r="A3" s="7" t="s">
        <v>8401</v>
      </c>
      <c r="B3" s="7" t="s">
        <v>8360</v>
      </c>
    </row>
    <row r="4" spans="1:4">
      <c r="A4" s="7" t="s">
        <v>8363</v>
      </c>
      <c r="B4" t="s">
        <v>8402</v>
      </c>
      <c r="C4" t="s">
        <v>8403</v>
      </c>
      <c r="D4" t="s">
        <v>8361</v>
      </c>
    </row>
    <row r="5" spans="1:4">
      <c r="A5" s="9" t="s">
        <v>8220</v>
      </c>
      <c r="B5" s="8">
        <v>349</v>
      </c>
      <c r="C5" s="8"/>
      <c r="D5" s="8">
        <v>349</v>
      </c>
    </row>
    <row r="6" spans="1:4">
      <c r="A6" s="9" t="s">
        <v>8221</v>
      </c>
      <c r="B6" s="8">
        <v>1530</v>
      </c>
      <c r="C6" s="8"/>
      <c r="D6" s="8">
        <v>1530</v>
      </c>
    </row>
    <row r="7" spans="1:4">
      <c r="A7" s="9" t="s">
        <v>8222</v>
      </c>
      <c r="B7" s="8">
        <v>50</v>
      </c>
      <c r="C7" s="8"/>
      <c r="D7" s="8">
        <v>50</v>
      </c>
    </row>
    <row r="8" spans="1:4">
      <c r="A8" s="9" t="s">
        <v>8219</v>
      </c>
      <c r="B8" s="8"/>
      <c r="C8" s="8">
        <v>2185</v>
      </c>
      <c r="D8" s="8">
        <v>2185</v>
      </c>
    </row>
    <row r="9" spans="1:4">
      <c r="A9" s="9" t="s">
        <v>8361</v>
      </c>
      <c r="B9" s="8">
        <v>1929</v>
      </c>
      <c r="C9" s="8">
        <v>2185</v>
      </c>
      <c r="D9" s="8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Normal="100" workbookViewId="0">
      <selection activeCell="L1" sqref="L1:L1048576"/>
    </sheetView>
  </sheetViews>
  <sheetFormatPr defaultRowHeight="1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15.5703125" bestFit="1" customWidth="1"/>
    <col min="16" max="16" width="17" style="6" bestFit="1" customWidth="1"/>
    <col min="17" max="17" width="12.28515625" bestFit="1" customWidth="1"/>
    <col min="18" max="18" width="12.85546875" bestFit="1" customWidth="1"/>
    <col min="19" max="19" width="23.85546875" style="11" bestFit="1" customWidth="1"/>
    <col min="20" max="20" width="22.42578125" style="11" bestFit="1" customWidth="1"/>
  </cols>
  <sheetData>
    <row r="1" spans="1:20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5" t="s">
        <v>8307</v>
      </c>
      <c r="Q1" s="1" t="s">
        <v>8308</v>
      </c>
      <c r="R1" s="1" t="s">
        <v>8309</v>
      </c>
      <c r="S1" s="10" t="s">
        <v>8364</v>
      </c>
      <c r="T1" s="10" t="s">
        <v>8365</v>
      </c>
    </row>
    <row r="2" spans="1:20" ht="60" hidden="1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ROUND(E2/D2*100,0)</f>
        <v>137</v>
      </c>
      <c r="P2" s="6">
        <f>E2/L2</f>
        <v>63.917582417582416</v>
      </c>
      <c r="Q2" t="s">
        <v>8310</v>
      </c>
      <c r="R2" t="s">
        <v>8311</v>
      </c>
      <c r="S2" s="11">
        <f>(((J2/60)/60)/24)+DATE(1970,1,1)</f>
        <v>42177.007071759261</v>
      </c>
      <c r="T2" s="11">
        <f>(((I2/60)/60)/24)+DATE(1970,1,1)</f>
        <v>42208.125</v>
      </c>
    </row>
    <row r="3" spans="1:20" ht="30" hidden="1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0">ROUND(E3/D3*100,0)</f>
        <v>143</v>
      </c>
      <c r="P3" s="6">
        <f t="shared" ref="P3:P66" si="1">E3/L3</f>
        <v>185.48101265822785</v>
      </c>
      <c r="Q3" t="s">
        <v>8310</v>
      </c>
      <c r="R3" t="s">
        <v>8311</v>
      </c>
      <c r="S3" s="11">
        <f t="shared" ref="S3:S66" si="2">(((J3/60)/60)/24)+DATE(1970,1,1)</f>
        <v>42766.600497685184</v>
      </c>
      <c r="T3" s="11">
        <f t="shared" ref="T3:T66" si="3">(((I3/60)/60)/24)+DATE(1970,1,1)</f>
        <v>42796.600497685184</v>
      </c>
    </row>
    <row r="4" spans="1:20" ht="45" hidden="1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105</v>
      </c>
      <c r="P4" s="6">
        <f t="shared" si="1"/>
        <v>15</v>
      </c>
      <c r="Q4" t="s">
        <v>8310</v>
      </c>
      <c r="R4" t="s">
        <v>8311</v>
      </c>
      <c r="S4" s="11">
        <f t="shared" si="2"/>
        <v>42405.702349537038</v>
      </c>
      <c r="T4" s="11">
        <f t="shared" si="3"/>
        <v>42415.702349537038</v>
      </c>
    </row>
    <row r="5" spans="1:20" ht="30" hidden="1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104</v>
      </c>
      <c r="P5" s="6">
        <f t="shared" si="1"/>
        <v>69.266666666666666</v>
      </c>
      <c r="Q5" t="s">
        <v>8310</v>
      </c>
      <c r="R5" t="s">
        <v>8311</v>
      </c>
      <c r="S5" s="11">
        <f t="shared" si="2"/>
        <v>41828.515127314815</v>
      </c>
      <c r="T5" s="11">
        <f t="shared" si="3"/>
        <v>41858.515127314815</v>
      </c>
    </row>
    <row r="6" spans="1:20" ht="60" hidden="1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123</v>
      </c>
      <c r="P6" s="6">
        <f t="shared" si="1"/>
        <v>190.55028169014085</v>
      </c>
      <c r="Q6" t="s">
        <v>8310</v>
      </c>
      <c r="R6" t="s">
        <v>8311</v>
      </c>
      <c r="S6" s="11">
        <f t="shared" si="2"/>
        <v>42327.834247685183</v>
      </c>
      <c r="T6" s="11">
        <f t="shared" si="3"/>
        <v>42357.834247685183</v>
      </c>
    </row>
    <row r="7" spans="1:20" ht="45" hidden="1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110</v>
      </c>
      <c r="P7" s="6">
        <f t="shared" si="1"/>
        <v>93.40425531914893</v>
      </c>
      <c r="Q7" t="s">
        <v>8310</v>
      </c>
      <c r="R7" t="s">
        <v>8311</v>
      </c>
      <c r="S7" s="11">
        <f t="shared" si="2"/>
        <v>42563.932951388888</v>
      </c>
      <c r="T7" s="11">
        <f t="shared" si="3"/>
        <v>42580.232638888891</v>
      </c>
    </row>
    <row r="8" spans="1:20" ht="60" hidden="1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106</v>
      </c>
      <c r="P8" s="6">
        <f t="shared" si="1"/>
        <v>146.87931034482759</v>
      </c>
      <c r="Q8" t="s">
        <v>8310</v>
      </c>
      <c r="R8" t="s">
        <v>8311</v>
      </c>
      <c r="S8" s="11">
        <f t="shared" si="2"/>
        <v>41794.072337962964</v>
      </c>
      <c r="T8" s="11">
        <f t="shared" si="3"/>
        <v>41804.072337962964</v>
      </c>
    </row>
    <row r="9" spans="1:20" ht="60" hidden="1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101</v>
      </c>
      <c r="P9" s="6">
        <f t="shared" si="1"/>
        <v>159.82456140350877</v>
      </c>
      <c r="Q9" t="s">
        <v>8310</v>
      </c>
      <c r="R9" t="s">
        <v>8311</v>
      </c>
      <c r="S9" s="11">
        <f t="shared" si="2"/>
        <v>42516.047071759262</v>
      </c>
      <c r="T9" s="11">
        <f t="shared" si="3"/>
        <v>42556.047071759262</v>
      </c>
    </row>
    <row r="10" spans="1:20" ht="30" hidden="1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100</v>
      </c>
      <c r="P10" s="6">
        <f t="shared" si="1"/>
        <v>291.79333333333335</v>
      </c>
      <c r="Q10" t="s">
        <v>8310</v>
      </c>
      <c r="R10" t="s">
        <v>8311</v>
      </c>
      <c r="S10" s="11">
        <f t="shared" si="2"/>
        <v>42468.94458333333</v>
      </c>
      <c r="T10" s="11">
        <f t="shared" si="3"/>
        <v>42475.875</v>
      </c>
    </row>
    <row r="11" spans="1:20" ht="45" hidden="1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126</v>
      </c>
      <c r="P11" s="6">
        <f t="shared" si="1"/>
        <v>31.499500000000001</v>
      </c>
      <c r="Q11" t="s">
        <v>8310</v>
      </c>
      <c r="R11" t="s">
        <v>8311</v>
      </c>
      <c r="S11" s="11">
        <f t="shared" si="2"/>
        <v>42447.103518518517</v>
      </c>
      <c r="T11" s="11">
        <f t="shared" si="3"/>
        <v>42477.103518518517</v>
      </c>
    </row>
    <row r="12" spans="1:20" ht="60" hidden="1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101</v>
      </c>
      <c r="P12" s="6">
        <f t="shared" si="1"/>
        <v>158.68421052631578</v>
      </c>
      <c r="Q12" t="s">
        <v>8310</v>
      </c>
      <c r="R12" t="s">
        <v>8311</v>
      </c>
      <c r="S12" s="11">
        <f t="shared" si="2"/>
        <v>41780.068043981482</v>
      </c>
      <c r="T12" s="11">
        <f t="shared" si="3"/>
        <v>41815.068043981482</v>
      </c>
    </row>
    <row r="13" spans="1:20" ht="60" hidden="1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121</v>
      </c>
      <c r="P13" s="6">
        <f t="shared" si="1"/>
        <v>80.333333333333329</v>
      </c>
      <c r="Q13" t="s">
        <v>8310</v>
      </c>
      <c r="R13" t="s">
        <v>8311</v>
      </c>
      <c r="S13" s="11">
        <f t="shared" si="2"/>
        <v>42572.778495370367</v>
      </c>
      <c r="T13" s="11">
        <f t="shared" si="3"/>
        <v>42604.125</v>
      </c>
    </row>
    <row r="14" spans="1:20" ht="60" hidden="1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165</v>
      </c>
      <c r="P14" s="6">
        <f t="shared" si="1"/>
        <v>59.961305925030231</v>
      </c>
      <c r="Q14" t="s">
        <v>8310</v>
      </c>
      <c r="R14" t="s">
        <v>8311</v>
      </c>
      <c r="S14" s="11">
        <f t="shared" si="2"/>
        <v>41791.713252314818</v>
      </c>
      <c r="T14" s="11">
        <f t="shared" si="3"/>
        <v>41836.125</v>
      </c>
    </row>
    <row r="15" spans="1:20" ht="45" hidden="1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160</v>
      </c>
      <c r="P15" s="6">
        <f t="shared" si="1"/>
        <v>109.78431372549019</v>
      </c>
      <c r="Q15" t="s">
        <v>8310</v>
      </c>
      <c r="R15" t="s">
        <v>8311</v>
      </c>
      <c r="S15" s="11">
        <f t="shared" si="2"/>
        <v>42508.677187499998</v>
      </c>
      <c r="T15" s="11">
        <f t="shared" si="3"/>
        <v>42544.852083333331</v>
      </c>
    </row>
    <row r="16" spans="1:20" ht="30" hidden="1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101</v>
      </c>
      <c r="P16" s="6">
        <f t="shared" si="1"/>
        <v>147.70731707317074</v>
      </c>
      <c r="Q16" t="s">
        <v>8310</v>
      </c>
      <c r="R16" t="s">
        <v>8311</v>
      </c>
      <c r="S16" s="11">
        <f t="shared" si="2"/>
        <v>41808.02648148148</v>
      </c>
      <c r="T16" s="11">
        <f t="shared" si="3"/>
        <v>41833.582638888889</v>
      </c>
    </row>
    <row r="17" spans="1:20" ht="45" hidden="1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107</v>
      </c>
      <c r="P17" s="6">
        <f t="shared" si="1"/>
        <v>21.755102040816325</v>
      </c>
      <c r="Q17" t="s">
        <v>8310</v>
      </c>
      <c r="R17" t="s">
        <v>8311</v>
      </c>
      <c r="S17" s="11">
        <f t="shared" si="2"/>
        <v>42256.391875000001</v>
      </c>
      <c r="T17" s="11">
        <f t="shared" si="3"/>
        <v>42274.843055555553</v>
      </c>
    </row>
    <row r="18" spans="1:20" ht="60" hidden="1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100</v>
      </c>
      <c r="P18" s="6">
        <f t="shared" si="1"/>
        <v>171.84285714285716</v>
      </c>
      <c r="Q18" t="s">
        <v>8310</v>
      </c>
      <c r="R18" t="s">
        <v>8311</v>
      </c>
      <c r="S18" s="11">
        <f t="shared" si="2"/>
        <v>41760.796423611115</v>
      </c>
      <c r="T18" s="11">
        <f t="shared" si="3"/>
        <v>41806.229166666664</v>
      </c>
    </row>
    <row r="19" spans="1:20" ht="60" hidden="1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101</v>
      </c>
      <c r="P19" s="6">
        <f t="shared" si="1"/>
        <v>41.944444444444443</v>
      </c>
      <c r="Q19" t="s">
        <v>8310</v>
      </c>
      <c r="R19" t="s">
        <v>8311</v>
      </c>
      <c r="S19" s="11">
        <f t="shared" si="2"/>
        <v>41917.731736111113</v>
      </c>
      <c r="T19" s="11">
        <f t="shared" si="3"/>
        <v>41947.773402777777</v>
      </c>
    </row>
    <row r="20" spans="1:20" ht="45" hidden="1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106</v>
      </c>
      <c r="P20" s="6">
        <f t="shared" si="1"/>
        <v>93.264122807017543</v>
      </c>
      <c r="Q20" t="s">
        <v>8310</v>
      </c>
      <c r="R20" t="s">
        <v>8311</v>
      </c>
      <c r="S20" s="11">
        <f t="shared" si="2"/>
        <v>41869.542314814818</v>
      </c>
      <c r="T20" s="11">
        <f t="shared" si="3"/>
        <v>41899.542314814818</v>
      </c>
    </row>
    <row r="21" spans="1:20" ht="60" hidden="1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145</v>
      </c>
      <c r="P21" s="6">
        <f t="shared" si="1"/>
        <v>56.136363636363633</v>
      </c>
      <c r="Q21" t="s">
        <v>8310</v>
      </c>
      <c r="R21" t="s">
        <v>8311</v>
      </c>
      <c r="S21" s="11">
        <f t="shared" si="2"/>
        <v>42175.816365740742</v>
      </c>
      <c r="T21" s="11">
        <f t="shared" si="3"/>
        <v>42205.816365740742</v>
      </c>
    </row>
    <row r="22" spans="1:20" ht="45" hidden="1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100</v>
      </c>
      <c r="P22" s="6">
        <f t="shared" si="1"/>
        <v>80.16</v>
      </c>
      <c r="Q22" t="s">
        <v>8310</v>
      </c>
      <c r="R22" t="s">
        <v>8311</v>
      </c>
      <c r="S22" s="11">
        <f t="shared" si="2"/>
        <v>42200.758240740746</v>
      </c>
      <c r="T22" s="11">
        <f t="shared" si="3"/>
        <v>42260.758240740746</v>
      </c>
    </row>
    <row r="23" spans="1:20" ht="45" hidden="1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109</v>
      </c>
      <c r="P23" s="6">
        <f t="shared" si="1"/>
        <v>199.9009900990099</v>
      </c>
      <c r="Q23" t="s">
        <v>8310</v>
      </c>
      <c r="R23" t="s">
        <v>8311</v>
      </c>
      <c r="S23" s="11">
        <f t="shared" si="2"/>
        <v>41878.627187500002</v>
      </c>
      <c r="T23" s="11">
        <f t="shared" si="3"/>
        <v>41908.627187500002</v>
      </c>
    </row>
    <row r="24" spans="1:20" ht="30" hidden="1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117</v>
      </c>
      <c r="P24" s="6">
        <f t="shared" si="1"/>
        <v>51.25</v>
      </c>
      <c r="Q24" t="s">
        <v>8310</v>
      </c>
      <c r="R24" t="s">
        <v>8311</v>
      </c>
      <c r="S24" s="11">
        <f t="shared" si="2"/>
        <v>41989.91134259259</v>
      </c>
      <c r="T24" s="11">
        <f t="shared" si="3"/>
        <v>42005.332638888889</v>
      </c>
    </row>
    <row r="25" spans="1:20" ht="45" hidden="1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119</v>
      </c>
      <c r="P25" s="6">
        <f t="shared" si="1"/>
        <v>103.04347826086956</v>
      </c>
      <c r="Q25" t="s">
        <v>8310</v>
      </c>
      <c r="R25" t="s">
        <v>8311</v>
      </c>
      <c r="S25" s="11">
        <f t="shared" si="2"/>
        <v>42097.778946759259</v>
      </c>
      <c r="T25" s="11">
        <f t="shared" si="3"/>
        <v>42124.638888888891</v>
      </c>
    </row>
    <row r="26" spans="1:20" ht="30" hidden="1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109</v>
      </c>
      <c r="P26" s="6">
        <f t="shared" si="1"/>
        <v>66.346149825783982</v>
      </c>
      <c r="Q26" t="s">
        <v>8310</v>
      </c>
      <c r="R26" t="s">
        <v>8311</v>
      </c>
      <c r="S26" s="11">
        <f t="shared" si="2"/>
        <v>42229.820173611108</v>
      </c>
      <c r="T26" s="11">
        <f t="shared" si="3"/>
        <v>42262.818750000006</v>
      </c>
    </row>
    <row r="27" spans="1:20" ht="60" hidden="1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133</v>
      </c>
      <c r="P27" s="6">
        <f t="shared" si="1"/>
        <v>57.142857142857146</v>
      </c>
      <c r="Q27" t="s">
        <v>8310</v>
      </c>
      <c r="R27" t="s">
        <v>8311</v>
      </c>
      <c r="S27" s="11">
        <f t="shared" si="2"/>
        <v>42318.025011574078</v>
      </c>
      <c r="T27" s="11">
        <f t="shared" si="3"/>
        <v>42378.025011574078</v>
      </c>
    </row>
    <row r="28" spans="1:20" ht="45" hidden="1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155</v>
      </c>
      <c r="P28" s="6">
        <f t="shared" si="1"/>
        <v>102.10526315789474</v>
      </c>
      <c r="Q28" t="s">
        <v>8310</v>
      </c>
      <c r="R28" t="s">
        <v>8311</v>
      </c>
      <c r="S28" s="11">
        <f t="shared" si="2"/>
        <v>41828.515555555554</v>
      </c>
      <c r="T28" s="11">
        <f t="shared" si="3"/>
        <v>41868.515555555554</v>
      </c>
    </row>
    <row r="29" spans="1:20" ht="45" hidden="1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112</v>
      </c>
      <c r="P29" s="6">
        <f t="shared" si="1"/>
        <v>148.96666666666667</v>
      </c>
      <c r="Q29" t="s">
        <v>8310</v>
      </c>
      <c r="R29" t="s">
        <v>8311</v>
      </c>
      <c r="S29" s="11">
        <f t="shared" si="2"/>
        <v>41929.164733796293</v>
      </c>
      <c r="T29" s="11">
        <f t="shared" si="3"/>
        <v>41959.206400462965</v>
      </c>
    </row>
    <row r="30" spans="1:20" ht="30" hidden="1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100</v>
      </c>
      <c r="P30" s="6">
        <f t="shared" si="1"/>
        <v>169.6056338028169</v>
      </c>
      <c r="Q30" t="s">
        <v>8310</v>
      </c>
      <c r="R30" t="s">
        <v>8311</v>
      </c>
      <c r="S30" s="11">
        <f t="shared" si="2"/>
        <v>42324.96393518518</v>
      </c>
      <c r="T30" s="11">
        <f t="shared" si="3"/>
        <v>42354.96393518518</v>
      </c>
    </row>
    <row r="31" spans="1:20" ht="60" hidden="1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123</v>
      </c>
      <c r="P31" s="6">
        <f t="shared" si="1"/>
        <v>31.623931623931625</v>
      </c>
      <c r="Q31" t="s">
        <v>8310</v>
      </c>
      <c r="R31" t="s">
        <v>8311</v>
      </c>
      <c r="S31" s="11">
        <f t="shared" si="2"/>
        <v>41812.67324074074</v>
      </c>
      <c r="T31" s="11">
        <f t="shared" si="3"/>
        <v>41842.67324074074</v>
      </c>
    </row>
    <row r="32" spans="1:20" ht="45" hidden="1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101</v>
      </c>
      <c r="P32" s="6">
        <f t="shared" si="1"/>
        <v>76.45264150943396</v>
      </c>
      <c r="Q32" t="s">
        <v>8310</v>
      </c>
      <c r="R32" t="s">
        <v>8311</v>
      </c>
      <c r="S32" s="11">
        <f t="shared" si="2"/>
        <v>41842.292997685188</v>
      </c>
      <c r="T32" s="11">
        <f t="shared" si="3"/>
        <v>41872.292997685188</v>
      </c>
    </row>
    <row r="33" spans="1:20" ht="45" hidden="1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P33" s="6">
        <f t="shared" si="1"/>
        <v>13</v>
      </c>
      <c r="Q33" t="s">
        <v>8310</v>
      </c>
      <c r="R33" t="s">
        <v>8311</v>
      </c>
      <c r="S33" s="11">
        <f t="shared" si="2"/>
        <v>42376.79206018518</v>
      </c>
      <c r="T33" s="11">
        <f t="shared" si="3"/>
        <v>42394.79206018518</v>
      </c>
    </row>
    <row r="34" spans="1:20" ht="60" hidden="1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100</v>
      </c>
      <c r="P34" s="6">
        <f t="shared" si="1"/>
        <v>320.44943820224717</v>
      </c>
      <c r="Q34" t="s">
        <v>8310</v>
      </c>
      <c r="R34" t="s">
        <v>8311</v>
      </c>
      <c r="S34" s="11">
        <f t="shared" si="2"/>
        <v>42461.627511574072</v>
      </c>
      <c r="T34" s="11">
        <f t="shared" si="3"/>
        <v>42503.165972222225</v>
      </c>
    </row>
    <row r="35" spans="1:20" ht="60" hidden="1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102</v>
      </c>
      <c r="P35" s="6">
        <f t="shared" si="1"/>
        <v>83.75</v>
      </c>
      <c r="Q35" t="s">
        <v>8310</v>
      </c>
      <c r="R35" t="s">
        <v>8311</v>
      </c>
      <c r="S35" s="11">
        <f t="shared" si="2"/>
        <v>42286.660891203705</v>
      </c>
      <c r="T35" s="11">
        <f t="shared" si="3"/>
        <v>42316.702557870376</v>
      </c>
    </row>
    <row r="36" spans="1:20" ht="60" hidden="1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130</v>
      </c>
      <c r="P36" s="6">
        <f t="shared" si="1"/>
        <v>49.882352941176471</v>
      </c>
      <c r="Q36" t="s">
        <v>8310</v>
      </c>
      <c r="R36" t="s">
        <v>8311</v>
      </c>
      <c r="S36" s="11">
        <f t="shared" si="2"/>
        <v>41841.321770833332</v>
      </c>
      <c r="T36" s="11">
        <f t="shared" si="3"/>
        <v>41856.321770833332</v>
      </c>
    </row>
    <row r="37" spans="1:20" ht="45" hidden="1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167</v>
      </c>
      <c r="P37" s="6">
        <f t="shared" si="1"/>
        <v>59.464285714285715</v>
      </c>
      <c r="Q37" t="s">
        <v>8310</v>
      </c>
      <c r="R37" t="s">
        <v>8311</v>
      </c>
      <c r="S37" s="11">
        <f t="shared" si="2"/>
        <v>42098.291828703703</v>
      </c>
      <c r="T37" s="11">
        <f t="shared" si="3"/>
        <v>42122</v>
      </c>
    </row>
    <row r="38" spans="1:20" ht="30" hidden="1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142</v>
      </c>
      <c r="P38" s="6">
        <f t="shared" si="1"/>
        <v>193.84090909090909</v>
      </c>
      <c r="Q38" t="s">
        <v>8310</v>
      </c>
      <c r="R38" t="s">
        <v>8311</v>
      </c>
      <c r="S38" s="11">
        <f t="shared" si="2"/>
        <v>42068.307002314818</v>
      </c>
      <c r="T38" s="11">
        <f t="shared" si="3"/>
        <v>42098.265335648146</v>
      </c>
    </row>
    <row r="39" spans="1:20" ht="60" hidden="1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183</v>
      </c>
      <c r="P39" s="6">
        <f t="shared" si="1"/>
        <v>159.51383399209487</v>
      </c>
      <c r="Q39" t="s">
        <v>8310</v>
      </c>
      <c r="R39" t="s">
        <v>8311</v>
      </c>
      <c r="S39" s="11">
        <f t="shared" si="2"/>
        <v>42032.693043981482</v>
      </c>
      <c r="T39" s="11">
        <f t="shared" si="3"/>
        <v>42062.693043981482</v>
      </c>
    </row>
    <row r="40" spans="1:20" ht="45" hidden="1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110</v>
      </c>
      <c r="P40" s="6">
        <f t="shared" si="1"/>
        <v>41.68181818181818</v>
      </c>
      <c r="Q40" t="s">
        <v>8310</v>
      </c>
      <c r="R40" t="s">
        <v>8311</v>
      </c>
      <c r="S40" s="11">
        <f t="shared" si="2"/>
        <v>41375.057222222218</v>
      </c>
      <c r="T40" s="11">
        <f t="shared" si="3"/>
        <v>41405.057222222218</v>
      </c>
    </row>
    <row r="41" spans="1:20" ht="60" hidden="1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131</v>
      </c>
      <c r="P41" s="6">
        <f t="shared" si="1"/>
        <v>150.89861751152074</v>
      </c>
      <c r="Q41" t="s">
        <v>8310</v>
      </c>
      <c r="R41" t="s">
        <v>8311</v>
      </c>
      <c r="S41" s="11">
        <f t="shared" si="2"/>
        <v>41754.047083333331</v>
      </c>
      <c r="T41" s="11">
        <f t="shared" si="3"/>
        <v>41784.957638888889</v>
      </c>
    </row>
    <row r="42" spans="1:20" ht="60" hidden="1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101</v>
      </c>
      <c r="P42" s="6">
        <f t="shared" si="1"/>
        <v>126.6875</v>
      </c>
      <c r="Q42" t="s">
        <v>8310</v>
      </c>
      <c r="R42" t="s">
        <v>8311</v>
      </c>
      <c r="S42" s="11">
        <f t="shared" si="2"/>
        <v>41789.21398148148</v>
      </c>
      <c r="T42" s="11">
        <f t="shared" si="3"/>
        <v>41809.166666666664</v>
      </c>
    </row>
    <row r="43" spans="1:20" ht="60" hidden="1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P43" s="6">
        <f t="shared" si="1"/>
        <v>105.26315789473684</v>
      </c>
      <c r="Q43" t="s">
        <v>8310</v>
      </c>
      <c r="R43" t="s">
        <v>8311</v>
      </c>
      <c r="S43" s="11">
        <f t="shared" si="2"/>
        <v>41887.568912037037</v>
      </c>
      <c r="T43" s="11">
        <f t="shared" si="3"/>
        <v>41917.568912037037</v>
      </c>
    </row>
    <row r="44" spans="1:20" ht="60" hidden="1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142</v>
      </c>
      <c r="P44" s="6">
        <f t="shared" si="1"/>
        <v>117.51479289940828</v>
      </c>
      <c r="Q44" t="s">
        <v>8310</v>
      </c>
      <c r="R44" t="s">
        <v>8311</v>
      </c>
      <c r="S44" s="11">
        <f t="shared" si="2"/>
        <v>41971.639189814814</v>
      </c>
      <c r="T44" s="11">
        <f t="shared" si="3"/>
        <v>42001.639189814814</v>
      </c>
    </row>
    <row r="45" spans="1:20" ht="60" hidden="1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309</v>
      </c>
      <c r="P45" s="6">
        <f t="shared" si="1"/>
        <v>117.36121673003802</v>
      </c>
      <c r="Q45" t="s">
        <v>8310</v>
      </c>
      <c r="R45" t="s">
        <v>8311</v>
      </c>
      <c r="S45" s="11">
        <f t="shared" si="2"/>
        <v>41802.790347222224</v>
      </c>
      <c r="T45" s="11">
        <f t="shared" si="3"/>
        <v>41833</v>
      </c>
    </row>
    <row r="46" spans="1:20" ht="60" hidden="1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P46" s="6">
        <f t="shared" si="1"/>
        <v>133.33333333333334</v>
      </c>
      <c r="Q46" t="s">
        <v>8310</v>
      </c>
      <c r="R46" t="s">
        <v>8311</v>
      </c>
      <c r="S46" s="11">
        <f t="shared" si="2"/>
        <v>41874.098807870374</v>
      </c>
      <c r="T46" s="11">
        <f t="shared" si="3"/>
        <v>41919.098807870374</v>
      </c>
    </row>
    <row r="47" spans="1:20" ht="45" hidden="1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120</v>
      </c>
      <c r="P47" s="6">
        <f t="shared" si="1"/>
        <v>98.360655737704917</v>
      </c>
      <c r="Q47" t="s">
        <v>8310</v>
      </c>
      <c r="R47" t="s">
        <v>8311</v>
      </c>
      <c r="S47" s="11">
        <f t="shared" si="2"/>
        <v>42457.623923611114</v>
      </c>
      <c r="T47" s="11">
        <f t="shared" si="3"/>
        <v>42487.623923611114</v>
      </c>
    </row>
    <row r="48" spans="1:20" ht="45" hidden="1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104</v>
      </c>
      <c r="P48" s="6">
        <f t="shared" si="1"/>
        <v>194.44444444444446</v>
      </c>
      <c r="Q48" t="s">
        <v>8310</v>
      </c>
      <c r="R48" t="s">
        <v>8311</v>
      </c>
      <c r="S48" s="11">
        <f t="shared" si="2"/>
        <v>42323.964976851858</v>
      </c>
      <c r="T48" s="11">
        <f t="shared" si="3"/>
        <v>42353.964976851858</v>
      </c>
    </row>
    <row r="49" spans="1:20" ht="60" hidden="1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108</v>
      </c>
      <c r="P49" s="6">
        <f t="shared" si="1"/>
        <v>76.865000000000009</v>
      </c>
      <c r="Q49" t="s">
        <v>8310</v>
      </c>
      <c r="R49" t="s">
        <v>8311</v>
      </c>
      <c r="S49" s="11">
        <f t="shared" si="2"/>
        <v>41932.819525462961</v>
      </c>
      <c r="T49" s="11">
        <f t="shared" si="3"/>
        <v>41992.861192129625</v>
      </c>
    </row>
    <row r="50" spans="1:20" ht="60" hidden="1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108</v>
      </c>
      <c r="P50" s="6">
        <f t="shared" si="1"/>
        <v>56.815789473684212</v>
      </c>
      <c r="Q50" t="s">
        <v>8310</v>
      </c>
      <c r="R50" t="s">
        <v>8311</v>
      </c>
      <c r="S50" s="11">
        <f t="shared" si="2"/>
        <v>42033.516898148147</v>
      </c>
      <c r="T50" s="11">
        <f t="shared" si="3"/>
        <v>42064.5</v>
      </c>
    </row>
    <row r="51" spans="1:20" ht="30" hidden="1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P51" s="6">
        <f t="shared" si="1"/>
        <v>137.93103448275863</v>
      </c>
      <c r="Q51" t="s">
        <v>8310</v>
      </c>
      <c r="R51" t="s">
        <v>8311</v>
      </c>
      <c r="S51" s="11">
        <f t="shared" si="2"/>
        <v>42271.176446759258</v>
      </c>
      <c r="T51" s="11">
        <f t="shared" si="3"/>
        <v>42301.176446759258</v>
      </c>
    </row>
    <row r="52" spans="1:20" ht="45" hidden="1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P52" s="6">
        <f t="shared" si="1"/>
        <v>27.272727272727273</v>
      </c>
      <c r="Q52" t="s">
        <v>8310</v>
      </c>
      <c r="R52" t="s">
        <v>8311</v>
      </c>
      <c r="S52" s="11">
        <f t="shared" si="2"/>
        <v>41995.752986111111</v>
      </c>
      <c r="T52" s="11">
        <f t="shared" si="3"/>
        <v>42034.708333333328</v>
      </c>
    </row>
    <row r="53" spans="1:20" ht="60" hidden="1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128</v>
      </c>
      <c r="P53" s="6">
        <f t="shared" si="1"/>
        <v>118.33613445378151</v>
      </c>
      <c r="Q53" t="s">
        <v>8310</v>
      </c>
      <c r="R53" t="s">
        <v>8311</v>
      </c>
      <c r="S53" s="11">
        <f t="shared" si="2"/>
        <v>42196.928668981483</v>
      </c>
      <c r="T53" s="11">
        <f t="shared" si="3"/>
        <v>42226.928668981483</v>
      </c>
    </row>
    <row r="54" spans="1:20" ht="45" hidden="1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116</v>
      </c>
      <c r="P54" s="6">
        <f t="shared" si="1"/>
        <v>223.48076923076923</v>
      </c>
      <c r="Q54" t="s">
        <v>8310</v>
      </c>
      <c r="R54" t="s">
        <v>8311</v>
      </c>
      <c r="S54" s="11">
        <f t="shared" si="2"/>
        <v>41807.701921296299</v>
      </c>
      <c r="T54" s="11">
        <f t="shared" si="3"/>
        <v>41837.701921296299</v>
      </c>
    </row>
    <row r="55" spans="1:20" ht="30" hidden="1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110</v>
      </c>
      <c r="P55" s="6">
        <f t="shared" si="1"/>
        <v>28.111111111111111</v>
      </c>
      <c r="Q55" t="s">
        <v>8310</v>
      </c>
      <c r="R55" t="s">
        <v>8311</v>
      </c>
      <c r="S55" s="11">
        <f t="shared" si="2"/>
        <v>41719.549131944441</v>
      </c>
      <c r="T55" s="11">
        <f t="shared" si="3"/>
        <v>41733.916666666664</v>
      </c>
    </row>
    <row r="56" spans="1:20" ht="60" hidden="1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101</v>
      </c>
      <c r="P56" s="6">
        <f t="shared" si="1"/>
        <v>194.23076923076923</v>
      </c>
      <c r="Q56" t="s">
        <v>8310</v>
      </c>
      <c r="R56" t="s">
        <v>8311</v>
      </c>
      <c r="S56" s="11">
        <f t="shared" si="2"/>
        <v>42333.713206018518</v>
      </c>
      <c r="T56" s="11">
        <f t="shared" si="3"/>
        <v>42363.713206018518</v>
      </c>
    </row>
    <row r="57" spans="1:20" ht="45" hidden="1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129</v>
      </c>
      <c r="P57" s="6">
        <f t="shared" si="1"/>
        <v>128.95348837209303</v>
      </c>
      <c r="Q57" t="s">
        <v>8310</v>
      </c>
      <c r="R57" t="s">
        <v>8311</v>
      </c>
      <c r="S57" s="11">
        <f t="shared" si="2"/>
        <v>42496.968935185185</v>
      </c>
      <c r="T57" s="11">
        <f t="shared" si="3"/>
        <v>42517.968935185185</v>
      </c>
    </row>
    <row r="58" spans="1:20" ht="45" hidden="1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107</v>
      </c>
      <c r="P58" s="6">
        <f t="shared" si="1"/>
        <v>49.316091954022987</v>
      </c>
      <c r="Q58" t="s">
        <v>8310</v>
      </c>
      <c r="R58" t="s">
        <v>8311</v>
      </c>
      <c r="S58" s="11">
        <f t="shared" si="2"/>
        <v>42149.548888888887</v>
      </c>
      <c r="T58" s="11">
        <f t="shared" si="3"/>
        <v>42163.666666666672</v>
      </c>
    </row>
    <row r="59" spans="1:20" ht="60" hidden="1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102</v>
      </c>
      <c r="P59" s="6">
        <f t="shared" si="1"/>
        <v>221.52173913043478</v>
      </c>
      <c r="Q59" t="s">
        <v>8310</v>
      </c>
      <c r="R59" t="s">
        <v>8311</v>
      </c>
      <c r="S59" s="11">
        <f t="shared" si="2"/>
        <v>42089.83289351852</v>
      </c>
      <c r="T59" s="11">
        <f t="shared" si="3"/>
        <v>42119.83289351852</v>
      </c>
    </row>
    <row r="60" spans="1:20" ht="45" hidden="1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103</v>
      </c>
      <c r="P60" s="6">
        <f t="shared" si="1"/>
        <v>137.21333333333334</v>
      </c>
      <c r="Q60" t="s">
        <v>8310</v>
      </c>
      <c r="R60" t="s">
        <v>8311</v>
      </c>
      <c r="S60" s="11">
        <f t="shared" si="2"/>
        <v>41932.745046296295</v>
      </c>
      <c r="T60" s="11">
        <f t="shared" si="3"/>
        <v>41962.786712962959</v>
      </c>
    </row>
    <row r="61" spans="1:20" ht="60" hidden="1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100</v>
      </c>
      <c r="P61" s="6">
        <f t="shared" si="1"/>
        <v>606.82242424242418</v>
      </c>
      <c r="Q61" t="s">
        <v>8310</v>
      </c>
      <c r="R61" t="s">
        <v>8311</v>
      </c>
      <c r="S61" s="11">
        <f t="shared" si="2"/>
        <v>42230.23583333334</v>
      </c>
      <c r="T61" s="11">
        <f t="shared" si="3"/>
        <v>42261.875</v>
      </c>
    </row>
    <row r="62" spans="1:20" ht="45" hidden="1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103</v>
      </c>
      <c r="P62" s="6">
        <f t="shared" si="1"/>
        <v>43.040092592592593</v>
      </c>
      <c r="Q62" t="s">
        <v>8310</v>
      </c>
      <c r="R62" t="s">
        <v>8312</v>
      </c>
      <c r="S62" s="11">
        <f t="shared" si="2"/>
        <v>41701.901817129627</v>
      </c>
      <c r="T62" s="11">
        <f t="shared" si="3"/>
        <v>41721</v>
      </c>
    </row>
    <row r="63" spans="1:20" ht="60" hidden="1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148</v>
      </c>
      <c r="P63" s="6">
        <f t="shared" si="1"/>
        <v>322.39130434782606</v>
      </c>
      <c r="Q63" t="s">
        <v>8310</v>
      </c>
      <c r="R63" t="s">
        <v>8312</v>
      </c>
      <c r="S63" s="11">
        <f t="shared" si="2"/>
        <v>41409.814317129632</v>
      </c>
      <c r="T63" s="11">
        <f t="shared" si="3"/>
        <v>41431.814317129632</v>
      </c>
    </row>
    <row r="64" spans="1:20" ht="60" hidden="1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155</v>
      </c>
      <c r="P64" s="6">
        <f t="shared" si="1"/>
        <v>96.708333333333329</v>
      </c>
      <c r="Q64" t="s">
        <v>8310</v>
      </c>
      <c r="R64" t="s">
        <v>8312</v>
      </c>
      <c r="S64" s="11">
        <f t="shared" si="2"/>
        <v>41311.799513888887</v>
      </c>
      <c r="T64" s="11">
        <f t="shared" si="3"/>
        <v>41336.799513888887</v>
      </c>
    </row>
    <row r="65" spans="1:20" ht="45" hidden="1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114</v>
      </c>
      <c r="P65" s="6">
        <f t="shared" si="1"/>
        <v>35.474531249999998</v>
      </c>
      <c r="Q65" t="s">
        <v>8310</v>
      </c>
      <c r="R65" t="s">
        <v>8312</v>
      </c>
      <c r="S65" s="11">
        <f t="shared" si="2"/>
        <v>41612.912187499998</v>
      </c>
      <c r="T65" s="11">
        <f t="shared" si="3"/>
        <v>41636.207638888889</v>
      </c>
    </row>
    <row r="66" spans="1:20" ht="60" hidden="1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0"/>
        <v>173</v>
      </c>
      <c r="P66" s="6">
        <f t="shared" si="1"/>
        <v>86.666666666666671</v>
      </c>
      <c r="Q66" t="s">
        <v>8310</v>
      </c>
      <c r="R66" t="s">
        <v>8312</v>
      </c>
      <c r="S66" s="11">
        <f t="shared" si="2"/>
        <v>41433.01829861111</v>
      </c>
      <c r="T66" s="11">
        <f t="shared" si="3"/>
        <v>41463.01829861111</v>
      </c>
    </row>
    <row r="67" spans="1:20" ht="45" hidden="1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4">ROUND(E67/D67*100,0)</f>
        <v>108</v>
      </c>
      <c r="P67" s="6">
        <f t="shared" ref="P67:P130" si="5">E67/L67</f>
        <v>132.05263157894737</v>
      </c>
      <c r="Q67" t="s">
        <v>8310</v>
      </c>
      <c r="R67" t="s">
        <v>8312</v>
      </c>
      <c r="S67" s="11">
        <f t="shared" ref="S67:S130" si="6">(((J67/60)/60)/24)+DATE(1970,1,1)</f>
        <v>41835.821226851855</v>
      </c>
      <c r="T67" s="11">
        <f t="shared" ref="T67:T130" si="7">(((I67/60)/60)/24)+DATE(1970,1,1)</f>
        <v>41862.249305555553</v>
      </c>
    </row>
    <row r="68" spans="1:20" ht="30" hidden="1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4"/>
        <v>119</v>
      </c>
      <c r="P68" s="6">
        <f t="shared" si="5"/>
        <v>91.230769230769226</v>
      </c>
      <c r="Q68" t="s">
        <v>8310</v>
      </c>
      <c r="R68" t="s">
        <v>8312</v>
      </c>
      <c r="S68" s="11">
        <f t="shared" si="6"/>
        <v>42539.849768518514</v>
      </c>
      <c r="T68" s="11">
        <f t="shared" si="7"/>
        <v>42569.849768518514</v>
      </c>
    </row>
    <row r="69" spans="1:20" ht="45" hidden="1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4"/>
        <v>116</v>
      </c>
      <c r="P69" s="6">
        <f t="shared" si="5"/>
        <v>116.25</v>
      </c>
      <c r="Q69" t="s">
        <v>8310</v>
      </c>
      <c r="R69" t="s">
        <v>8312</v>
      </c>
      <c r="S69" s="11">
        <f t="shared" si="6"/>
        <v>41075.583379629628</v>
      </c>
      <c r="T69" s="11">
        <f t="shared" si="7"/>
        <v>41105.583379629628</v>
      </c>
    </row>
    <row r="70" spans="1:20" ht="60" hidden="1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4"/>
        <v>127</v>
      </c>
      <c r="P70" s="6">
        <f t="shared" si="5"/>
        <v>21.194444444444443</v>
      </c>
      <c r="Q70" t="s">
        <v>8310</v>
      </c>
      <c r="R70" t="s">
        <v>8312</v>
      </c>
      <c r="S70" s="11">
        <f t="shared" si="6"/>
        <v>41663.569340277776</v>
      </c>
      <c r="T70" s="11">
        <f t="shared" si="7"/>
        <v>41693.569340277776</v>
      </c>
    </row>
    <row r="71" spans="1:20" ht="60" hidden="1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4"/>
        <v>111</v>
      </c>
      <c r="P71" s="6">
        <f t="shared" si="5"/>
        <v>62.327134831460668</v>
      </c>
      <c r="Q71" t="s">
        <v>8310</v>
      </c>
      <c r="R71" t="s">
        <v>8312</v>
      </c>
      <c r="S71" s="11">
        <f t="shared" si="6"/>
        <v>40786.187789351854</v>
      </c>
      <c r="T71" s="11">
        <f t="shared" si="7"/>
        <v>40818.290972222225</v>
      </c>
    </row>
    <row r="72" spans="1:20" ht="60" hidden="1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4"/>
        <v>127</v>
      </c>
      <c r="P72" s="6">
        <f t="shared" si="5"/>
        <v>37.411764705882355</v>
      </c>
      <c r="Q72" t="s">
        <v>8310</v>
      </c>
      <c r="R72" t="s">
        <v>8312</v>
      </c>
      <c r="S72" s="11">
        <f t="shared" si="6"/>
        <v>40730.896354166667</v>
      </c>
      <c r="T72" s="11">
        <f t="shared" si="7"/>
        <v>40790.896354166667</v>
      </c>
    </row>
    <row r="73" spans="1:20" ht="45" hidden="1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4"/>
        <v>124</v>
      </c>
      <c r="P73" s="6">
        <f t="shared" si="5"/>
        <v>69.71875</v>
      </c>
      <c r="Q73" t="s">
        <v>8310</v>
      </c>
      <c r="R73" t="s">
        <v>8312</v>
      </c>
      <c r="S73" s="11">
        <f t="shared" si="6"/>
        <v>40997.271493055552</v>
      </c>
      <c r="T73" s="11">
        <f t="shared" si="7"/>
        <v>41057.271493055552</v>
      </c>
    </row>
    <row r="74" spans="1:20" ht="60" hidden="1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4"/>
        <v>108</v>
      </c>
      <c r="P74" s="6">
        <f t="shared" si="5"/>
        <v>58.170731707317074</v>
      </c>
      <c r="Q74" t="s">
        <v>8310</v>
      </c>
      <c r="R74" t="s">
        <v>8312</v>
      </c>
      <c r="S74" s="11">
        <f t="shared" si="6"/>
        <v>41208.010196759256</v>
      </c>
      <c r="T74" s="11">
        <f t="shared" si="7"/>
        <v>41228</v>
      </c>
    </row>
    <row r="75" spans="1:20" ht="60" hidden="1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4"/>
        <v>100</v>
      </c>
      <c r="P75" s="6">
        <f t="shared" si="5"/>
        <v>50</v>
      </c>
      <c r="Q75" t="s">
        <v>8310</v>
      </c>
      <c r="R75" t="s">
        <v>8312</v>
      </c>
      <c r="S75" s="11">
        <f t="shared" si="6"/>
        <v>40587.75675925926</v>
      </c>
      <c r="T75" s="11">
        <f t="shared" si="7"/>
        <v>40666.165972222225</v>
      </c>
    </row>
    <row r="76" spans="1:20" ht="60" hidden="1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4"/>
        <v>113</v>
      </c>
      <c r="P76" s="6">
        <f t="shared" si="5"/>
        <v>19.471034482758618</v>
      </c>
      <c r="Q76" t="s">
        <v>8310</v>
      </c>
      <c r="R76" t="s">
        <v>8312</v>
      </c>
      <c r="S76" s="11">
        <f t="shared" si="6"/>
        <v>42360.487210648149</v>
      </c>
      <c r="T76" s="11">
        <f t="shared" si="7"/>
        <v>42390.487210648149</v>
      </c>
    </row>
    <row r="77" spans="1:20" ht="45" hidden="1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4"/>
        <v>115</v>
      </c>
      <c r="P77" s="6">
        <f t="shared" si="5"/>
        <v>85.957446808510639</v>
      </c>
      <c r="Q77" t="s">
        <v>8310</v>
      </c>
      <c r="R77" t="s">
        <v>8312</v>
      </c>
      <c r="S77" s="11">
        <f t="shared" si="6"/>
        <v>41357.209166666667</v>
      </c>
      <c r="T77" s="11">
        <f t="shared" si="7"/>
        <v>41387.209166666667</v>
      </c>
    </row>
    <row r="78" spans="1:20" ht="60" hidden="1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4"/>
        <v>153</v>
      </c>
      <c r="P78" s="6">
        <f t="shared" si="5"/>
        <v>30.666666666666668</v>
      </c>
      <c r="Q78" t="s">
        <v>8310</v>
      </c>
      <c r="R78" t="s">
        <v>8312</v>
      </c>
      <c r="S78" s="11">
        <f t="shared" si="6"/>
        <v>40844.691643518519</v>
      </c>
      <c r="T78" s="11">
        <f t="shared" si="7"/>
        <v>40904.733310185184</v>
      </c>
    </row>
    <row r="79" spans="1:20" ht="45" hidden="1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4"/>
        <v>393</v>
      </c>
      <c r="P79" s="6">
        <f t="shared" si="5"/>
        <v>60.384615384615387</v>
      </c>
      <c r="Q79" t="s">
        <v>8310</v>
      </c>
      <c r="R79" t="s">
        <v>8312</v>
      </c>
      <c r="S79" s="11">
        <f t="shared" si="6"/>
        <v>40997.144872685189</v>
      </c>
      <c r="T79" s="11">
        <f t="shared" si="7"/>
        <v>41050.124305555553</v>
      </c>
    </row>
    <row r="80" spans="1:20" ht="105" hidden="1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4"/>
        <v>2702</v>
      </c>
      <c r="P80" s="6">
        <f t="shared" si="5"/>
        <v>38.6</v>
      </c>
      <c r="Q80" t="s">
        <v>8310</v>
      </c>
      <c r="R80" t="s">
        <v>8312</v>
      </c>
      <c r="S80" s="11">
        <f t="shared" si="6"/>
        <v>42604.730567129634</v>
      </c>
      <c r="T80" s="11">
        <f t="shared" si="7"/>
        <v>42614.730567129634</v>
      </c>
    </row>
    <row r="81" spans="1:20" ht="45" hidden="1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4"/>
        <v>127</v>
      </c>
      <c r="P81" s="6">
        <f t="shared" si="5"/>
        <v>40.268292682926827</v>
      </c>
      <c r="Q81" t="s">
        <v>8310</v>
      </c>
      <c r="R81" t="s">
        <v>8312</v>
      </c>
      <c r="S81" s="11">
        <f t="shared" si="6"/>
        <v>41724.776539351849</v>
      </c>
      <c r="T81" s="11">
        <f t="shared" si="7"/>
        <v>41754.776539351849</v>
      </c>
    </row>
    <row r="82" spans="1:20" ht="45" hidden="1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4"/>
        <v>107</v>
      </c>
      <c r="P82" s="6">
        <f t="shared" si="5"/>
        <v>273.82978723404256</v>
      </c>
      <c r="Q82" t="s">
        <v>8310</v>
      </c>
      <c r="R82" t="s">
        <v>8312</v>
      </c>
      <c r="S82" s="11">
        <f t="shared" si="6"/>
        <v>41583.083981481483</v>
      </c>
      <c r="T82" s="11">
        <f t="shared" si="7"/>
        <v>41618.083981481483</v>
      </c>
    </row>
    <row r="83" spans="1:20" ht="60" hidden="1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4"/>
        <v>198</v>
      </c>
      <c r="P83" s="6">
        <f t="shared" si="5"/>
        <v>53.035714285714285</v>
      </c>
      <c r="Q83" t="s">
        <v>8310</v>
      </c>
      <c r="R83" t="s">
        <v>8312</v>
      </c>
      <c r="S83" s="11">
        <f t="shared" si="6"/>
        <v>41100.158877314818</v>
      </c>
      <c r="T83" s="11">
        <f t="shared" si="7"/>
        <v>41104.126388888886</v>
      </c>
    </row>
    <row r="84" spans="1:20" ht="60" hidden="1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4"/>
        <v>100</v>
      </c>
      <c r="P84" s="6">
        <f t="shared" si="5"/>
        <v>40.005000000000003</v>
      </c>
      <c r="Q84" t="s">
        <v>8310</v>
      </c>
      <c r="R84" t="s">
        <v>8312</v>
      </c>
      <c r="S84" s="11">
        <f t="shared" si="6"/>
        <v>40795.820150462961</v>
      </c>
      <c r="T84" s="11">
        <f t="shared" si="7"/>
        <v>40825.820150462961</v>
      </c>
    </row>
    <row r="85" spans="1:20" ht="60" hidden="1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4"/>
        <v>103</v>
      </c>
      <c r="P85" s="6">
        <f t="shared" si="5"/>
        <v>15.76923076923077</v>
      </c>
      <c r="Q85" t="s">
        <v>8310</v>
      </c>
      <c r="R85" t="s">
        <v>8312</v>
      </c>
      <c r="S85" s="11">
        <f t="shared" si="6"/>
        <v>42042.615613425922</v>
      </c>
      <c r="T85" s="11">
        <f t="shared" si="7"/>
        <v>42057.479166666672</v>
      </c>
    </row>
    <row r="86" spans="1:20" ht="45" hidden="1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4"/>
        <v>100</v>
      </c>
      <c r="P86" s="6">
        <f t="shared" si="5"/>
        <v>71.428571428571431</v>
      </c>
      <c r="Q86" t="s">
        <v>8310</v>
      </c>
      <c r="R86" t="s">
        <v>8312</v>
      </c>
      <c r="S86" s="11">
        <f t="shared" si="6"/>
        <v>40648.757939814815</v>
      </c>
      <c r="T86" s="11">
        <f t="shared" si="7"/>
        <v>40678.757939814815</v>
      </c>
    </row>
    <row r="87" spans="1:20" ht="60" hidden="1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4"/>
        <v>126</v>
      </c>
      <c r="P87" s="6">
        <f t="shared" si="5"/>
        <v>71.714285714285708</v>
      </c>
      <c r="Q87" t="s">
        <v>8310</v>
      </c>
      <c r="R87" t="s">
        <v>8312</v>
      </c>
      <c r="S87" s="11">
        <f t="shared" si="6"/>
        <v>40779.125428240739</v>
      </c>
      <c r="T87" s="11">
        <f t="shared" si="7"/>
        <v>40809.125428240739</v>
      </c>
    </row>
    <row r="88" spans="1:20" ht="75" hidden="1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4"/>
        <v>106</v>
      </c>
      <c r="P88" s="6">
        <f t="shared" si="5"/>
        <v>375.76470588235293</v>
      </c>
      <c r="Q88" t="s">
        <v>8310</v>
      </c>
      <c r="R88" t="s">
        <v>8312</v>
      </c>
      <c r="S88" s="11">
        <f t="shared" si="6"/>
        <v>42291.556076388893</v>
      </c>
      <c r="T88" s="11">
        <f t="shared" si="7"/>
        <v>42365.59774305555</v>
      </c>
    </row>
    <row r="89" spans="1:20" ht="45" hidden="1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4"/>
        <v>105</v>
      </c>
      <c r="P89" s="6">
        <f t="shared" si="5"/>
        <v>104.6</v>
      </c>
      <c r="Q89" t="s">
        <v>8310</v>
      </c>
      <c r="R89" t="s">
        <v>8312</v>
      </c>
      <c r="S89" s="11">
        <f t="shared" si="6"/>
        <v>40322.53938657407</v>
      </c>
      <c r="T89" s="11">
        <f t="shared" si="7"/>
        <v>40332.070138888892</v>
      </c>
    </row>
    <row r="90" spans="1:20" ht="60" hidden="1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4"/>
        <v>103</v>
      </c>
      <c r="P90" s="6">
        <f t="shared" si="5"/>
        <v>60</v>
      </c>
      <c r="Q90" t="s">
        <v>8310</v>
      </c>
      <c r="R90" t="s">
        <v>8312</v>
      </c>
      <c r="S90" s="11">
        <f t="shared" si="6"/>
        <v>41786.65892361111</v>
      </c>
      <c r="T90" s="11">
        <f t="shared" si="7"/>
        <v>41812.65892361111</v>
      </c>
    </row>
    <row r="91" spans="1:20" ht="45" hidden="1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4"/>
        <v>115</v>
      </c>
      <c r="P91" s="6">
        <f t="shared" si="5"/>
        <v>123.28571428571429</v>
      </c>
      <c r="Q91" t="s">
        <v>8310</v>
      </c>
      <c r="R91" t="s">
        <v>8312</v>
      </c>
      <c r="S91" s="11">
        <f t="shared" si="6"/>
        <v>41402.752222222225</v>
      </c>
      <c r="T91" s="11">
        <f t="shared" si="7"/>
        <v>41427.752222222225</v>
      </c>
    </row>
    <row r="92" spans="1:20" ht="30" hidden="1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4"/>
        <v>100</v>
      </c>
      <c r="P92" s="6">
        <f t="shared" si="5"/>
        <v>31.375</v>
      </c>
      <c r="Q92" t="s">
        <v>8310</v>
      </c>
      <c r="R92" t="s">
        <v>8312</v>
      </c>
      <c r="S92" s="11">
        <f t="shared" si="6"/>
        <v>40706.297442129631</v>
      </c>
      <c r="T92" s="11">
        <f t="shared" si="7"/>
        <v>40736.297442129631</v>
      </c>
    </row>
    <row r="93" spans="1:20" ht="45" hidden="1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4"/>
        <v>120</v>
      </c>
      <c r="P93" s="6">
        <f t="shared" si="5"/>
        <v>78.260869565217391</v>
      </c>
      <c r="Q93" t="s">
        <v>8310</v>
      </c>
      <c r="R93" t="s">
        <v>8312</v>
      </c>
      <c r="S93" s="11">
        <f t="shared" si="6"/>
        <v>40619.402361111112</v>
      </c>
      <c r="T93" s="11">
        <f t="shared" si="7"/>
        <v>40680.402361111112</v>
      </c>
    </row>
    <row r="94" spans="1:20" ht="60" hidden="1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4"/>
        <v>105</v>
      </c>
      <c r="P94" s="6">
        <f t="shared" si="5"/>
        <v>122.32558139534883</v>
      </c>
      <c r="Q94" t="s">
        <v>8310</v>
      </c>
      <c r="R94" t="s">
        <v>8312</v>
      </c>
      <c r="S94" s="11">
        <f t="shared" si="6"/>
        <v>42721.198877314819</v>
      </c>
      <c r="T94" s="11">
        <f t="shared" si="7"/>
        <v>42767.333333333328</v>
      </c>
    </row>
    <row r="95" spans="1:20" ht="60" hidden="1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4"/>
        <v>111</v>
      </c>
      <c r="P95" s="6">
        <f t="shared" si="5"/>
        <v>73.733333333333334</v>
      </c>
      <c r="Q95" t="s">
        <v>8310</v>
      </c>
      <c r="R95" t="s">
        <v>8312</v>
      </c>
      <c r="S95" s="11">
        <f t="shared" si="6"/>
        <v>41065.858067129629</v>
      </c>
      <c r="T95" s="11">
        <f t="shared" si="7"/>
        <v>41093.875</v>
      </c>
    </row>
    <row r="96" spans="1:20" ht="45" hidden="1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4"/>
        <v>104</v>
      </c>
      <c r="P96" s="6">
        <f t="shared" si="5"/>
        <v>21.666666666666668</v>
      </c>
      <c r="Q96" t="s">
        <v>8310</v>
      </c>
      <c r="R96" t="s">
        <v>8312</v>
      </c>
      <c r="S96" s="11">
        <f t="shared" si="6"/>
        <v>41716.717847222222</v>
      </c>
      <c r="T96" s="11">
        <f t="shared" si="7"/>
        <v>41736.717847222222</v>
      </c>
    </row>
    <row r="97" spans="1:20" ht="60" hidden="1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4"/>
        <v>131</v>
      </c>
      <c r="P97" s="6">
        <f t="shared" si="5"/>
        <v>21.904761904761905</v>
      </c>
      <c r="Q97" t="s">
        <v>8310</v>
      </c>
      <c r="R97" t="s">
        <v>8312</v>
      </c>
      <c r="S97" s="11">
        <f t="shared" si="6"/>
        <v>40935.005104166667</v>
      </c>
      <c r="T97" s="11">
        <f t="shared" si="7"/>
        <v>40965.005104166667</v>
      </c>
    </row>
    <row r="98" spans="1:20" ht="60" hidden="1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4"/>
        <v>115</v>
      </c>
      <c r="P98" s="6">
        <f t="shared" si="5"/>
        <v>50.588235294117645</v>
      </c>
      <c r="Q98" t="s">
        <v>8310</v>
      </c>
      <c r="R98" t="s">
        <v>8312</v>
      </c>
      <c r="S98" s="11">
        <f t="shared" si="6"/>
        <v>40324.662511574075</v>
      </c>
      <c r="T98" s="11">
        <f t="shared" si="7"/>
        <v>40391.125</v>
      </c>
    </row>
    <row r="99" spans="1:20" ht="45" hidden="1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4"/>
        <v>106</v>
      </c>
      <c r="P99" s="6">
        <f t="shared" si="5"/>
        <v>53.125</v>
      </c>
      <c r="Q99" t="s">
        <v>8310</v>
      </c>
      <c r="R99" t="s">
        <v>8312</v>
      </c>
      <c r="S99" s="11">
        <f t="shared" si="6"/>
        <v>40706.135208333333</v>
      </c>
      <c r="T99" s="11">
        <f t="shared" si="7"/>
        <v>40736.135208333333</v>
      </c>
    </row>
    <row r="100" spans="1:20" ht="45" hidden="1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4"/>
        <v>106</v>
      </c>
      <c r="P100" s="6">
        <f t="shared" si="5"/>
        <v>56.666666666666664</v>
      </c>
      <c r="Q100" t="s">
        <v>8310</v>
      </c>
      <c r="R100" t="s">
        <v>8312</v>
      </c>
      <c r="S100" s="11">
        <f t="shared" si="6"/>
        <v>41214.79483796296</v>
      </c>
      <c r="T100" s="11">
        <f t="shared" si="7"/>
        <v>41250.979166666664</v>
      </c>
    </row>
    <row r="101" spans="1:20" ht="45" hidden="1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4"/>
        <v>106</v>
      </c>
      <c r="P101" s="6">
        <f t="shared" si="5"/>
        <v>40.776666666666664</v>
      </c>
      <c r="Q101" t="s">
        <v>8310</v>
      </c>
      <c r="R101" t="s">
        <v>8312</v>
      </c>
      <c r="S101" s="11">
        <f t="shared" si="6"/>
        <v>41631.902766203704</v>
      </c>
      <c r="T101" s="11">
        <f t="shared" si="7"/>
        <v>41661.902766203704</v>
      </c>
    </row>
    <row r="102" spans="1:20" ht="60" hidden="1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4"/>
        <v>100</v>
      </c>
      <c r="P102" s="6">
        <f t="shared" si="5"/>
        <v>192.30769230769232</v>
      </c>
      <c r="Q102" t="s">
        <v>8310</v>
      </c>
      <c r="R102" t="s">
        <v>8312</v>
      </c>
      <c r="S102" s="11">
        <f t="shared" si="6"/>
        <v>41197.753310185188</v>
      </c>
      <c r="T102" s="11">
        <f t="shared" si="7"/>
        <v>41217.794976851852</v>
      </c>
    </row>
    <row r="103" spans="1:20" ht="60" hidden="1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4"/>
        <v>100</v>
      </c>
      <c r="P103" s="6">
        <f t="shared" si="5"/>
        <v>100</v>
      </c>
      <c r="Q103" t="s">
        <v>8310</v>
      </c>
      <c r="R103" t="s">
        <v>8312</v>
      </c>
      <c r="S103" s="11">
        <f t="shared" si="6"/>
        <v>41274.776736111111</v>
      </c>
      <c r="T103" s="11">
        <f t="shared" si="7"/>
        <v>41298.776736111111</v>
      </c>
    </row>
    <row r="104" spans="1:20" ht="60" hidden="1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4"/>
        <v>128</v>
      </c>
      <c r="P104" s="6">
        <f t="shared" si="5"/>
        <v>117.92307692307692</v>
      </c>
      <c r="Q104" t="s">
        <v>8310</v>
      </c>
      <c r="R104" t="s">
        <v>8312</v>
      </c>
      <c r="S104" s="11">
        <f t="shared" si="6"/>
        <v>40505.131168981483</v>
      </c>
      <c r="T104" s="11">
        <f t="shared" si="7"/>
        <v>40535.131168981483</v>
      </c>
    </row>
    <row r="105" spans="1:20" ht="45" hidden="1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4"/>
        <v>105</v>
      </c>
      <c r="P105" s="6">
        <f t="shared" si="5"/>
        <v>27.897959183673468</v>
      </c>
      <c r="Q105" t="s">
        <v>8310</v>
      </c>
      <c r="R105" t="s">
        <v>8312</v>
      </c>
      <c r="S105" s="11">
        <f t="shared" si="6"/>
        <v>41682.805902777778</v>
      </c>
      <c r="T105" s="11">
        <f t="shared" si="7"/>
        <v>41705.805902777778</v>
      </c>
    </row>
    <row r="106" spans="1:20" ht="30" hidden="1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4"/>
        <v>120</v>
      </c>
      <c r="P106" s="6">
        <f t="shared" si="5"/>
        <v>60</v>
      </c>
      <c r="Q106" t="s">
        <v>8310</v>
      </c>
      <c r="R106" t="s">
        <v>8312</v>
      </c>
      <c r="S106" s="11">
        <f t="shared" si="6"/>
        <v>40612.695208333331</v>
      </c>
      <c r="T106" s="11">
        <f t="shared" si="7"/>
        <v>40636.041666666664</v>
      </c>
    </row>
    <row r="107" spans="1:20" ht="45" hidden="1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4"/>
        <v>107</v>
      </c>
      <c r="P107" s="6">
        <f t="shared" si="5"/>
        <v>39.383333333333333</v>
      </c>
      <c r="Q107" t="s">
        <v>8310</v>
      </c>
      <c r="R107" t="s">
        <v>8312</v>
      </c>
      <c r="S107" s="11">
        <f t="shared" si="6"/>
        <v>42485.724768518514</v>
      </c>
      <c r="T107" s="11">
        <f t="shared" si="7"/>
        <v>42504</v>
      </c>
    </row>
    <row r="108" spans="1:20" hidden="1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4"/>
        <v>101</v>
      </c>
      <c r="P108" s="6">
        <f t="shared" si="5"/>
        <v>186.11111111111111</v>
      </c>
      <c r="Q108" t="s">
        <v>8310</v>
      </c>
      <c r="R108" t="s">
        <v>8312</v>
      </c>
      <c r="S108" s="11">
        <f t="shared" si="6"/>
        <v>40987.776631944449</v>
      </c>
      <c r="T108" s="11">
        <f t="shared" si="7"/>
        <v>41001.776631944449</v>
      </c>
    </row>
    <row r="109" spans="1:20" ht="60" hidden="1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4"/>
        <v>102</v>
      </c>
      <c r="P109" s="6">
        <f t="shared" si="5"/>
        <v>111.37681159420291</v>
      </c>
      <c r="Q109" t="s">
        <v>8310</v>
      </c>
      <c r="R109" t="s">
        <v>8312</v>
      </c>
      <c r="S109" s="11">
        <f t="shared" si="6"/>
        <v>40635.982488425929</v>
      </c>
      <c r="T109" s="11">
        <f t="shared" si="7"/>
        <v>40657.982488425929</v>
      </c>
    </row>
    <row r="110" spans="1:20" ht="45" hidden="1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4"/>
        <v>247</v>
      </c>
      <c r="P110" s="6">
        <f t="shared" si="5"/>
        <v>78.723404255319153</v>
      </c>
      <c r="Q110" t="s">
        <v>8310</v>
      </c>
      <c r="R110" t="s">
        <v>8312</v>
      </c>
      <c r="S110" s="11">
        <f t="shared" si="6"/>
        <v>41365.613078703704</v>
      </c>
      <c r="T110" s="11">
        <f t="shared" si="7"/>
        <v>41425.613078703704</v>
      </c>
    </row>
    <row r="111" spans="1:20" ht="45" hidden="1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4"/>
        <v>220</v>
      </c>
      <c r="P111" s="6">
        <f t="shared" si="5"/>
        <v>46.702127659574465</v>
      </c>
      <c r="Q111" t="s">
        <v>8310</v>
      </c>
      <c r="R111" t="s">
        <v>8312</v>
      </c>
      <c r="S111" s="11">
        <f t="shared" si="6"/>
        <v>40570.025810185187</v>
      </c>
      <c r="T111" s="11">
        <f t="shared" si="7"/>
        <v>40600.025810185187</v>
      </c>
    </row>
    <row r="112" spans="1:20" ht="45" hidden="1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4"/>
        <v>131</v>
      </c>
      <c r="P112" s="6">
        <f t="shared" si="5"/>
        <v>65.384615384615387</v>
      </c>
      <c r="Q112" t="s">
        <v>8310</v>
      </c>
      <c r="R112" t="s">
        <v>8312</v>
      </c>
      <c r="S112" s="11">
        <f t="shared" si="6"/>
        <v>41557.949687500004</v>
      </c>
      <c r="T112" s="11">
        <f t="shared" si="7"/>
        <v>41592.249305555553</v>
      </c>
    </row>
    <row r="113" spans="1:20" ht="45" hidden="1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4"/>
        <v>155</v>
      </c>
      <c r="P113" s="6">
        <f t="shared" si="5"/>
        <v>102.0754716981132</v>
      </c>
      <c r="Q113" t="s">
        <v>8310</v>
      </c>
      <c r="R113" t="s">
        <v>8312</v>
      </c>
      <c r="S113" s="11">
        <f t="shared" si="6"/>
        <v>42125.333182870367</v>
      </c>
      <c r="T113" s="11">
        <f t="shared" si="7"/>
        <v>42155.333182870367</v>
      </c>
    </row>
    <row r="114" spans="1:20" ht="60" hidden="1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4"/>
        <v>104</v>
      </c>
      <c r="P114" s="6">
        <f t="shared" si="5"/>
        <v>64.197530864197532</v>
      </c>
      <c r="Q114" t="s">
        <v>8310</v>
      </c>
      <c r="R114" t="s">
        <v>8312</v>
      </c>
      <c r="S114" s="11">
        <f t="shared" si="6"/>
        <v>41718.043032407404</v>
      </c>
      <c r="T114" s="11">
        <f t="shared" si="7"/>
        <v>41742.083333333336</v>
      </c>
    </row>
    <row r="115" spans="1:20" ht="30" hidden="1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4"/>
        <v>141</v>
      </c>
      <c r="P115" s="6">
        <f t="shared" si="5"/>
        <v>90.384615384615387</v>
      </c>
      <c r="Q115" t="s">
        <v>8310</v>
      </c>
      <c r="R115" t="s">
        <v>8312</v>
      </c>
      <c r="S115" s="11">
        <f t="shared" si="6"/>
        <v>40753.758425925924</v>
      </c>
      <c r="T115" s="11">
        <f t="shared" si="7"/>
        <v>40761.625</v>
      </c>
    </row>
    <row r="116" spans="1:20" ht="60" hidden="1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4"/>
        <v>103</v>
      </c>
      <c r="P116" s="6">
        <f t="shared" si="5"/>
        <v>88.571428571428569</v>
      </c>
      <c r="Q116" t="s">
        <v>8310</v>
      </c>
      <c r="R116" t="s">
        <v>8312</v>
      </c>
      <c r="S116" s="11">
        <f t="shared" si="6"/>
        <v>40861.27416666667</v>
      </c>
      <c r="T116" s="11">
        <f t="shared" si="7"/>
        <v>40921.27416666667</v>
      </c>
    </row>
    <row r="117" spans="1:20" ht="30" hidden="1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4"/>
        <v>140</v>
      </c>
      <c r="P117" s="6">
        <f t="shared" si="5"/>
        <v>28.727272727272727</v>
      </c>
      <c r="Q117" t="s">
        <v>8310</v>
      </c>
      <c r="R117" t="s">
        <v>8312</v>
      </c>
      <c r="S117" s="11">
        <f t="shared" si="6"/>
        <v>40918.738935185182</v>
      </c>
      <c r="T117" s="11">
        <f t="shared" si="7"/>
        <v>40943.738935185182</v>
      </c>
    </row>
    <row r="118" spans="1:20" ht="60" hidden="1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4"/>
        <v>114</v>
      </c>
      <c r="P118" s="6">
        <f t="shared" si="5"/>
        <v>69.78947368421052</v>
      </c>
      <c r="Q118" t="s">
        <v>8310</v>
      </c>
      <c r="R118" t="s">
        <v>8312</v>
      </c>
      <c r="S118" s="11">
        <f t="shared" si="6"/>
        <v>40595.497164351851</v>
      </c>
      <c r="T118" s="11">
        <f t="shared" si="7"/>
        <v>40641.455497685187</v>
      </c>
    </row>
    <row r="119" spans="1:20" ht="60" hidden="1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4"/>
        <v>100</v>
      </c>
      <c r="P119" s="6">
        <f t="shared" si="5"/>
        <v>167.48962962962963</v>
      </c>
      <c r="Q119" t="s">
        <v>8310</v>
      </c>
      <c r="R119" t="s">
        <v>8312</v>
      </c>
      <c r="S119" s="11">
        <f t="shared" si="6"/>
        <v>40248.834999999999</v>
      </c>
      <c r="T119" s="11">
        <f t="shared" si="7"/>
        <v>40338.791666666664</v>
      </c>
    </row>
    <row r="120" spans="1:20" ht="45" hidden="1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4"/>
        <v>113</v>
      </c>
      <c r="P120" s="6">
        <f t="shared" si="5"/>
        <v>144.91230769230768</v>
      </c>
      <c r="Q120" t="s">
        <v>8310</v>
      </c>
      <c r="R120" t="s">
        <v>8312</v>
      </c>
      <c r="S120" s="11">
        <f t="shared" si="6"/>
        <v>40723.053657407407</v>
      </c>
      <c r="T120" s="11">
        <f t="shared" si="7"/>
        <v>40753.053657407407</v>
      </c>
    </row>
    <row r="121" spans="1:20" ht="60" hidden="1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4"/>
        <v>105</v>
      </c>
      <c r="P121" s="6">
        <f t="shared" si="5"/>
        <v>91.840540540540545</v>
      </c>
      <c r="Q121" t="s">
        <v>8310</v>
      </c>
      <c r="R121" t="s">
        <v>8312</v>
      </c>
      <c r="S121" s="11">
        <f t="shared" si="6"/>
        <v>40739.069282407407</v>
      </c>
      <c r="T121" s="11">
        <f t="shared" si="7"/>
        <v>40768.958333333336</v>
      </c>
    </row>
    <row r="122" spans="1:20" ht="60" hidden="1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4"/>
        <v>0</v>
      </c>
      <c r="P122" s="6">
        <f t="shared" si="5"/>
        <v>10</v>
      </c>
      <c r="Q122" t="s">
        <v>8310</v>
      </c>
      <c r="R122" t="s">
        <v>8313</v>
      </c>
      <c r="S122" s="11">
        <f t="shared" si="6"/>
        <v>42616.049849537041</v>
      </c>
      <c r="T122" s="11">
        <f t="shared" si="7"/>
        <v>42646.049849537041</v>
      </c>
    </row>
    <row r="123" spans="1:20" ht="60" hidden="1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4"/>
        <v>0</v>
      </c>
      <c r="P123" s="6">
        <f t="shared" si="5"/>
        <v>1</v>
      </c>
      <c r="Q123" t="s">
        <v>8310</v>
      </c>
      <c r="R123" t="s">
        <v>8313</v>
      </c>
      <c r="S123" s="11">
        <f t="shared" si="6"/>
        <v>42096.704976851848</v>
      </c>
      <c r="T123" s="11">
        <f t="shared" si="7"/>
        <v>42112.427777777775</v>
      </c>
    </row>
    <row r="124" spans="1:20" ht="45" hidden="1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4"/>
        <v>0</v>
      </c>
      <c r="P124" s="6" t="e">
        <f t="shared" si="5"/>
        <v>#DIV/0!</v>
      </c>
      <c r="Q124" t="s">
        <v>8310</v>
      </c>
      <c r="R124" t="s">
        <v>8313</v>
      </c>
      <c r="S124" s="11">
        <f t="shared" si="6"/>
        <v>42593.431793981479</v>
      </c>
      <c r="T124" s="11">
        <f t="shared" si="7"/>
        <v>42653.431793981479</v>
      </c>
    </row>
    <row r="125" spans="1:20" ht="60" hidden="1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4"/>
        <v>0</v>
      </c>
      <c r="P125" s="6">
        <f t="shared" si="5"/>
        <v>25.166666666666668</v>
      </c>
      <c r="Q125" t="s">
        <v>8310</v>
      </c>
      <c r="R125" t="s">
        <v>8313</v>
      </c>
      <c r="S125" s="11">
        <f t="shared" si="6"/>
        <v>41904.781990740739</v>
      </c>
      <c r="T125" s="11">
        <f t="shared" si="7"/>
        <v>41940.916666666664</v>
      </c>
    </row>
    <row r="126" spans="1:20" ht="45" hidden="1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4"/>
        <v>0</v>
      </c>
      <c r="P126" s="6" t="e">
        <f t="shared" si="5"/>
        <v>#DIV/0!</v>
      </c>
      <c r="Q126" t="s">
        <v>8310</v>
      </c>
      <c r="R126" t="s">
        <v>8313</v>
      </c>
      <c r="S126" s="11">
        <f t="shared" si="6"/>
        <v>42114.928726851853</v>
      </c>
      <c r="T126" s="11">
        <f t="shared" si="7"/>
        <v>42139.928726851853</v>
      </c>
    </row>
    <row r="127" spans="1:20" ht="60" hidden="1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4"/>
        <v>14</v>
      </c>
      <c r="P127" s="6">
        <f t="shared" si="5"/>
        <v>11.666666666666666</v>
      </c>
      <c r="Q127" t="s">
        <v>8310</v>
      </c>
      <c r="R127" t="s">
        <v>8313</v>
      </c>
      <c r="S127" s="11">
        <f t="shared" si="6"/>
        <v>42709.993981481486</v>
      </c>
      <c r="T127" s="11">
        <f t="shared" si="7"/>
        <v>42769.993981481486</v>
      </c>
    </row>
    <row r="128" spans="1:20" ht="60" hidden="1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4"/>
        <v>6</v>
      </c>
      <c r="P128" s="6">
        <f t="shared" si="5"/>
        <v>106.69230769230769</v>
      </c>
      <c r="Q128" t="s">
        <v>8310</v>
      </c>
      <c r="R128" t="s">
        <v>8313</v>
      </c>
      <c r="S128" s="11">
        <f t="shared" si="6"/>
        <v>42135.589548611111</v>
      </c>
      <c r="T128" s="11">
        <f t="shared" si="7"/>
        <v>42166.083333333328</v>
      </c>
    </row>
    <row r="129" spans="1:20" ht="60" hidden="1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4"/>
        <v>2</v>
      </c>
      <c r="P129" s="6">
        <f t="shared" si="5"/>
        <v>47.5</v>
      </c>
      <c r="Q129" t="s">
        <v>8310</v>
      </c>
      <c r="R129" t="s">
        <v>8313</v>
      </c>
      <c r="S129" s="11">
        <f t="shared" si="6"/>
        <v>42067.62431712963</v>
      </c>
      <c r="T129" s="11">
        <f t="shared" si="7"/>
        <v>42097.582650462966</v>
      </c>
    </row>
    <row r="130" spans="1:20" ht="30" hidden="1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4"/>
        <v>2</v>
      </c>
      <c r="P130" s="6">
        <f t="shared" si="5"/>
        <v>311.16666666666669</v>
      </c>
      <c r="Q130" t="s">
        <v>8310</v>
      </c>
      <c r="R130" t="s">
        <v>8313</v>
      </c>
      <c r="S130" s="11">
        <f t="shared" si="6"/>
        <v>42628.22792824074</v>
      </c>
      <c r="T130" s="11">
        <f t="shared" si="7"/>
        <v>42663.22792824074</v>
      </c>
    </row>
    <row r="131" spans="1:20" ht="60" hidden="1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8">ROUND(E131/D131*100,0)</f>
        <v>0</v>
      </c>
      <c r="P131" s="6" t="e">
        <f t="shared" ref="P131:P194" si="9">E131/L131</f>
        <v>#DIV/0!</v>
      </c>
      <c r="Q131" t="s">
        <v>8310</v>
      </c>
      <c r="R131" t="s">
        <v>8313</v>
      </c>
      <c r="S131" s="11">
        <f t="shared" ref="S131:S194" si="10">(((J131/60)/60)/24)+DATE(1970,1,1)</f>
        <v>41882.937303240738</v>
      </c>
      <c r="T131" s="11">
        <f t="shared" ref="T131:T194" si="11">(((I131/60)/60)/24)+DATE(1970,1,1)</f>
        <v>41942.937303240738</v>
      </c>
    </row>
    <row r="132" spans="1:20" ht="60" hidden="1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8"/>
        <v>0</v>
      </c>
      <c r="P132" s="6" t="e">
        <f t="shared" si="9"/>
        <v>#DIV/0!</v>
      </c>
      <c r="Q132" t="s">
        <v>8310</v>
      </c>
      <c r="R132" t="s">
        <v>8313</v>
      </c>
      <c r="S132" s="11">
        <f t="shared" si="10"/>
        <v>41778.915416666663</v>
      </c>
      <c r="T132" s="11">
        <f t="shared" si="11"/>
        <v>41806.844444444447</v>
      </c>
    </row>
    <row r="133" spans="1:20" hidden="1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8"/>
        <v>0</v>
      </c>
      <c r="P133" s="6" t="e">
        <f t="shared" si="9"/>
        <v>#DIV/0!</v>
      </c>
      <c r="Q133" t="s">
        <v>8310</v>
      </c>
      <c r="R133" t="s">
        <v>8313</v>
      </c>
      <c r="S133" s="11">
        <f t="shared" si="10"/>
        <v>42541.837511574078</v>
      </c>
      <c r="T133" s="11">
        <f t="shared" si="11"/>
        <v>42557</v>
      </c>
    </row>
    <row r="134" spans="1:20" ht="60" hidden="1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8"/>
        <v>10</v>
      </c>
      <c r="P134" s="6">
        <f t="shared" si="9"/>
        <v>94.506172839506178</v>
      </c>
      <c r="Q134" t="s">
        <v>8310</v>
      </c>
      <c r="R134" t="s">
        <v>8313</v>
      </c>
      <c r="S134" s="11">
        <f t="shared" si="10"/>
        <v>41905.812581018516</v>
      </c>
      <c r="T134" s="11">
        <f t="shared" si="11"/>
        <v>41950.854247685187</v>
      </c>
    </row>
    <row r="135" spans="1:20" ht="45" hidden="1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8"/>
        <v>0</v>
      </c>
      <c r="P135" s="6" t="e">
        <f t="shared" si="9"/>
        <v>#DIV/0!</v>
      </c>
      <c r="Q135" t="s">
        <v>8310</v>
      </c>
      <c r="R135" t="s">
        <v>8313</v>
      </c>
      <c r="S135" s="11">
        <f t="shared" si="10"/>
        <v>42491.80768518518</v>
      </c>
      <c r="T135" s="11">
        <f t="shared" si="11"/>
        <v>42521.729861111111</v>
      </c>
    </row>
    <row r="136" spans="1:20" ht="30" hidden="1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8"/>
        <v>0</v>
      </c>
      <c r="P136" s="6" t="e">
        <f t="shared" si="9"/>
        <v>#DIV/0!</v>
      </c>
      <c r="Q136" t="s">
        <v>8310</v>
      </c>
      <c r="R136" t="s">
        <v>8313</v>
      </c>
      <c r="S136" s="11">
        <f t="shared" si="10"/>
        <v>42221.909930555557</v>
      </c>
      <c r="T136" s="11">
        <f t="shared" si="11"/>
        <v>42251.708333333328</v>
      </c>
    </row>
    <row r="137" spans="1:20" ht="45" hidden="1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8"/>
        <v>13</v>
      </c>
      <c r="P137" s="6">
        <f t="shared" si="9"/>
        <v>80.599999999999994</v>
      </c>
      <c r="Q137" t="s">
        <v>8310</v>
      </c>
      <c r="R137" t="s">
        <v>8313</v>
      </c>
      <c r="S137" s="11">
        <f t="shared" si="10"/>
        <v>41788.381909722222</v>
      </c>
      <c r="T137" s="11">
        <f t="shared" si="11"/>
        <v>41821.791666666664</v>
      </c>
    </row>
    <row r="138" spans="1:20" ht="60" hidden="1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8"/>
        <v>0</v>
      </c>
      <c r="P138" s="6" t="e">
        <f t="shared" si="9"/>
        <v>#DIV/0!</v>
      </c>
      <c r="Q138" t="s">
        <v>8310</v>
      </c>
      <c r="R138" t="s">
        <v>8313</v>
      </c>
      <c r="S138" s="11">
        <f t="shared" si="10"/>
        <v>42096.410115740742</v>
      </c>
      <c r="T138" s="11">
        <f t="shared" si="11"/>
        <v>42140.427777777775</v>
      </c>
    </row>
    <row r="139" spans="1:20" ht="60" hidden="1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8"/>
        <v>0</v>
      </c>
      <c r="P139" s="6" t="e">
        <f t="shared" si="9"/>
        <v>#DIV/0!</v>
      </c>
      <c r="Q139" t="s">
        <v>8310</v>
      </c>
      <c r="R139" t="s">
        <v>8313</v>
      </c>
      <c r="S139" s="11">
        <f t="shared" si="10"/>
        <v>42239.573993055557</v>
      </c>
      <c r="T139" s="11">
        <f t="shared" si="11"/>
        <v>42289.573993055557</v>
      </c>
    </row>
    <row r="140" spans="1:20" ht="60" hidden="1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8"/>
        <v>3</v>
      </c>
      <c r="P140" s="6">
        <f t="shared" si="9"/>
        <v>81.241379310344826</v>
      </c>
      <c r="Q140" t="s">
        <v>8310</v>
      </c>
      <c r="R140" t="s">
        <v>8313</v>
      </c>
      <c r="S140" s="11">
        <f t="shared" si="10"/>
        <v>42186.257418981477</v>
      </c>
      <c r="T140" s="11">
        <f t="shared" si="11"/>
        <v>42217.207638888889</v>
      </c>
    </row>
    <row r="141" spans="1:20" ht="45" hidden="1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8"/>
        <v>100</v>
      </c>
      <c r="P141" s="6">
        <f t="shared" si="9"/>
        <v>500</v>
      </c>
      <c r="Q141" t="s">
        <v>8310</v>
      </c>
      <c r="R141" t="s">
        <v>8313</v>
      </c>
      <c r="S141" s="11">
        <f t="shared" si="10"/>
        <v>42187.920972222222</v>
      </c>
      <c r="T141" s="11">
        <f t="shared" si="11"/>
        <v>42197.920972222222</v>
      </c>
    </row>
    <row r="142" spans="1:20" ht="60" hidden="1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8"/>
        <v>0</v>
      </c>
      <c r="P142" s="6" t="e">
        <f t="shared" si="9"/>
        <v>#DIV/0!</v>
      </c>
      <c r="Q142" t="s">
        <v>8310</v>
      </c>
      <c r="R142" t="s">
        <v>8313</v>
      </c>
      <c r="S142" s="11">
        <f t="shared" si="10"/>
        <v>42053.198287037041</v>
      </c>
      <c r="T142" s="11">
        <f t="shared" si="11"/>
        <v>42083.15662037037</v>
      </c>
    </row>
    <row r="143" spans="1:20" ht="45" hidden="1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8"/>
        <v>11</v>
      </c>
      <c r="P143" s="6">
        <f t="shared" si="9"/>
        <v>46.178571428571431</v>
      </c>
      <c r="Q143" t="s">
        <v>8310</v>
      </c>
      <c r="R143" t="s">
        <v>8313</v>
      </c>
      <c r="S143" s="11">
        <f t="shared" si="10"/>
        <v>42110.153043981481</v>
      </c>
      <c r="T143" s="11">
        <f t="shared" si="11"/>
        <v>42155.153043981481</v>
      </c>
    </row>
    <row r="144" spans="1:20" ht="60" hidden="1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8"/>
        <v>0</v>
      </c>
      <c r="P144" s="6">
        <f t="shared" si="9"/>
        <v>10</v>
      </c>
      <c r="Q144" t="s">
        <v>8310</v>
      </c>
      <c r="R144" t="s">
        <v>8313</v>
      </c>
      <c r="S144" s="11">
        <f t="shared" si="10"/>
        <v>41938.893263888887</v>
      </c>
      <c r="T144" s="11">
        <f t="shared" si="11"/>
        <v>41959.934930555552</v>
      </c>
    </row>
    <row r="145" spans="1:20" ht="60" hidden="1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8"/>
        <v>0</v>
      </c>
      <c r="P145" s="6" t="e">
        <f t="shared" si="9"/>
        <v>#DIV/0!</v>
      </c>
      <c r="Q145" t="s">
        <v>8310</v>
      </c>
      <c r="R145" t="s">
        <v>8313</v>
      </c>
      <c r="S145" s="11">
        <f t="shared" si="10"/>
        <v>42559.064143518524</v>
      </c>
      <c r="T145" s="11">
        <f t="shared" si="11"/>
        <v>42616.246527777781</v>
      </c>
    </row>
    <row r="146" spans="1:20" ht="45" hidden="1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8"/>
        <v>28</v>
      </c>
      <c r="P146" s="6">
        <f t="shared" si="9"/>
        <v>55.945945945945944</v>
      </c>
      <c r="Q146" t="s">
        <v>8310</v>
      </c>
      <c r="R146" t="s">
        <v>8313</v>
      </c>
      <c r="S146" s="11">
        <f t="shared" si="10"/>
        <v>42047.762407407412</v>
      </c>
      <c r="T146" s="11">
        <f t="shared" si="11"/>
        <v>42107.72074074074</v>
      </c>
    </row>
    <row r="147" spans="1:20" ht="60" hidden="1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8"/>
        <v>8</v>
      </c>
      <c r="P147" s="6">
        <f t="shared" si="9"/>
        <v>37.555555555555557</v>
      </c>
      <c r="Q147" t="s">
        <v>8310</v>
      </c>
      <c r="R147" t="s">
        <v>8313</v>
      </c>
      <c r="S147" s="11">
        <f t="shared" si="10"/>
        <v>42200.542268518519</v>
      </c>
      <c r="T147" s="11">
        <f t="shared" si="11"/>
        <v>42227.542268518519</v>
      </c>
    </row>
    <row r="148" spans="1:20" ht="60" hidden="1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8"/>
        <v>1</v>
      </c>
      <c r="P148" s="6">
        <f t="shared" si="9"/>
        <v>38.333333333333336</v>
      </c>
      <c r="Q148" t="s">
        <v>8310</v>
      </c>
      <c r="R148" t="s">
        <v>8313</v>
      </c>
      <c r="S148" s="11">
        <f t="shared" si="10"/>
        <v>42693.016180555554</v>
      </c>
      <c r="T148" s="11">
        <f t="shared" si="11"/>
        <v>42753.016180555554</v>
      </c>
    </row>
    <row r="149" spans="1:20" ht="30" hidden="1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8"/>
        <v>0</v>
      </c>
      <c r="P149" s="6" t="e">
        <f t="shared" si="9"/>
        <v>#DIV/0!</v>
      </c>
      <c r="Q149" t="s">
        <v>8310</v>
      </c>
      <c r="R149" t="s">
        <v>8313</v>
      </c>
      <c r="S149" s="11">
        <f t="shared" si="10"/>
        <v>41969.767824074079</v>
      </c>
      <c r="T149" s="11">
        <f t="shared" si="11"/>
        <v>42012.762499999997</v>
      </c>
    </row>
    <row r="150" spans="1:20" ht="60" hidden="1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8"/>
        <v>0</v>
      </c>
      <c r="P150" s="6">
        <f t="shared" si="9"/>
        <v>20</v>
      </c>
      <c r="Q150" t="s">
        <v>8310</v>
      </c>
      <c r="R150" t="s">
        <v>8313</v>
      </c>
      <c r="S150" s="11">
        <f t="shared" si="10"/>
        <v>42397.281666666662</v>
      </c>
      <c r="T150" s="11">
        <f t="shared" si="11"/>
        <v>42427.281666666662</v>
      </c>
    </row>
    <row r="151" spans="1:20" ht="60" hidden="1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8"/>
        <v>1</v>
      </c>
      <c r="P151" s="6">
        <f t="shared" si="9"/>
        <v>15.333333333333334</v>
      </c>
      <c r="Q151" t="s">
        <v>8310</v>
      </c>
      <c r="R151" t="s">
        <v>8313</v>
      </c>
      <c r="S151" s="11">
        <f t="shared" si="10"/>
        <v>41968.172106481477</v>
      </c>
      <c r="T151" s="11">
        <f t="shared" si="11"/>
        <v>41998.333333333328</v>
      </c>
    </row>
    <row r="152" spans="1:20" ht="45" hidden="1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8"/>
        <v>23</v>
      </c>
      <c r="P152" s="6">
        <f t="shared" si="9"/>
        <v>449.43283582089555</v>
      </c>
      <c r="Q152" t="s">
        <v>8310</v>
      </c>
      <c r="R152" t="s">
        <v>8313</v>
      </c>
      <c r="S152" s="11">
        <f t="shared" si="10"/>
        <v>42090.161828703705</v>
      </c>
      <c r="T152" s="11">
        <f t="shared" si="11"/>
        <v>42150.161828703705</v>
      </c>
    </row>
    <row r="153" spans="1:20" ht="60" hidden="1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8"/>
        <v>0</v>
      </c>
      <c r="P153" s="6">
        <f t="shared" si="9"/>
        <v>28</v>
      </c>
      <c r="Q153" t="s">
        <v>8310</v>
      </c>
      <c r="R153" t="s">
        <v>8313</v>
      </c>
      <c r="S153" s="11">
        <f t="shared" si="10"/>
        <v>42113.550821759258</v>
      </c>
      <c r="T153" s="11">
        <f t="shared" si="11"/>
        <v>42173.550821759258</v>
      </c>
    </row>
    <row r="154" spans="1:20" ht="30" hidden="1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8"/>
        <v>0</v>
      </c>
      <c r="P154" s="6">
        <f t="shared" si="9"/>
        <v>15</v>
      </c>
      <c r="Q154" t="s">
        <v>8310</v>
      </c>
      <c r="R154" t="s">
        <v>8313</v>
      </c>
      <c r="S154" s="11">
        <f t="shared" si="10"/>
        <v>41875.077546296299</v>
      </c>
      <c r="T154" s="11">
        <f t="shared" si="11"/>
        <v>41905.077546296299</v>
      </c>
    </row>
    <row r="155" spans="1:20" ht="45" hidden="1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8"/>
        <v>1</v>
      </c>
      <c r="P155" s="6">
        <f t="shared" si="9"/>
        <v>35.9</v>
      </c>
      <c r="Q155" t="s">
        <v>8310</v>
      </c>
      <c r="R155" t="s">
        <v>8313</v>
      </c>
      <c r="S155" s="11">
        <f t="shared" si="10"/>
        <v>41933.586157407408</v>
      </c>
      <c r="T155" s="11">
        <f t="shared" si="11"/>
        <v>41975.627824074079</v>
      </c>
    </row>
    <row r="156" spans="1:20" ht="45" hidden="1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8"/>
        <v>3</v>
      </c>
      <c r="P156" s="6">
        <f t="shared" si="9"/>
        <v>13.333333333333334</v>
      </c>
      <c r="Q156" t="s">
        <v>8310</v>
      </c>
      <c r="R156" t="s">
        <v>8313</v>
      </c>
      <c r="S156" s="11">
        <f t="shared" si="10"/>
        <v>42115.547395833331</v>
      </c>
      <c r="T156" s="11">
        <f t="shared" si="11"/>
        <v>42158.547395833331</v>
      </c>
    </row>
    <row r="157" spans="1:20" ht="60" hidden="1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8"/>
        <v>0</v>
      </c>
      <c r="P157" s="6">
        <f t="shared" si="9"/>
        <v>20.25</v>
      </c>
      <c r="Q157" t="s">
        <v>8310</v>
      </c>
      <c r="R157" t="s">
        <v>8313</v>
      </c>
      <c r="S157" s="11">
        <f t="shared" si="10"/>
        <v>42168.559432870374</v>
      </c>
      <c r="T157" s="11">
        <f t="shared" si="11"/>
        <v>42208.559432870374</v>
      </c>
    </row>
    <row r="158" spans="1:20" ht="60" hidden="1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8"/>
        <v>5</v>
      </c>
      <c r="P158" s="6">
        <f t="shared" si="9"/>
        <v>119</v>
      </c>
      <c r="Q158" t="s">
        <v>8310</v>
      </c>
      <c r="R158" t="s">
        <v>8313</v>
      </c>
      <c r="S158" s="11">
        <f t="shared" si="10"/>
        <v>41794.124953703707</v>
      </c>
      <c r="T158" s="11">
        <f t="shared" si="11"/>
        <v>41854.124953703707</v>
      </c>
    </row>
    <row r="159" spans="1:20" ht="45" hidden="1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8"/>
        <v>0</v>
      </c>
      <c r="P159" s="6">
        <f t="shared" si="9"/>
        <v>4</v>
      </c>
      <c r="Q159" t="s">
        <v>8310</v>
      </c>
      <c r="R159" t="s">
        <v>8313</v>
      </c>
      <c r="S159" s="11">
        <f t="shared" si="10"/>
        <v>42396.911712962959</v>
      </c>
      <c r="T159" s="11">
        <f t="shared" si="11"/>
        <v>42426.911712962959</v>
      </c>
    </row>
    <row r="160" spans="1:20" ht="60" hidden="1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8"/>
        <v>0</v>
      </c>
      <c r="P160" s="6" t="e">
        <f t="shared" si="9"/>
        <v>#DIV/0!</v>
      </c>
      <c r="Q160" t="s">
        <v>8310</v>
      </c>
      <c r="R160" t="s">
        <v>8313</v>
      </c>
      <c r="S160" s="11">
        <f t="shared" si="10"/>
        <v>41904.07671296296</v>
      </c>
      <c r="T160" s="11">
        <f t="shared" si="11"/>
        <v>41934.07671296296</v>
      </c>
    </row>
    <row r="161" spans="1:20" ht="60" hidden="1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8"/>
        <v>0</v>
      </c>
      <c r="P161" s="6">
        <f t="shared" si="9"/>
        <v>10</v>
      </c>
      <c r="Q161" t="s">
        <v>8310</v>
      </c>
      <c r="R161" t="s">
        <v>8313</v>
      </c>
      <c r="S161" s="11">
        <f t="shared" si="10"/>
        <v>42514.434548611112</v>
      </c>
      <c r="T161" s="11">
        <f t="shared" si="11"/>
        <v>42554.434548611112</v>
      </c>
    </row>
    <row r="162" spans="1:20" ht="60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8"/>
        <v>0</v>
      </c>
      <c r="P162" s="6" t="e">
        <f t="shared" si="9"/>
        <v>#DIV/0!</v>
      </c>
      <c r="Q162" t="s">
        <v>8310</v>
      </c>
      <c r="R162" t="s">
        <v>8314</v>
      </c>
      <c r="S162" s="11">
        <f t="shared" si="10"/>
        <v>42171.913090277783</v>
      </c>
      <c r="T162" s="11">
        <f t="shared" si="11"/>
        <v>42231.913090277783</v>
      </c>
    </row>
    <row r="163" spans="1:20" ht="60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8"/>
        <v>0</v>
      </c>
      <c r="P163" s="6">
        <f t="shared" si="9"/>
        <v>5</v>
      </c>
      <c r="Q163" t="s">
        <v>8310</v>
      </c>
      <c r="R163" t="s">
        <v>8314</v>
      </c>
      <c r="S163" s="11">
        <f t="shared" si="10"/>
        <v>41792.687442129631</v>
      </c>
      <c r="T163" s="11">
        <f t="shared" si="11"/>
        <v>41822.687442129631</v>
      </c>
    </row>
    <row r="164" spans="1:20" ht="4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8"/>
        <v>16</v>
      </c>
      <c r="P164" s="6">
        <f t="shared" si="9"/>
        <v>43.5</v>
      </c>
      <c r="Q164" t="s">
        <v>8310</v>
      </c>
      <c r="R164" t="s">
        <v>8314</v>
      </c>
      <c r="S164" s="11">
        <f t="shared" si="10"/>
        <v>41835.126805555556</v>
      </c>
      <c r="T164" s="11">
        <f t="shared" si="11"/>
        <v>41867.987500000003</v>
      </c>
    </row>
    <row r="165" spans="1:20" ht="60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8"/>
        <v>0</v>
      </c>
      <c r="P165" s="6" t="e">
        <f t="shared" si="9"/>
        <v>#DIV/0!</v>
      </c>
      <c r="Q165" t="s">
        <v>8310</v>
      </c>
      <c r="R165" t="s">
        <v>8314</v>
      </c>
      <c r="S165" s="11">
        <f t="shared" si="10"/>
        <v>42243.961273148147</v>
      </c>
      <c r="T165" s="11">
        <f t="shared" si="11"/>
        <v>42278</v>
      </c>
    </row>
    <row r="166" spans="1:20" ht="60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8"/>
        <v>1</v>
      </c>
      <c r="P166" s="6">
        <f t="shared" si="9"/>
        <v>91.428571428571431</v>
      </c>
      <c r="Q166" t="s">
        <v>8310</v>
      </c>
      <c r="R166" t="s">
        <v>8314</v>
      </c>
      <c r="S166" s="11">
        <f t="shared" si="10"/>
        <v>41841.762743055559</v>
      </c>
      <c r="T166" s="11">
        <f t="shared" si="11"/>
        <v>41901.762743055559</v>
      </c>
    </row>
    <row r="167" spans="1:20" ht="30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8"/>
        <v>0</v>
      </c>
      <c r="P167" s="6" t="e">
        <f t="shared" si="9"/>
        <v>#DIV/0!</v>
      </c>
      <c r="Q167" t="s">
        <v>8310</v>
      </c>
      <c r="R167" t="s">
        <v>8314</v>
      </c>
      <c r="S167" s="11">
        <f t="shared" si="10"/>
        <v>42351.658842592587</v>
      </c>
      <c r="T167" s="11">
        <f t="shared" si="11"/>
        <v>42381.658842592587</v>
      </c>
    </row>
    <row r="168" spans="1:20" ht="4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8"/>
        <v>60</v>
      </c>
      <c r="P168" s="6">
        <f t="shared" si="9"/>
        <v>3000</v>
      </c>
      <c r="Q168" t="s">
        <v>8310</v>
      </c>
      <c r="R168" t="s">
        <v>8314</v>
      </c>
      <c r="S168" s="11">
        <f t="shared" si="10"/>
        <v>42721.075949074075</v>
      </c>
      <c r="T168" s="11">
        <f t="shared" si="11"/>
        <v>42751.075949074075</v>
      </c>
    </row>
    <row r="169" spans="1:20" ht="4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8"/>
        <v>0</v>
      </c>
      <c r="P169" s="6">
        <f t="shared" si="9"/>
        <v>5.5</v>
      </c>
      <c r="Q169" t="s">
        <v>8310</v>
      </c>
      <c r="R169" t="s">
        <v>8314</v>
      </c>
      <c r="S169" s="11">
        <f t="shared" si="10"/>
        <v>42160.927488425921</v>
      </c>
      <c r="T169" s="11">
        <f t="shared" si="11"/>
        <v>42220.927488425921</v>
      </c>
    </row>
    <row r="170" spans="1:20" ht="60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8"/>
        <v>4</v>
      </c>
      <c r="P170" s="6">
        <f t="shared" si="9"/>
        <v>108.33333333333333</v>
      </c>
      <c r="Q170" t="s">
        <v>8310</v>
      </c>
      <c r="R170" t="s">
        <v>8314</v>
      </c>
      <c r="S170" s="11">
        <f t="shared" si="10"/>
        <v>42052.83530092593</v>
      </c>
      <c r="T170" s="11">
        <f t="shared" si="11"/>
        <v>42082.793634259258</v>
      </c>
    </row>
    <row r="171" spans="1:20" ht="60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8"/>
        <v>22</v>
      </c>
      <c r="P171" s="6">
        <f t="shared" si="9"/>
        <v>56</v>
      </c>
      <c r="Q171" t="s">
        <v>8310</v>
      </c>
      <c r="R171" t="s">
        <v>8314</v>
      </c>
      <c r="S171" s="11">
        <f t="shared" si="10"/>
        <v>41900.505312499998</v>
      </c>
      <c r="T171" s="11">
        <f t="shared" si="11"/>
        <v>41930.505312499998</v>
      </c>
    </row>
    <row r="172" spans="1:20" ht="60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8"/>
        <v>3</v>
      </c>
      <c r="P172" s="6">
        <f t="shared" si="9"/>
        <v>32.5</v>
      </c>
      <c r="Q172" t="s">
        <v>8310</v>
      </c>
      <c r="R172" t="s">
        <v>8314</v>
      </c>
      <c r="S172" s="11">
        <f t="shared" si="10"/>
        <v>42216.977812500001</v>
      </c>
      <c r="T172" s="11">
        <f t="shared" si="11"/>
        <v>42246.227777777778</v>
      </c>
    </row>
    <row r="173" spans="1:20" ht="4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8"/>
        <v>0</v>
      </c>
      <c r="P173" s="6">
        <f t="shared" si="9"/>
        <v>1</v>
      </c>
      <c r="Q173" t="s">
        <v>8310</v>
      </c>
      <c r="R173" t="s">
        <v>8314</v>
      </c>
      <c r="S173" s="11">
        <f t="shared" si="10"/>
        <v>42534.180717592593</v>
      </c>
      <c r="T173" s="11">
        <f t="shared" si="11"/>
        <v>42594.180717592593</v>
      </c>
    </row>
    <row r="174" spans="1:20" ht="4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8"/>
        <v>0</v>
      </c>
      <c r="P174" s="6" t="e">
        <f t="shared" si="9"/>
        <v>#DIV/0!</v>
      </c>
      <c r="Q174" t="s">
        <v>8310</v>
      </c>
      <c r="R174" t="s">
        <v>8314</v>
      </c>
      <c r="S174" s="11">
        <f t="shared" si="10"/>
        <v>42047.394942129627</v>
      </c>
      <c r="T174" s="11">
        <f t="shared" si="11"/>
        <v>42082.353275462956</v>
      </c>
    </row>
    <row r="175" spans="1:20" ht="4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8"/>
        <v>0</v>
      </c>
      <c r="P175" s="6" t="e">
        <f t="shared" si="9"/>
        <v>#DIV/0!</v>
      </c>
      <c r="Q175" t="s">
        <v>8310</v>
      </c>
      <c r="R175" t="s">
        <v>8314</v>
      </c>
      <c r="S175" s="11">
        <f t="shared" si="10"/>
        <v>42033.573009259257</v>
      </c>
      <c r="T175" s="11">
        <f t="shared" si="11"/>
        <v>42063.573009259257</v>
      </c>
    </row>
    <row r="176" spans="1:20" ht="60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8"/>
        <v>0</v>
      </c>
      <c r="P176" s="6" t="e">
        <f t="shared" si="9"/>
        <v>#DIV/0!</v>
      </c>
      <c r="Q176" t="s">
        <v>8310</v>
      </c>
      <c r="R176" t="s">
        <v>8314</v>
      </c>
      <c r="S176" s="11">
        <f t="shared" si="10"/>
        <v>42072.758981481486</v>
      </c>
      <c r="T176" s="11">
        <f t="shared" si="11"/>
        <v>42132.758981481486</v>
      </c>
    </row>
    <row r="177" spans="1:20" ht="60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8"/>
        <v>6</v>
      </c>
      <c r="P177" s="6">
        <f t="shared" si="9"/>
        <v>49.884615384615387</v>
      </c>
      <c r="Q177" t="s">
        <v>8310</v>
      </c>
      <c r="R177" t="s">
        <v>8314</v>
      </c>
      <c r="S177" s="11">
        <f t="shared" si="10"/>
        <v>41855.777905092589</v>
      </c>
      <c r="T177" s="11">
        <f t="shared" si="11"/>
        <v>41880.777905092589</v>
      </c>
    </row>
    <row r="178" spans="1:20" ht="60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8"/>
        <v>0</v>
      </c>
      <c r="P178" s="6" t="e">
        <f t="shared" si="9"/>
        <v>#DIV/0!</v>
      </c>
      <c r="Q178" t="s">
        <v>8310</v>
      </c>
      <c r="R178" t="s">
        <v>8314</v>
      </c>
      <c r="S178" s="11">
        <f t="shared" si="10"/>
        <v>42191.824062500003</v>
      </c>
      <c r="T178" s="11">
        <f t="shared" si="11"/>
        <v>42221.824062500003</v>
      </c>
    </row>
    <row r="179" spans="1:20" ht="30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8"/>
        <v>40</v>
      </c>
      <c r="P179" s="6">
        <f t="shared" si="9"/>
        <v>25.714285714285715</v>
      </c>
      <c r="Q179" t="s">
        <v>8310</v>
      </c>
      <c r="R179" t="s">
        <v>8314</v>
      </c>
      <c r="S179" s="11">
        <f t="shared" si="10"/>
        <v>42070.047754629632</v>
      </c>
      <c r="T179" s="11">
        <f t="shared" si="11"/>
        <v>42087.00608796296</v>
      </c>
    </row>
    <row r="180" spans="1:20" ht="4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8"/>
        <v>0</v>
      </c>
      <c r="P180" s="6" t="e">
        <f t="shared" si="9"/>
        <v>#DIV/0!</v>
      </c>
      <c r="Q180" t="s">
        <v>8310</v>
      </c>
      <c r="R180" t="s">
        <v>8314</v>
      </c>
      <c r="S180" s="11">
        <f t="shared" si="10"/>
        <v>42304.955381944441</v>
      </c>
      <c r="T180" s="11">
        <f t="shared" si="11"/>
        <v>42334.997048611112</v>
      </c>
    </row>
    <row r="181" spans="1:20" ht="30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8"/>
        <v>20</v>
      </c>
      <c r="P181" s="6">
        <f t="shared" si="9"/>
        <v>100</v>
      </c>
      <c r="Q181" t="s">
        <v>8310</v>
      </c>
      <c r="R181" t="s">
        <v>8314</v>
      </c>
      <c r="S181" s="11">
        <f t="shared" si="10"/>
        <v>42403.080497685187</v>
      </c>
      <c r="T181" s="11">
        <f t="shared" si="11"/>
        <v>42433.080497685187</v>
      </c>
    </row>
    <row r="182" spans="1:20" ht="4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8"/>
        <v>33</v>
      </c>
      <c r="P182" s="6">
        <f t="shared" si="9"/>
        <v>30.846153846153847</v>
      </c>
      <c r="Q182" t="s">
        <v>8310</v>
      </c>
      <c r="R182" t="s">
        <v>8314</v>
      </c>
      <c r="S182" s="11">
        <f t="shared" si="10"/>
        <v>42067.991238425922</v>
      </c>
      <c r="T182" s="11">
        <f t="shared" si="11"/>
        <v>42107.791666666672</v>
      </c>
    </row>
    <row r="183" spans="1:20" ht="60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8"/>
        <v>21</v>
      </c>
      <c r="P183" s="6">
        <f t="shared" si="9"/>
        <v>180.5</v>
      </c>
      <c r="Q183" t="s">
        <v>8310</v>
      </c>
      <c r="R183" t="s">
        <v>8314</v>
      </c>
      <c r="S183" s="11">
        <f t="shared" si="10"/>
        <v>42147.741840277777</v>
      </c>
      <c r="T183" s="11">
        <f t="shared" si="11"/>
        <v>42177.741840277777</v>
      </c>
    </row>
    <row r="184" spans="1:20" ht="60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8"/>
        <v>0</v>
      </c>
      <c r="P184" s="6" t="e">
        <f t="shared" si="9"/>
        <v>#DIV/0!</v>
      </c>
      <c r="Q184" t="s">
        <v>8310</v>
      </c>
      <c r="R184" t="s">
        <v>8314</v>
      </c>
      <c r="S184" s="11">
        <f t="shared" si="10"/>
        <v>42712.011944444443</v>
      </c>
      <c r="T184" s="11">
        <f t="shared" si="11"/>
        <v>42742.011944444443</v>
      </c>
    </row>
    <row r="185" spans="1:20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8"/>
        <v>36</v>
      </c>
      <c r="P185" s="6">
        <f t="shared" si="9"/>
        <v>373.5</v>
      </c>
      <c r="Q185" t="s">
        <v>8310</v>
      </c>
      <c r="R185" t="s">
        <v>8314</v>
      </c>
      <c r="S185" s="11">
        <f t="shared" si="10"/>
        <v>41939.810300925928</v>
      </c>
      <c r="T185" s="11">
        <f t="shared" si="11"/>
        <v>41969.851967592593</v>
      </c>
    </row>
    <row r="186" spans="1:20" ht="60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8"/>
        <v>3</v>
      </c>
      <c r="P186" s="6">
        <f t="shared" si="9"/>
        <v>25.5</v>
      </c>
      <c r="Q186" t="s">
        <v>8310</v>
      </c>
      <c r="R186" t="s">
        <v>8314</v>
      </c>
      <c r="S186" s="11">
        <f t="shared" si="10"/>
        <v>41825.791226851856</v>
      </c>
      <c r="T186" s="11">
        <f t="shared" si="11"/>
        <v>41883.165972222225</v>
      </c>
    </row>
    <row r="187" spans="1:20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8"/>
        <v>6</v>
      </c>
      <c r="P187" s="6">
        <f t="shared" si="9"/>
        <v>220</v>
      </c>
      <c r="Q187" t="s">
        <v>8310</v>
      </c>
      <c r="R187" t="s">
        <v>8314</v>
      </c>
      <c r="S187" s="11">
        <f t="shared" si="10"/>
        <v>42570.91133101852</v>
      </c>
      <c r="T187" s="11">
        <f t="shared" si="11"/>
        <v>42600.91133101852</v>
      </c>
    </row>
    <row r="188" spans="1:20" ht="60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8"/>
        <v>0</v>
      </c>
      <c r="P188" s="6" t="e">
        <f t="shared" si="9"/>
        <v>#DIV/0!</v>
      </c>
      <c r="Q188" t="s">
        <v>8310</v>
      </c>
      <c r="R188" t="s">
        <v>8314</v>
      </c>
      <c r="S188" s="11">
        <f t="shared" si="10"/>
        <v>42767.812893518523</v>
      </c>
      <c r="T188" s="11">
        <f t="shared" si="11"/>
        <v>42797.833333333328</v>
      </c>
    </row>
    <row r="189" spans="1:20" ht="4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8"/>
        <v>16</v>
      </c>
      <c r="P189" s="6">
        <f t="shared" si="9"/>
        <v>160</v>
      </c>
      <c r="Q189" t="s">
        <v>8310</v>
      </c>
      <c r="R189" t="s">
        <v>8314</v>
      </c>
      <c r="S189" s="11">
        <f t="shared" si="10"/>
        <v>42182.234456018516</v>
      </c>
      <c r="T189" s="11">
        <f t="shared" si="11"/>
        <v>42206.290972222225</v>
      </c>
    </row>
    <row r="190" spans="1:20" ht="60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8"/>
        <v>0</v>
      </c>
      <c r="P190" s="6" t="e">
        <f t="shared" si="9"/>
        <v>#DIV/0!</v>
      </c>
      <c r="Q190" t="s">
        <v>8310</v>
      </c>
      <c r="R190" t="s">
        <v>8314</v>
      </c>
      <c r="S190" s="11">
        <f t="shared" si="10"/>
        <v>41857.18304398148</v>
      </c>
      <c r="T190" s="11">
        <f t="shared" si="11"/>
        <v>41887.18304398148</v>
      </c>
    </row>
    <row r="191" spans="1:20" ht="60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8"/>
        <v>0</v>
      </c>
      <c r="P191" s="6">
        <f t="shared" si="9"/>
        <v>69</v>
      </c>
      <c r="Q191" t="s">
        <v>8310</v>
      </c>
      <c r="R191" t="s">
        <v>8314</v>
      </c>
      <c r="S191" s="11">
        <f t="shared" si="10"/>
        <v>42556.690706018519</v>
      </c>
      <c r="T191" s="11">
        <f t="shared" si="11"/>
        <v>42616.690706018519</v>
      </c>
    </row>
    <row r="192" spans="1:20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8"/>
        <v>0</v>
      </c>
      <c r="P192" s="6">
        <f t="shared" si="9"/>
        <v>50</v>
      </c>
      <c r="Q192" t="s">
        <v>8310</v>
      </c>
      <c r="R192" t="s">
        <v>8314</v>
      </c>
      <c r="S192" s="11">
        <f t="shared" si="10"/>
        <v>42527.650995370372</v>
      </c>
      <c r="T192" s="11">
        <f t="shared" si="11"/>
        <v>42537.650995370372</v>
      </c>
    </row>
    <row r="193" spans="1:20" ht="4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8"/>
        <v>5</v>
      </c>
      <c r="P193" s="6">
        <f t="shared" si="9"/>
        <v>83.333333333333329</v>
      </c>
      <c r="Q193" t="s">
        <v>8310</v>
      </c>
      <c r="R193" t="s">
        <v>8314</v>
      </c>
      <c r="S193" s="11">
        <f t="shared" si="10"/>
        <v>42239.441412037035</v>
      </c>
      <c r="T193" s="11">
        <f t="shared" si="11"/>
        <v>42279.441412037035</v>
      </c>
    </row>
    <row r="194" spans="1:20" ht="60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8"/>
        <v>0</v>
      </c>
      <c r="P194" s="6">
        <f t="shared" si="9"/>
        <v>5.666666666666667</v>
      </c>
      <c r="Q194" t="s">
        <v>8310</v>
      </c>
      <c r="R194" t="s">
        <v>8314</v>
      </c>
      <c r="S194" s="11">
        <f t="shared" si="10"/>
        <v>41899.792037037041</v>
      </c>
      <c r="T194" s="11">
        <f t="shared" si="11"/>
        <v>41929.792037037041</v>
      </c>
    </row>
    <row r="195" spans="1:20" ht="60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12">ROUND(E195/D195*100,0)</f>
        <v>0</v>
      </c>
      <c r="P195" s="6" t="e">
        <f t="shared" ref="P195:P258" si="13">E195/L195</f>
        <v>#DIV/0!</v>
      </c>
      <c r="Q195" t="s">
        <v>8310</v>
      </c>
      <c r="R195" t="s">
        <v>8314</v>
      </c>
      <c r="S195" s="11">
        <f t="shared" ref="S195:S258" si="14">(((J195/60)/60)/24)+DATE(1970,1,1)</f>
        <v>41911.934791666667</v>
      </c>
      <c r="T195" s="11">
        <f t="shared" ref="T195:T258" si="15">(((I195/60)/60)/24)+DATE(1970,1,1)</f>
        <v>41971.976458333331</v>
      </c>
    </row>
    <row r="196" spans="1:20" ht="4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2"/>
        <v>0</v>
      </c>
      <c r="P196" s="6">
        <f t="shared" si="13"/>
        <v>1</v>
      </c>
      <c r="Q196" t="s">
        <v>8310</v>
      </c>
      <c r="R196" t="s">
        <v>8314</v>
      </c>
      <c r="S196" s="11">
        <f t="shared" si="14"/>
        <v>42375.996886574074</v>
      </c>
      <c r="T196" s="11">
        <f t="shared" si="15"/>
        <v>42435.996886574074</v>
      </c>
    </row>
    <row r="197" spans="1:20" ht="4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2"/>
        <v>0</v>
      </c>
      <c r="P197" s="6" t="e">
        <f t="shared" si="13"/>
        <v>#DIV/0!</v>
      </c>
      <c r="Q197" t="s">
        <v>8310</v>
      </c>
      <c r="R197" t="s">
        <v>8314</v>
      </c>
      <c r="S197" s="11">
        <f t="shared" si="14"/>
        <v>42135.67050925926</v>
      </c>
      <c r="T197" s="11">
        <f t="shared" si="15"/>
        <v>42195.67050925926</v>
      </c>
    </row>
    <row r="198" spans="1:20" ht="4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2"/>
        <v>42</v>
      </c>
      <c r="P198" s="6">
        <f t="shared" si="13"/>
        <v>77.10526315789474</v>
      </c>
      <c r="Q198" t="s">
        <v>8310</v>
      </c>
      <c r="R198" t="s">
        <v>8314</v>
      </c>
      <c r="S198" s="11">
        <f t="shared" si="14"/>
        <v>42259.542800925927</v>
      </c>
      <c r="T198" s="11">
        <f t="shared" si="15"/>
        <v>42287.875</v>
      </c>
    </row>
    <row r="199" spans="1:20" ht="60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2"/>
        <v>10</v>
      </c>
      <c r="P199" s="6">
        <f t="shared" si="13"/>
        <v>32.75</v>
      </c>
      <c r="Q199" t="s">
        <v>8310</v>
      </c>
      <c r="R199" t="s">
        <v>8314</v>
      </c>
      <c r="S199" s="11">
        <f t="shared" si="14"/>
        <v>42741.848379629635</v>
      </c>
      <c r="T199" s="11">
        <f t="shared" si="15"/>
        <v>42783.875</v>
      </c>
    </row>
    <row r="200" spans="1:20" ht="60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2"/>
        <v>1</v>
      </c>
      <c r="P200" s="6">
        <f t="shared" si="13"/>
        <v>46.5</v>
      </c>
      <c r="Q200" t="s">
        <v>8310</v>
      </c>
      <c r="R200" t="s">
        <v>8314</v>
      </c>
      <c r="S200" s="11">
        <f t="shared" si="14"/>
        <v>41887.383356481485</v>
      </c>
      <c r="T200" s="11">
        <f t="shared" si="15"/>
        <v>41917.383356481485</v>
      </c>
    </row>
    <row r="201" spans="1:20" ht="60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2"/>
        <v>0</v>
      </c>
      <c r="P201" s="6" t="e">
        <f t="shared" si="13"/>
        <v>#DIV/0!</v>
      </c>
      <c r="Q201" t="s">
        <v>8310</v>
      </c>
      <c r="R201" t="s">
        <v>8314</v>
      </c>
      <c r="S201" s="11">
        <f t="shared" si="14"/>
        <v>42584.123865740738</v>
      </c>
      <c r="T201" s="11">
        <f t="shared" si="15"/>
        <v>42614.123865740738</v>
      </c>
    </row>
    <row r="202" spans="1:20" ht="4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2"/>
        <v>26</v>
      </c>
      <c r="P202" s="6">
        <f t="shared" si="13"/>
        <v>87.308333333333337</v>
      </c>
      <c r="Q202" t="s">
        <v>8310</v>
      </c>
      <c r="R202" t="s">
        <v>8314</v>
      </c>
      <c r="S202" s="11">
        <f t="shared" si="14"/>
        <v>41867.083368055559</v>
      </c>
      <c r="T202" s="11">
        <f t="shared" si="15"/>
        <v>41897.083368055559</v>
      </c>
    </row>
    <row r="203" spans="1:20" ht="60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2"/>
        <v>58</v>
      </c>
      <c r="P203" s="6">
        <f t="shared" si="13"/>
        <v>54.285714285714285</v>
      </c>
      <c r="Q203" t="s">
        <v>8310</v>
      </c>
      <c r="R203" t="s">
        <v>8314</v>
      </c>
      <c r="S203" s="11">
        <f t="shared" si="14"/>
        <v>42023.818622685183</v>
      </c>
      <c r="T203" s="11">
        <f t="shared" si="15"/>
        <v>42043.818622685183</v>
      </c>
    </row>
    <row r="204" spans="1:20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2"/>
        <v>0</v>
      </c>
      <c r="P204" s="6" t="e">
        <f t="shared" si="13"/>
        <v>#DIV/0!</v>
      </c>
      <c r="Q204" t="s">
        <v>8310</v>
      </c>
      <c r="R204" t="s">
        <v>8314</v>
      </c>
      <c r="S204" s="11">
        <f t="shared" si="14"/>
        <v>42255.927824074075</v>
      </c>
      <c r="T204" s="11">
        <f t="shared" si="15"/>
        <v>42285.874305555553</v>
      </c>
    </row>
    <row r="205" spans="1:20" ht="60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2"/>
        <v>30</v>
      </c>
      <c r="P205" s="6">
        <f t="shared" si="13"/>
        <v>93.25</v>
      </c>
      <c r="Q205" t="s">
        <v>8310</v>
      </c>
      <c r="R205" t="s">
        <v>8314</v>
      </c>
      <c r="S205" s="11">
        <f t="shared" si="14"/>
        <v>41973.847962962958</v>
      </c>
      <c r="T205" s="11">
        <f t="shared" si="15"/>
        <v>42033.847962962958</v>
      </c>
    </row>
    <row r="206" spans="1:20" ht="60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2"/>
        <v>51</v>
      </c>
      <c r="P206" s="6">
        <f t="shared" si="13"/>
        <v>117.68368136117556</v>
      </c>
      <c r="Q206" t="s">
        <v>8310</v>
      </c>
      <c r="R206" t="s">
        <v>8314</v>
      </c>
      <c r="S206" s="11">
        <f t="shared" si="14"/>
        <v>42556.583368055552</v>
      </c>
      <c r="T206" s="11">
        <f t="shared" si="15"/>
        <v>42586.583368055552</v>
      </c>
    </row>
    <row r="207" spans="1:20" ht="4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2"/>
        <v>16</v>
      </c>
      <c r="P207" s="6">
        <f t="shared" si="13"/>
        <v>76.470588235294116</v>
      </c>
      <c r="Q207" t="s">
        <v>8310</v>
      </c>
      <c r="R207" t="s">
        <v>8314</v>
      </c>
      <c r="S207" s="11">
        <f t="shared" si="14"/>
        <v>42248.632199074069</v>
      </c>
      <c r="T207" s="11">
        <f t="shared" si="15"/>
        <v>42283.632199074069</v>
      </c>
    </row>
    <row r="208" spans="1:20" ht="4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2"/>
        <v>0</v>
      </c>
      <c r="P208" s="6" t="e">
        <f t="shared" si="13"/>
        <v>#DIV/0!</v>
      </c>
      <c r="Q208" t="s">
        <v>8310</v>
      </c>
      <c r="R208" t="s">
        <v>8314</v>
      </c>
      <c r="S208" s="11">
        <f t="shared" si="14"/>
        <v>42567.004432870366</v>
      </c>
      <c r="T208" s="11">
        <f t="shared" si="15"/>
        <v>42588.004432870366</v>
      </c>
    </row>
    <row r="209" spans="1:20" ht="4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2"/>
        <v>15</v>
      </c>
      <c r="P209" s="6">
        <f t="shared" si="13"/>
        <v>163.84615384615384</v>
      </c>
      <c r="Q209" t="s">
        <v>8310</v>
      </c>
      <c r="R209" t="s">
        <v>8314</v>
      </c>
      <c r="S209" s="11">
        <f t="shared" si="14"/>
        <v>41978.197199074071</v>
      </c>
      <c r="T209" s="11">
        <f t="shared" si="15"/>
        <v>42008.197199074071</v>
      </c>
    </row>
    <row r="210" spans="1:20" ht="60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2"/>
        <v>0</v>
      </c>
      <c r="P210" s="6" t="e">
        <f t="shared" si="13"/>
        <v>#DIV/0!</v>
      </c>
      <c r="Q210" t="s">
        <v>8310</v>
      </c>
      <c r="R210" t="s">
        <v>8314</v>
      </c>
      <c r="S210" s="11">
        <f t="shared" si="14"/>
        <v>41959.369988425926</v>
      </c>
      <c r="T210" s="11">
        <f t="shared" si="15"/>
        <v>41989.369988425926</v>
      </c>
    </row>
    <row r="211" spans="1:20" ht="60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2"/>
        <v>0</v>
      </c>
      <c r="P211" s="6" t="e">
        <f t="shared" si="13"/>
        <v>#DIV/0!</v>
      </c>
      <c r="Q211" t="s">
        <v>8310</v>
      </c>
      <c r="R211" t="s">
        <v>8314</v>
      </c>
      <c r="S211" s="11">
        <f t="shared" si="14"/>
        <v>42165.922858796301</v>
      </c>
      <c r="T211" s="11">
        <f t="shared" si="15"/>
        <v>42195.922858796301</v>
      </c>
    </row>
    <row r="212" spans="1:20" ht="60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2"/>
        <v>25</v>
      </c>
      <c r="P212" s="6">
        <f t="shared" si="13"/>
        <v>91.818181818181813</v>
      </c>
      <c r="Q212" t="s">
        <v>8310</v>
      </c>
      <c r="R212" t="s">
        <v>8314</v>
      </c>
      <c r="S212" s="11">
        <f t="shared" si="14"/>
        <v>42249.064722222218</v>
      </c>
      <c r="T212" s="11">
        <f t="shared" si="15"/>
        <v>42278.208333333328</v>
      </c>
    </row>
    <row r="213" spans="1:20" ht="60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2"/>
        <v>45</v>
      </c>
      <c r="P213" s="6">
        <f t="shared" si="13"/>
        <v>185.83333333333334</v>
      </c>
      <c r="Q213" t="s">
        <v>8310</v>
      </c>
      <c r="R213" t="s">
        <v>8314</v>
      </c>
      <c r="S213" s="11">
        <f t="shared" si="14"/>
        <v>42236.159918981488</v>
      </c>
      <c r="T213" s="11">
        <f t="shared" si="15"/>
        <v>42266.159918981488</v>
      </c>
    </row>
    <row r="214" spans="1:20" ht="4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2"/>
        <v>0</v>
      </c>
      <c r="P214" s="6">
        <f t="shared" si="13"/>
        <v>1</v>
      </c>
      <c r="Q214" t="s">
        <v>8310</v>
      </c>
      <c r="R214" t="s">
        <v>8314</v>
      </c>
      <c r="S214" s="11">
        <f t="shared" si="14"/>
        <v>42416.881018518514</v>
      </c>
      <c r="T214" s="11">
        <f t="shared" si="15"/>
        <v>42476.839351851857</v>
      </c>
    </row>
    <row r="215" spans="1:20" ht="4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2"/>
        <v>0</v>
      </c>
      <c r="P215" s="6">
        <f t="shared" si="13"/>
        <v>20</v>
      </c>
      <c r="Q215" t="s">
        <v>8310</v>
      </c>
      <c r="R215" t="s">
        <v>8314</v>
      </c>
      <c r="S215" s="11">
        <f t="shared" si="14"/>
        <v>42202.594293981485</v>
      </c>
      <c r="T215" s="11">
        <f t="shared" si="15"/>
        <v>42232.587974537033</v>
      </c>
    </row>
    <row r="216" spans="1:20" ht="60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2"/>
        <v>0</v>
      </c>
      <c r="P216" s="6">
        <f t="shared" si="13"/>
        <v>1</v>
      </c>
      <c r="Q216" t="s">
        <v>8310</v>
      </c>
      <c r="R216" t="s">
        <v>8314</v>
      </c>
      <c r="S216" s="11">
        <f t="shared" si="14"/>
        <v>42009.64061342593</v>
      </c>
      <c r="T216" s="11">
        <f t="shared" si="15"/>
        <v>42069.64061342593</v>
      </c>
    </row>
    <row r="217" spans="1:20" ht="60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2"/>
        <v>0</v>
      </c>
      <c r="P217" s="6">
        <f t="shared" si="13"/>
        <v>10</v>
      </c>
      <c r="Q217" t="s">
        <v>8310</v>
      </c>
      <c r="R217" t="s">
        <v>8314</v>
      </c>
      <c r="S217" s="11">
        <f t="shared" si="14"/>
        <v>42375.230115740742</v>
      </c>
      <c r="T217" s="11">
        <f t="shared" si="15"/>
        <v>42417.999305555553</v>
      </c>
    </row>
    <row r="218" spans="1:20" ht="60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2"/>
        <v>56</v>
      </c>
      <c r="P218" s="6">
        <f t="shared" si="13"/>
        <v>331.53833333333336</v>
      </c>
      <c r="Q218" t="s">
        <v>8310</v>
      </c>
      <c r="R218" t="s">
        <v>8314</v>
      </c>
      <c r="S218" s="11">
        <f t="shared" si="14"/>
        <v>42066.958761574075</v>
      </c>
      <c r="T218" s="11">
        <f t="shared" si="15"/>
        <v>42116.917094907403</v>
      </c>
    </row>
    <row r="219" spans="1:20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2"/>
        <v>12</v>
      </c>
      <c r="P219" s="6">
        <f t="shared" si="13"/>
        <v>314.28947368421052</v>
      </c>
      <c r="Q219" t="s">
        <v>8310</v>
      </c>
      <c r="R219" t="s">
        <v>8314</v>
      </c>
      <c r="S219" s="11">
        <f t="shared" si="14"/>
        <v>41970.64061342593</v>
      </c>
      <c r="T219" s="11">
        <f t="shared" si="15"/>
        <v>42001.64061342593</v>
      </c>
    </row>
    <row r="220" spans="1:20" ht="60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2"/>
        <v>2</v>
      </c>
      <c r="P220" s="6">
        <f t="shared" si="13"/>
        <v>100</v>
      </c>
      <c r="Q220" t="s">
        <v>8310</v>
      </c>
      <c r="R220" t="s">
        <v>8314</v>
      </c>
      <c r="S220" s="11">
        <f t="shared" si="14"/>
        <v>42079.628344907411</v>
      </c>
      <c r="T220" s="11">
        <f t="shared" si="15"/>
        <v>42139.628344907411</v>
      </c>
    </row>
    <row r="221" spans="1:20" ht="4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2"/>
        <v>18</v>
      </c>
      <c r="P221" s="6">
        <f t="shared" si="13"/>
        <v>115.98684210526316</v>
      </c>
      <c r="Q221" t="s">
        <v>8310</v>
      </c>
      <c r="R221" t="s">
        <v>8314</v>
      </c>
      <c r="S221" s="11">
        <f t="shared" si="14"/>
        <v>42429.326678240745</v>
      </c>
      <c r="T221" s="11">
        <f t="shared" si="15"/>
        <v>42461.290972222225</v>
      </c>
    </row>
    <row r="222" spans="1:20" ht="4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2"/>
        <v>1</v>
      </c>
      <c r="P222" s="6">
        <f t="shared" si="13"/>
        <v>120</v>
      </c>
      <c r="Q222" t="s">
        <v>8310</v>
      </c>
      <c r="R222" t="s">
        <v>8314</v>
      </c>
      <c r="S222" s="11">
        <f t="shared" si="14"/>
        <v>42195.643865740742</v>
      </c>
      <c r="T222" s="11">
        <f t="shared" si="15"/>
        <v>42236.837499999994</v>
      </c>
    </row>
    <row r="223" spans="1:20" ht="30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2"/>
        <v>0</v>
      </c>
      <c r="P223" s="6" t="e">
        <f t="shared" si="13"/>
        <v>#DIV/0!</v>
      </c>
      <c r="Q223" t="s">
        <v>8310</v>
      </c>
      <c r="R223" t="s">
        <v>8314</v>
      </c>
      <c r="S223" s="11">
        <f t="shared" si="14"/>
        <v>42031.837546296301</v>
      </c>
      <c r="T223" s="11">
        <f t="shared" si="15"/>
        <v>42091.79587962963</v>
      </c>
    </row>
    <row r="224" spans="1:20" ht="60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2"/>
        <v>13</v>
      </c>
      <c r="P224" s="6">
        <f t="shared" si="13"/>
        <v>65</v>
      </c>
      <c r="Q224" t="s">
        <v>8310</v>
      </c>
      <c r="R224" t="s">
        <v>8314</v>
      </c>
      <c r="S224" s="11">
        <f t="shared" si="14"/>
        <v>42031.769884259258</v>
      </c>
      <c r="T224" s="11">
        <f t="shared" si="15"/>
        <v>42090.110416666663</v>
      </c>
    </row>
    <row r="225" spans="1:20" ht="60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2"/>
        <v>0</v>
      </c>
      <c r="P225" s="6" t="e">
        <f t="shared" si="13"/>
        <v>#DIV/0!</v>
      </c>
      <c r="Q225" t="s">
        <v>8310</v>
      </c>
      <c r="R225" t="s">
        <v>8314</v>
      </c>
      <c r="S225" s="11">
        <f t="shared" si="14"/>
        <v>42482.048032407409</v>
      </c>
      <c r="T225" s="11">
        <f t="shared" si="15"/>
        <v>42512.045138888891</v>
      </c>
    </row>
    <row r="226" spans="1:20" ht="60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2"/>
        <v>0</v>
      </c>
      <c r="P226" s="6" t="e">
        <f t="shared" si="13"/>
        <v>#DIV/0!</v>
      </c>
      <c r="Q226" t="s">
        <v>8310</v>
      </c>
      <c r="R226" t="s">
        <v>8314</v>
      </c>
      <c r="S226" s="11">
        <f t="shared" si="14"/>
        <v>42135.235254629632</v>
      </c>
      <c r="T226" s="11">
        <f t="shared" si="15"/>
        <v>42195.235254629632</v>
      </c>
    </row>
    <row r="227" spans="1:20" ht="4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2"/>
        <v>0</v>
      </c>
      <c r="P227" s="6" t="e">
        <f t="shared" si="13"/>
        <v>#DIV/0!</v>
      </c>
      <c r="Q227" t="s">
        <v>8310</v>
      </c>
      <c r="R227" t="s">
        <v>8314</v>
      </c>
      <c r="S227" s="11">
        <f t="shared" si="14"/>
        <v>42438.961273148147</v>
      </c>
      <c r="T227" s="11">
        <f t="shared" si="15"/>
        <v>42468.919606481482</v>
      </c>
    </row>
    <row r="228" spans="1:20" ht="4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2"/>
        <v>1</v>
      </c>
      <c r="P228" s="6">
        <f t="shared" si="13"/>
        <v>125</v>
      </c>
      <c r="Q228" t="s">
        <v>8310</v>
      </c>
      <c r="R228" t="s">
        <v>8314</v>
      </c>
      <c r="S228" s="11">
        <f t="shared" si="14"/>
        <v>42106.666018518517</v>
      </c>
      <c r="T228" s="11">
        <f t="shared" si="15"/>
        <v>42155.395138888889</v>
      </c>
    </row>
    <row r="229" spans="1:20" ht="4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2"/>
        <v>0</v>
      </c>
      <c r="P229" s="6" t="e">
        <f t="shared" si="13"/>
        <v>#DIV/0!</v>
      </c>
      <c r="Q229" t="s">
        <v>8310</v>
      </c>
      <c r="R229" t="s">
        <v>8314</v>
      </c>
      <c r="S229" s="11">
        <f t="shared" si="14"/>
        <v>42164.893993055557</v>
      </c>
      <c r="T229" s="11">
        <f t="shared" si="15"/>
        <v>42194.893993055557</v>
      </c>
    </row>
    <row r="230" spans="1:20" ht="30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2"/>
        <v>0</v>
      </c>
      <c r="P230" s="6" t="e">
        <f t="shared" si="13"/>
        <v>#DIV/0!</v>
      </c>
      <c r="Q230" t="s">
        <v>8310</v>
      </c>
      <c r="R230" t="s">
        <v>8314</v>
      </c>
      <c r="S230" s="11">
        <f t="shared" si="14"/>
        <v>42096.686400462961</v>
      </c>
      <c r="T230" s="11">
        <f t="shared" si="15"/>
        <v>42156.686400462961</v>
      </c>
    </row>
    <row r="231" spans="1:20" ht="60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2"/>
        <v>0</v>
      </c>
      <c r="P231" s="6" t="e">
        <f t="shared" si="13"/>
        <v>#DIV/0!</v>
      </c>
      <c r="Q231" t="s">
        <v>8310</v>
      </c>
      <c r="R231" t="s">
        <v>8314</v>
      </c>
      <c r="S231" s="11">
        <f t="shared" si="14"/>
        <v>42383.933993055558</v>
      </c>
      <c r="T231" s="11">
        <f t="shared" si="15"/>
        <v>42413.933993055558</v>
      </c>
    </row>
    <row r="232" spans="1:20" ht="60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2"/>
        <v>0</v>
      </c>
      <c r="P232" s="6">
        <f t="shared" si="13"/>
        <v>30</v>
      </c>
      <c r="Q232" t="s">
        <v>8310</v>
      </c>
      <c r="R232" t="s">
        <v>8314</v>
      </c>
      <c r="S232" s="11">
        <f t="shared" si="14"/>
        <v>42129.777210648142</v>
      </c>
      <c r="T232" s="11">
        <f t="shared" si="15"/>
        <v>42159.777210648142</v>
      </c>
    </row>
    <row r="233" spans="1:20" ht="60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2"/>
        <v>0</v>
      </c>
      <c r="P233" s="6" t="e">
        <f t="shared" si="13"/>
        <v>#DIV/0!</v>
      </c>
      <c r="Q233" t="s">
        <v>8310</v>
      </c>
      <c r="R233" t="s">
        <v>8314</v>
      </c>
      <c r="S233" s="11">
        <f t="shared" si="14"/>
        <v>42341.958923611113</v>
      </c>
      <c r="T233" s="11">
        <f t="shared" si="15"/>
        <v>42371.958923611113</v>
      </c>
    </row>
    <row r="234" spans="1:20" ht="60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2"/>
        <v>3</v>
      </c>
      <c r="P234" s="6">
        <f t="shared" si="13"/>
        <v>15.714285714285714</v>
      </c>
      <c r="Q234" t="s">
        <v>8310</v>
      </c>
      <c r="R234" t="s">
        <v>8314</v>
      </c>
      <c r="S234" s="11">
        <f t="shared" si="14"/>
        <v>42032.82576388889</v>
      </c>
      <c r="T234" s="11">
        <f t="shared" si="15"/>
        <v>42062.82576388889</v>
      </c>
    </row>
    <row r="235" spans="1:20" ht="4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2"/>
        <v>0</v>
      </c>
      <c r="P235" s="6" t="e">
        <f t="shared" si="13"/>
        <v>#DIV/0!</v>
      </c>
      <c r="Q235" t="s">
        <v>8310</v>
      </c>
      <c r="R235" t="s">
        <v>8314</v>
      </c>
      <c r="S235" s="11">
        <f t="shared" si="14"/>
        <v>42612.911712962959</v>
      </c>
      <c r="T235" s="11">
        <f t="shared" si="15"/>
        <v>42642.911712962959</v>
      </c>
    </row>
    <row r="236" spans="1:20" ht="60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2"/>
        <v>40</v>
      </c>
      <c r="P236" s="6">
        <f t="shared" si="13"/>
        <v>80.2</v>
      </c>
      <c r="Q236" t="s">
        <v>8310</v>
      </c>
      <c r="R236" t="s">
        <v>8314</v>
      </c>
      <c r="S236" s="11">
        <f t="shared" si="14"/>
        <v>42136.035405092596</v>
      </c>
      <c r="T236" s="11">
        <f t="shared" si="15"/>
        <v>42176.035405092596</v>
      </c>
    </row>
    <row r="237" spans="1:20" ht="4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2"/>
        <v>0</v>
      </c>
      <c r="P237" s="6" t="e">
        <f t="shared" si="13"/>
        <v>#DIV/0!</v>
      </c>
      <c r="Q237" t="s">
        <v>8310</v>
      </c>
      <c r="R237" t="s">
        <v>8314</v>
      </c>
      <c r="S237" s="11">
        <f t="shared" si="14"/>
        <v>42164.908530092594</v>
      </c>
      <c r="T237" s="11">
        <f t="shared" si="15"/>
        <v>42194.908530092594</v>
      </c>
    </row>
    <row r="238" spans="1:20" ht="60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2"/>
        <v>0</v>
      </c>
      <c r="P238" s="6" t="e">
        <f t="shared" si="13"/>
        <v>#DIV/0!</v>
      </c>
      <c r="Q238" t="s">
        <v>8310</v>
      </c>
      <c r="R238" t="s">
        <v>8314</v>
      </c>
      <c r="S238" s="11">
        <f t="shared" si="14"/>
        <v>42321.08447916666</v>
      </c>
      <c r="T238" s="11">
        <f t="shared" si="15"/>
        <v>42374</v>
      </c>
    </row>
    <row r="239" spans="1:20" ht="30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2"/>
        <v>0</v>
      </c>
      <c r="P239" s="6">
        <f t="shared" si="13"/>
        <v>50</v>
      </c>
      <c r="Q239" t="s">
        <v>8310</v>
      </c>
      <c r="R239" t="s">
        <v>8314</v>
      </c>
      <c r="S239" s="11">
        <f t="shared" si="14"/>
        <v>42377.577187499999</v>
      </c>
      <c r="T239" s="11">
        <f t="shared" si="15"/>
        <v>42437.577187499999</v>
      </c>
    </row>
    <row r="240" spans="1:20" ht="60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2"/>
        <v>0</v>
      </c>
      <c r="P240" s="6" t="e">
        <f t="shared" si="13"/>
        <v>#DIV/0!</v>
      </c>
      <c r="Q240" t="s">
        <v>8310</v>
      </c>
      <c r="R240" t="s">
        <v>8314</v>
      </c>
      <c r="S240" s="11">
        <f t="shared" si="14"/>
        <v>42713.962499999994</v>
      </c>
      <c r="T240" s="11">
        <f t="shared" si="15"/>
        <v>42734.375</v>
      </c>
    </row>
    <row r="241" spans="1:20" ht="4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2"/>
        <v>25</v>
      </c>
      <c r="P241" s="6">
        <f t="shared" si="13"/>
        <v>50</v>
      </c>
      <c r="Q241" t="s">
        <v>8310</v>
      </c>
      <c r="R241" t="s">
        <v>8314</v>
      </c>
      <c r="S241" s="11">
        <f t="shared" si="14"/>
        <v>42297.110300925924</v>
      </c>
      <c r="T241" s="11">
        <f t="shared" si="15"/>
        <v>42316.5</v>
      </c>
    </row>
    <row r="242" spans="1:20" ht="60" hidden="1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2"/>
        <v>108</v>
      </c>
      <c r="P242" s="6">
        <f t="shared" si="13"/>
        <v>117.84759124087591</v>
      </c>
      <c r="Q242" t="s">
        <v>8310</v>
      </c>
      <c r="R242" t="s">
        <v>8315</v>
      </c>
      <c r="S242" s="11">
        <f t="shared" si="14"/>
        <v>41354.708460648151</v>
      </c>
      <c r="T242" s="11">
        <f t="shared" si="15"/>
        <v>41399.708460648151</v>
      </c>
    </row>
    <row r="243" spans="1:20" ht="60" hidden="1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2"/>
        <v>113</v>
      </c>
      <c r="P243" s="6">
        <f t="shared" si="13"/>
        <v>109.04255319148936</v>
      </c>
      <c r="Q243" t="s">
        <v>8310</v>
      </c>
      <c r="R243" t="s">
        <v>8315</v>
      </c>
      <c r="S243" s="11">
        <f t="shared" si="14"/>
        <v>41949.697962962964</v>
      </c>
      <c r="T243" s="11">
        <f t="shared" si="15"/>
        <v>41994.697962962964</v>
      </c>
    </row>
    <row r="244" spans="1:20" ht="45" hidden="1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2"/>
        <v>113</v>
      </c>
      <c r="P244" s="6">
        <f t="shared" si="13"/>
        <v>73.019801980198025</v>
      </c>
      <c r="Q244" t="s">
        <v>8310</v>
      </c>
      <c r="R244" t="s">
        <v>8315</v>
      </c>
      <c r="S244" s="11">
        <f t="shared" si="14"/>
        <v>40862.492939814816</v>
      </c>
      <c r="T244" s="11">
        <f t="shared" si="15"/>
        <v>40897.492939814816</v>
      </c>
    </row>
    <row r="245" spans="1:20" ht="45" hidden="1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2"/>
        <v>103</v>
      </c>
      <c r="P245" s="6">
        <f t="shared" si="13"/>
        <v>78.195121951219505</v>
      </c>
      <c r="Q245" t="s">
        <v>8310</v>
      </c>
      <c r="R245" t="s">
        <v>8315</v>
      </c>
      <c r="S245" s="11">
        <f t="shared" si="14"/>
        <v>41662.047500000001</v>
      </c>
      <c r="T245" s="11">
        <f t="shared" si="15"/>
        <v>41692.047500000001</v>
      </c>
    </row>
    <row r="246" spans="1:20" ht="60" hidden="1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2"/>
        <v>114</v>
      </c>
      <c r="P246" s="6">
        <f t="shared" si="13"/>
        <v>47.398809523809526</v>
      </c>
      <c r="Q246" t="s">
        <v>8310</v>
      </c>
      <c r="R246" t="s">
        <v>8315</v>
      </c>
      <c r="S246" s="11">
        <f t="shared" si="14"/>
        <v>40213.323599537034</v>
      </c>
      <c r="T246" s="11">
        <f t="shared" si="15"/>
        <v>40253.29583333333</v>
      </c>
    </row>
    <row r="247" spans="1:20" ht="60" hidden="1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2"/>
        <v>104</v>
      </c>
      <c r="P247" s="6">
        <f t="shared" si="13"/>
        <v>54.020833333333336</v>
      </c>
      <c r="Q247" t="s">
        <v>8310</v>
      </c>
      <c r="R247" t="s">
        <v>8315</v>
      </c>
      <c r="S247" s="11">
        <f t="shared" si="14"/>
        <v>41107.053067129629</v>
      </c>
      <c r="T247" s="11">
        <f t="shared" si="15"/>
        <v>41137.053067129629</v>
      </c>
    </row>
    <row r="248" spans="1:20" ht="45" hidden="1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2"/>
        <v>305</v>
      </c>
      <c r="P248" s="6">
        <f t="shared" si="13"/>
        <v>68.488789237668158</v>
      </c>
      <c r="Q248" t="s">
        <v>8310</v>
      </c>
      <c r="R248" t="s">
        <v>8315</v>
      </c>
      <c r="S248" s="11">
        <f t="shared" si="14"/>
        <v>40480.363483796296</v>
      </c>
      <c r="T248" s="11">
        <f t="shared" si="15"/>
        <v>40530.405150462961</v>
      </c>
    </row>
    <row r="249" spans="1:20" ht="60" hidden="1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2"/>
        <v>134</v>
      </c>
      <c r="P249" s="6">
        <f t="shared" si="13"/>
        <v>108.14516129032258</v>
      </c>
      <c r="Q249" t="s">
        <v>8310</v>
      </c>
      <c r="R249" t="s">
        <v>8315</v>
      </c>
      <c r="S249" s="11">
        <f t="shared" si="14"/>
        <v>40430.604328703703</v>
      </c>
      <c r="T249" s="11">
        <f t="shared" si="15"/>
        <v>40467.152083333334</v>
      </c>
    </row>
    <row r="250" spans="1:20" ht="60" hidden="1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2"/>
        <v>101</v>
      </c>
      <c r="P250" s="6">
        <f t="shared" si="13"/>
        <v>589.95205479452056</v>
      </c>
      <c r="Q250" t="s">
        <v>8310</v>
      </c>
      <c r="R250" t="s">
        <v>8315</v>
      </c>
      <c r="S250" s="11">
        <f t="shared" si="14"/>
        <v>40870.774409722224</v>
      </c>
      <c r="T250" s="11">
        <f t="shared" si="15"/>
        <v>40915.774409722224</v>
      </c>
    </row>
    <row r="251" spans="1:20" ht="60" hidden="1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2"/>
        <v>113</v>
      </c>
      <c r="P251" s="6">
        <f t="shared" si="13"/>
        <v>48.051063829787232</v>
      </c>
      <c r="Q251" t="s">
        <v>8310</v>
      </c>
      <c r="R251" t="s">
        <v>8315</v>
      </c>
      <c r="S251" s="11">
        <f t="shared" si="14"/>
        <v>40332.923842592594</v>
      </c>
      <c r="T251" s="11">
        <f t="shared" si="15"/>
        <v>40412.736111111109</v>
      </c>
    </row>
    <row r="252" spans="1:20" ht="60" hidden="1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2"/>
        <v>106</v>
      </c>
      <c r="P252" s="6">
        <f t="shared" si="13"/>
        <v>72.482837528604122</v>
      </c>
      <c r="Q252" t="s">
        <v>8310</v>
      </c>
      <c r="R252" t="s">
        <v>8315</v>
      </c>
      <c r="S252" s="11">
        <f t="shared" si="14"/>
        <v>41401.565868055557</v>
      </c>
      <c r="T252" s="11">
        <f t="shared" si="15"/>
        <v>41431.565868055557</v>
      </c>
    </row>
    <row r="253" spans="1:20" ht="45" hidden="1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2"/>
        <v>126</v>
      </c>
      <c r="P253" s="6">
        <f t="shared" si="13"/>
        <v>57.077922077922075</v>
      </c>
      <c r="Q253" t="s">
        <v>8310</v>
      </c>
      <c r="R253" t="s">
        <v>8315</v>
      </c>
      <c r="S253" s="11">
        <f t="shared" si="14"/>
        <v>41013.787569444445</v>
      </c>
      <c r="T253" s="11">
        <f t="shared" si="15"/>
        <v>41045.791666666664</v>
      </c>
    </row>
    <row r="254" spans="1:20" ht="45" hidden="1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2"/>
        <v>185</v>
      </c>
      <c r="P254" s="6">
        <f t="shared" si="13"/>
        <v>85.444444444444443</v>
      </c>
      <c r="Q254" t="s">
        <v>8310</v>
      </c>
      <c r="R254" t="s">
        <v>8315</v>
      </c>
      <c r="S254" s="11">
        <f t="shared" si="14"/>
        <v>40266.662708333337</v>
      </c>
      <c r="T254" s="11">
        <f t="shared" si="15"/>
        <v>40330.165972222225</v>
      </c>
    </row>
    <row r="255" spans="1:20" ht="60" hidden="1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2"/>
        <v>101</v>
      </c>
      <c r="P255" s="6">
        <f t="shared" si="13"/>
        <v>215.85714285714286</v>
      </c>
      <c r="Q255" t="s">
        <v>8310</v>
      </c>
      <c r="R255" t="s">
        <v>8315</v>
      </c>
      <c r="S255" s="11">
        <f t="shared" si="14"/>
        <v>40924.650868055556</v>
      </c>
      <c r="T255" s="11">
        <f t="shared" si="15"/>
        <v>40954.650868055556</v>
      </c>
    </row>
    <row r="256" spans="1:20" ht="45" hidden="1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2"/>
        <v>117</v>
      </c>
      <c r="P256" s="6">
        <f t="shared" si="13"/>
        <v>89.38643312101911</v>
      </c>
      <c r="Q256" t="s">
        <v>8310</v>
      </c>
      <c r="R256" t="s">
        <v>8315</v>
      </c>
      <c r="S256" s="11">
        <f t="shared" si="14"/>
        <v>42263.952662037031</v>
      </c>
      <c r="T256" s="11">
        <f t="shared" si="15"/>
        <v>42294.083333333328</v>
      </c>
    </row>
    <row r="257" spans="1:20" ht="30" hidden="1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2"/>
        <v>107</v>
      </c>
      <c r="P257" s="6">
        <f t="shared" si="13"/>
        <v>45.418404255319146</v>
      </c>
      <c r="Q257" t="s">
        <v>8310</v>
      </c>
      <c r="R257" t="s">
        <v>8315</v>
      </c>
      <c r="S257" s="11">
        <f t="shared" si="14"/>
        <v>40588.526412037041</v>
      </c>
      <c r="T257" s="11">
        <f t="shared" si="15"/>
        <v>40618.48474537037</v>
      </c>
    </row>
    <row r="258" spans="1:20" ht="60" hidden="1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12"/>
        <v>139</v>
      </c>
      <c r="P258" s="6">
        <f t="shared" si="13"/>
        <v>65.756363636363631</v>
      </c>
      <c r="Q258" t="s">
        <v>8310</v>
      </c>
      <c r="R258" t="s">
        <v>8315</v>
      </c>
      <c r="S258" s="11">
        <f t="shared" si="14"/>
        <v>41319.769293981481</v>
      </c>
      <c r="T258" s="11">
        <f t="shared" si="15"/>
        <v>41349.769293981481</v>
      </c>
    </row>
    <row r="259" spans="1:20" ht="60" hidden="1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16">ROUND(E259/D259*100,0)</f>
        <v>107</v>
      </c>
      <c r="P259" s="6">
        <f t="shared" ref="P259:P322" si="17">E259/L259</f>
        <v>66.70405357142856</v>
      </c>
      <c r="Q259" t="s">
        <v>8310</v>
      </c>
      <c r="R259" t="s">
        <v>8315</v>
      </c>
      <c r="S259" s="11">
        <f t="shared" ref="S259:S322" si="18">(((J259/60)/60)/24)+DATE(1970,1,1)</f>
        <v>42479.626875000002</v>
      </c>
      <c r="T259" s="11">
        <f t="shared" ref="T259:T322" si="19">(((I259/60)/60)/24)+DATE(1970,1,1)</f>
        <v>42509.626875000002</v>
      </c>
    </row>
    <row r="260" spans="1:20" ht="60" hidden="1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16"/>
        <v>191</v>
      </c>
      <c r="P260" s="6">
        <f t="shared" si="17"/>
        <v>83.345930232558146</v>
      </c>
      <c r="Q260" t="s">
        <v>8310</v>
      </c>
      <c r="R260" t="s">
        <v>8315</v>
      </c>
      <c r="S260" s="11">
        <f t="shared" si="18"/>
        <v>40682.051689814813</v>
      </c>
      <c r="T260" s="11">
        <f t="shared" si="19"/>
        <v>40712.051689814813</v>
      </c>
    </row>
    <row r="261" spans="1:20" ht="60" hidden="1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16"/>
        <v>132</v>
      </c>
      <c r="P261" s="6">
        <f t="shared" si="17"/>
        <v>105.04609341825902</v>
      </c>
      <c r="Q261" t="s">
        <v>8310</v>
      </c>
      <c r="R261" t="s">
        <v>8315</v>
      </c>
      <c r="S261" s="11">
        <f t="shared" si="18"/>
        <v>42072.738067129627</v>
      </c>
      <c r="T261" s="11">
        <f t="shared" si="19"/>
        <v>42102.738067129627</v>
      </c>
    </row>
    <row r="262" spans="1:20" ht="45" hidden="1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16"/>
        <v>106</v>
      </c>
      <c r="P262" s="6">
        <f t="shared" si="17"/>
        <v>120.90909090909091</v>
      </c>
      <c r="Q262" t="s">
        <v>8310</v>
      </c>
      <c r="R262" t="s">
        <v>8315</v>
      </c>
      <c r="S262" s="11">
        <f t="shared" si="18"/>
        <v>40330.755543981482</v>
      </c>
      <c r="T262" s="11">
        <f t="shared" si="19"/>
        <v>40376.415972222225</v>
      </c>
    </row>
    <row r="263" spans="1:20" ht="45" hidden="1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16"/>
        <v>107</v>
      </c>
      <c r="P263" s="6">
        <f t="shared" si="17"/>
        <v>97.63636363636364</v>
      </c>
      <c r="Q263" t="s">
        <v>8310</v>
      </c>
      <c r="R263" t="s">
        <v>8315</v>
      </c>
      <c r="S263" s="11">
        <f t="shared" si="18"/>
        <v>41017.885462962964</v>
      </c>
      <c r="T263" s="11">
        <f t="shared" si="19"/>
        <v>41067.621527777781</v>
      </c>
    </row>
    <row r="264" spans="1:20" ht="30" hidden="1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16"/>
        <v>240</v>
      </c>
      <c r="P264" s="6">
        <f t="shared" si="17"/>
        <v>41.379310344827587</v>
      </c>
      <c r="Q264" t="s">
        <v>8310</v>
      </c>
      <c r="R264" t="s">
        <v>8315</v>
      </c>
      <c r="S264" s="11">
        <f t="shared" si="18"/>
        <v>40555.24800925926</v>
      </c>
      <c r="T264" s="11">
        <f t="shared" si="19"/>
        <v>40600.24800925926</v>
      </c>
    </row>
    <row r="265" spans="1:20" ht="60" hidden="1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16"/>
        <v>118</v>
      </c>
      <c r="P265" s="6">
        <f t="shared" si="17"/>
        <v>30.654485981308412</v>
      </c>
      <c r="Q265" t="s">
        <v>8310</v>
      </c>
      <c r="R265" t="s">
        <v>8315</v>
      </c>
      <c r="S265" s="11">
        <f t="shared" si="18"/>
        <v>41149.954791666663</v>
      </c>
      <c r="T265" s="11">
        <f t="shared" si="19"/>
        <v>41179.954791666663</v>
      </c>
    </row>
    <row r="266" spans="1:20" ht="60" hidden="1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16"/>
        <v>118</v>
      </c>
      <c r="P266" s="6">
        <f t="shared" si="17"/>
        <v>64.945054945054949</v>
      </c>
      <c r="Q266" t="s">
        <v>8310</v>
      </c>
      <c r="R266" t="s">
        <v>8315</v>
      </c>
      <c r="S266" s="11">
        <f t="shared" si="18"/>
        <v>41010.620312500003</v>
      </c>
      <c r="T266" s="11">
        <f t="shared" si="19"/>
        <v>41040.620312500003</v>
      </c>
    </row>
    <row r="267" spans="1:20" ht="60" hidden="1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16"/>
        <v>111</v>
      </c>
      <c r="P267" s="6">
        <f t="shared" si="17"/>
        <v>95.775862068965523</v>
      </c>
      <c r="Q267" t="s">
        <v>8310</v>
      </c>
      <c r="R267" t="s">
        <v>8315</v>
      </c>
      <c r="S267" s="11">
        <f t="shared" si="18"/>
        <v>40267.245717592588</v>
      </c>
      <c r="T267" s="11">
        <f t="shared" si="19"/>
        <v>40308.844444444447</v>
      </c>
    </row>
    <row r="268" spans="1:20" ht="60" hidden="1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16"/>
        <v>146</v>
      </c>
      <c r="P268" s="6">
        <f t="shared" si="17"/>
        <v>40.416666666666664</v>
      </c>
      <c r="Q268" t="s">
        <v>8310</v>
      </c>
      <c r="R268" t="s">
        <v>8315</v>
      </c>
      <c r="S268" s="11">
        <f t="shared" si="18"/>
        <v>40205.174849537041</v>
      </c>
      <c r="T268" s="11">
        <f t="shared" si="19"/>
        <v>40291.160416666666</v>
      </c>
    </row>
    <row r="269" spans="1:20" ht="45" hidden="1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16"/>
        <v>132</v>
      </c>
      <c r="P269" s="6">
        <f t="shared" si="17"/>
        <v>78.578424242424248</v>
      </c>
      <c r="Q269" t="s">
        <v>8310</v>
      </c>
      <c r="R269" t="s">
        <v>8315</v>
      </c>
      <c r="S269" s="11">
        <f t="shared" si="18"/>
        <v>41785.452534722222</v>
      </c>
      <c r="T269" s="11">
        <f t="shared" si="19"/>
        <v>41815.452534722222</v>
      </c>
    </row>
    <row r="270" spans="1:20" ht="60" hidden="1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16"/>
        <v>111</v>
      </c>
      <c r="P270" s="6">
        <f t="shared" si="17"/>
        <v>50.18018018018018</v>
      </c>
      <c r="Q270" t="s">
        <v>8310</v>
      </c>
      <c r="R270" t="s">
        <v>8315</v>
      </c>
      <c r="S270" s="11">
        <f t="shared" si="18"/>
        <v>40809.15252314815</v>
      </c>
      <c r="T270" s="11">
        <f t="shared" si="19"/>
        <v>40854.194189814814</v>
      </c>
    </row>
    <row r="271" spans="1:20" ht="60" hidden="1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16"/>
        <v>147</v>
      </c>
      <c r="P271" s="6">
        <f t="shared" si="17"/>
        <v>92.251735588972423</v>
      </c>
      <c r="Q271" t="s">
        <v>8310</v>
      </c>
      <c r="R271" t="s">
        <v>8315</v>
      </c>
      <c r="S271" s="11">
        <f t="shared" si="18"/>
        <v>42758.197013888886</v>
      </c>
      <c r="T271" s="11">
        <f t="shared" si="19"/>
        <v>42788.197013888886</v>
      </c>
    </row>
    <row r="272" spans="1:20" ht="45" hidden="1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16"/>
        <v>153</v>
      </c>
      <c r="P272" s="6">
        <f t="shared" si="17"/>
        <v>57.540983606557376</v>
      </c>
      <c r="Q272" t="s">
        <v>8310</v>
      </c>
      <c r="R272" t="s">
        <v>8315</v>
      </c>
      <c r="S272" s="11">
        <f t="shared" si="18"/>
        <v>40637.866550925923</v>
      </c>
      <c r="T272" s="11">
        <f t="shared" si="19"/>
        <v>40688.166666666664</v>
      </c>
    </row>
    <row r="273" spans="1:20" ht="60" hidden="1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16"/>
        <v>105</v>
      </c>
      <c r="P273" s="6">
        <f t="shared" si="17"/>
        <v>109.42160278745645</v>
      </c>
      <c r="Q273" t="s">
        <v>8310</v>
      </c>
      <c r="R273" t="s">
        <v>8315</v>
      </c>
      <c r="S273" s="11">
        <f t="shared" si="18"/>
        <v>41612.10024305556</v>
      </c>
      <c r="T273" s="11">
        <f t="shared" si="19"/>
        <v>41641.333333333336</v>
      </c>
    </row>
    <row r="274" spans="1:20" ht="60" hidden="1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16"/>
        <v>177</v>
      </c>
      <c r="P274" s="6">
        <f t="shared" si="17"/>
        <v>81.892461538461546</v>
      </c>
      <c r="Q274" t="s">
        <v>8310</v>
      </c>
      <c r="R274" t="s">
        <v>8315</v>
      </c>
      <c r="S274" s="11">
        <f t="shared" si="18"/>
        <v>40235.900358796294</v>
      </c>
      <c r="T274" s="11">
        <f t="shared" si="19"/>
        <v>40296.78402777778</v>
      </c>
    </row>
    <row r="275" spans="1:20" ht="60" hidden="1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16"/>
        <v>108</v>
      </c>
      <c r="P275" s="6">
        <f t="shared" si="17"/>
        <v>45.667711864406776</v>
      </c>
      <c r="Q275" t="s">
        <v>8310</v>
      </c>
      <c r="R275" t="s">
        <v>8315</v>
      </c>
      <c r="S275" s="11">
        <f t="shared" si="18"/>
        <v>40697.498449074075</v>
      </c>
      <c r="T275" s="11">
        <f t="shared" si="19"/>
        <v>40727.498449074075</v>
      </c>
    </row>
    <row r="276" spans="1:20" ht="60" hidden="1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16"/>
        <v>156</v>
      </c>
      <c r="P276" s="6">
        <f t="shared" si="17"/>
        <v>55.221238938053098</v>
      </c>
      <c r="Q276" t="s">
        <v>8310</v>
      </c>
      <c r="R276" t="s">
        <v>8315</v>
      </c>
      <c r="S276" s="11">
        <f t="shared" si="18"/>
        <v>40969.912372685183</v>
      </c>
      <c r="T276" s="11">
        <f t="shared" si="19"/>
        <v>41004.290972222225</v>
      </c>
    </row>
    <row r="277" spans="1:20" ht="45" hidden="1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16"/>
        <v>108</v>
      </c>
      <c r="P277" s="6">
        <f t="shared" si="17"/>
        <v>65.298192771084331</v>
      </c>
      <c r="Q277" t="s">
        <v>8310</v>
      </c>
      <c r="R277" t="s">
        <v>8315</v>
      </c>
      <c r="S277" s="11">
        <f t="shared" si="18"/>
        <v>41193.032013888893</v>
      </c>
      <c r="T277" s="11">
        <f t="shared" si="19"/>
        <v>41223.073680555557</v>
      </c>
    </row>
    <row r="278" spans="1:20" ht="60" hidden="1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16"/>
        <v>148</v>
      </c>
      <c r="P278" s="6">
        <f t="shared" si="17"/>
        <v>95.225806451612897</v>
      </c>
      <c r="Q278" t="s">
        <v>8310</v>
      </c>
      <c r="R278" t="s">
        <v>8315</v>
      </c>
      <c r="S278" s="11">
        <f t="shared" si="18"/>
        <v>40967.081874999996</v>
      </c>
      <c r="T278" s="11">
        <f t="shared" si="19"/>
        <v>41027.040208333332</v>
      </c>
    </row>
    <row r="279" spans="1:20" ht="60" hidden="1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16"/>
        <v>110</v>
      </c>
      <c r="P279" s="6">
        <f t="shared" si="17"/>
        <v>75.444794952681391</v>
      </c>
      <c r="Q279" t="s">
        <v>8310</v>
      </c>
      <c r="R279" t="s">
        <v>8315</v>
      </c>
      <c r="S279" s="11">
        <f t="shared" si="18"/>
        <v>42117.891423611116</v>
      </c>
      <c r="T279" s="11">
        <f t="shared" si="19"/>
        <v>42147.891423611116</v>
      </c>
    </row>
    <row r="280" spans="1:20" ht="45" hidden="1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16"/>
        <v>150</v>
      </c>
      <c r="P280" s="6">
        <f t="shared" si="17"/>
        <v>97.816867469879512</v>
      </c>
      <c r="Q280" t="s">
        <v>8310</v>
      </c>
      <c r="R280" t="s">
        <v>8315</v>
      </c>
      <c r="S280" s="11">
        <f t="shared" si="18"/>
        <v>41164.040960648148</v>
      </c>
      <c r="T280" s="11">
        <f t="shared" si="19"/>
        <v>41194.040960648148</v>
      </c>
    </row>
    <row r="281" spans="1:20" ht="60" hidden="1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16"/>
        <v>157</v>
      </c>
      <c r="P281" s="6">
        <f t="shared" si="17"/>
        <v>87.685606557377056</v>
      </c>
      <c r="Q281" t="s">
        <v>8310</v>
      </c>
      <c r="R281" t="s">
        <v>8315</v>
      </c>
      <c r="S281" s="11">
        <f t="shared" si="18"/>
        <v>42759.244166666671</v>
      </c>
      <c r="T281" s="11">
        <f t="shared" si="19"/>
        <v>42793.084027777775</v>
      </c>
    </row>
    <row r="282" spans="1:20" ht="60" hidden="1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16"/>
        <v>156</v>
      </c>
      <c r="P282" s="6">
        <f t="shared" si="17"/>
        <v>54.748948106591868</v>
      </c>
      <c r="Q282" t="s">
        <v>8310</v>
      </c>
      <c r="R282" t="s">
        <v>8315</v>
      </c>
      <c r="S282" s="11">
        <f t="shared" si="18"/>
        <v>41744.590682870366</v>
      </c>
      <c r="T282" s="11">
        <f t="shared" si="19"/>
        <v>41789.590682870366</v>
      </c>
    </row>
    <row r="283" spans="1:20" ht="60" hidden="1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16"/>
        <v>121</v>
      </c>
      <c r="P283" s="6">
        <f t="shared" si="17"/>
        <v>83.953417721518989</v>
      </c>
      <c r="Q283" t="s">
        <v>8310</v>
      </c>
      <c r="R283" t="s">
        <v>8315</v>
      </c>
      <c r="S283" s="11">
        <f t="shared" si="18"/>
        <v>39950.163344907407</v>
      </c>
      <c r="T283" s="11">
        <f t="shared" si="19"/>
        <v>40035.80972222222</v>
      </c>
    </row>
    <row r="284" spans="1:20" ht="45" hidden="1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16"/>
        <v>101</v>
      </c>
      <c r="P284" s="6">
        <f t="shared" si="17"/>
        <v>254.38547486033519</v>
      </c>
      <c r="Q284" t="s">
        <v>8310</v>
      </c>
      <c r="R284" t="s">
        <v>8315</v>
      </c>
      <c r="S284" s="11">
        <f t="shared" si="18"/>
        <v>40194.920046296298</v>
      </c>
      <c r="T284" s="11">
        <f t="shared" si="19"/>
        <v>40231.916666666664</v>
      </c>
    </row>
    <row r="285" spans="1:20" ht="30" hidden="1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16"/>
        <v>114</v>
      </c>
      <c r="P285" s="6">
        <f t="shared" si="17"/>
        <v>101.8269801980198</v>
      </c>
      <c r="Q285" t="s">
        <v>8310</v>
      </c>
      <c r="R285" t="s">
        <v>8315</v>
      </c>
      <c r="S285" s="11">
        <f t="shared" si="18"/>
        <v>40675.71</v>
      </c>
      <c r="T285" s="11">
        <f t="shared" si="19"/>
        <v>40695.207638888889</v>
      </c>
    </row>
    <row r="286" spans="1:20" ht="60" hidden="1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16"/>
        <v>105</v>
      </c>
      <c r="P286" s="6">
        <f t="shared" si="17"/>
        <v>55.066394736842106</v>
      </c>
      <c r="Q286" t="s">
        <v>8310</v>
      </c>
      <c r="R286" t="s">
        <v>8315</v>
      </c>
      <c r="S286" s="11">
        <f t="shared" si="18"/>
        <v>40904.738194444442</v>
      </c>
      <c r="T286" s="11">
        <f t="shared" si="19"/>
        <v>40929.738194444442</v>
      </c>
    </row>
    <row r="287" spans="1:20" ht="45" hidden="1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16"/>
        <v>229</v>
      </c>
      <c r="P287" s="6">
        <f t="shared" si="17"/>
        <v>56.901438721136763</v>
      </c>
      <c r="Q287" t="s">
        <v>8310</v>
      </c>
      <c r="R287" t="s">
        <v>8315</v>
      </c>
      <c r="S287" s="11">
        <f t="shared" si="18"/>
        <v>41506.756111111114</v>
      </c>
      <c r="T287" s="11">
        <f t="shared" si="19"/>
        <v>41536.756111111114</v>
      </c>
    </row>
    <row r="288" spans="1:20" ht="60" hidden="1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16"/>
        <v>109</v>
      </c>
      <c r="P288" s="6">
        <f t="shared" si="17"/>
        <v>121.28148148148148</v>
      </c>
      <c r="Q288" t="s">
        <v>8310</v>
      </c>
      <c r="R288" t="s">
        <v>8315</v>
      </c>
      <c r="S288" s="11">
        <f t="shared" si="18"/>
        <v>41313.816249999996</v>
      </c>
      <c r="T288" s="11">
        <f t="shared" si="19"/>
        <v>41358.774583333332</v>
      </c>
    </row>
    <row r="289" spans="1:20" ht="30" hidden="1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16"/>
        <v>176</v>
      </c>
      <c r="P289" s="6">
        <f t="shared" si="17"/>
        <v>91.189655172413794</v>
      </c>
      <c r="Q289" t="s">
        <v>8310</v>
      </c>
      <c r="R289" t="s">
        <v>8315</v>
      </c>
      <c r="S289" s="11">
        <f t="shared" si="18"/>
        <v>41184.277986111112</v>
      </c>
      <c r="T289" s="11">
        <f t="shared" si="19"/>
        <v>41215.166666666664</v>
      </c>
    </row>
    <row r="290" spans="1:20" ht="60" hidden="1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16"/>
        <v>103</v>
      </c>
      <c r="P290" s="6">
        <f t="shared" si="17"/>
        <v>115.44812080536913</v>
      </c>
      <c r="Q290" t="s">
        <v>8310</v>
      </c>
      <c r="R290" t="s">
        <v>8315</v>
      </c>
      <c r="S290" s="11">
        <f t="shared" si="18"/>
        <v>41051.168900462959</v>
      </c>
      <c r="T290" s="11">
        <f t="shared" si="19"/>
        <v>41086.168900462959</v>
      </c>
    </row>
    <row r="291" spans="1:20" ht="60" hidden="1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16"/>
        <v>105</v>
      </c>
      <c r="P291" s="6">
        <f t="shared" si="17"/>
        <v>67.771551724137936</v>
      </c>
      <c r="Q291" t="s">
        <v>8310</v>
      </c>
      <c r="R291" t="s">
        <v>8315</v>
      </c>
      <c r="S291" s="11">
        <f t="shared" si="18"/>
        <v>41550.456412037034</v>
      </c>
      <c r="T291" s="11">
        <f t="shared" si="19"/>
        <v>41580.456412037034</v>
      </c>
    </row>
    <row r="292" spans="1:20" ht="45" hidden="1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16"/>
        <v>107</v>
      </c>
      <c r="P292" s="6">
        <f t="shared" si="17"/>
        <v>28.576190476190476</v>
      </c>
      <c r="Q292" t="s">
        <v>8310</v>
      </c>
      <c r="R292" t="s">
        <v>8315</v>
      </c>
      <c r="S292" s="11">
        <f t="shared" si="18"/>
        <v>40526.36917824074</v>
      </c>
      <c r="T292" s="11">
        <f t="shared" si="19"/>
        <v>40576.332638888889</v>
      </c>
    </row>
    <row r="293" spans="1:20" ht="45" hidden="1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16"/>
        <v>120</v>
      </c>
      <c r="P293" s="6">
        <f t="shared" si="17"/>
        <v>46.8828125</v>
      </c>
      <c r="Q293" t="s">
        <v>8310</v>
      </c>
      <c r="R293" t="s">
        <v>8315</v>
      </c>
      <c r="S293" s="11">
        <f t="shared" si="18"/>
        <v>41376.769050925926</v>
      </c>
      <c r="T293" s="11">
        <f t="shared" si="19"/>
        <v>41395.000694444447</v>
      </c>
    </row>
    <row r="294" spans="1:20" ht="60" hidden="1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16"/>
        <v>102</v>
      </c>
      <c r="P294" s="6">
        <f t="shared" si="17"/>
        <v>154.42231237322514</v>
      </c>
      <c r="Q294" t="s">
        <v>8310</v>
      </c>
      <c r="R294" t="s">
        <v>8315</v>
      </c>
      <c r="S294" s="11">
        <f t="shared" si="18"/>
        <v>40812.803229166668</v>
      </c>
      <c r="T294" s="11">
        <f t="shared" si="19"/>
        <v>40845.165972222225</v>
      </c>
    </row>
    <row r="295" spans="1:20" ht="60" hidden="1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16"/>
        <v>101</v>
      </c>
      <c r="P295" s="6">
        <f t="shared" si="17"/>
        <v>201.22137404580153</v>
      </c>
      <c r="Q295" t="s">
        <v>8310</v>
      </c>
      <c r="R295" t="s">
        <v>8315</v>
      </c>
      <c r="S295" s="11">
        <f t="shared" si="18"/>
        <v>41719.667986111112</v>
      </c>
      <c r="T295" s="11">
        <f t="shared" si="19"/>
        <v>41749.667986111112</v>
      </c>
    </row>
    <row r="296" spans="1:20" ht="90" hidden="1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16"/>
        <v>100</v>
      </c>
      <c r="P296" s="6">
        <f t="shared" si="17"/>
        <v>100</v>
      </c>
      <c r="Q296" t="s">
        <v>8310</v>
      </c>
      <c r="R296" t="s">
        <v>8315</v>
      </c>
      <c r="S296" s="11">
        <f t="shared" si="18"/>
        <v>40343.084421296298</v>
      </c>
      <c r="T296" s="11">
        <f t="shared" si="19"/>
        <v>40378.666666666664</v>
      </c>
    </row>
    <row r="297" spans="1:20" ht="60" hidden="1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16"/>
        <v>133</v>
      </c>
      <c r="P297" s="6">
        <f t="shared" si="17"/>
        <v>100.08204511278196</v>
      </c>
      <c r="Q297" t="s">
        <v>8310</v>
      </c>
      <c r="R297" t="s">
        <v>8315</v>
      </c>
      <c r="S297" s="11">
        <f t="shared" si="18"/>
        <v>41519.004733796297</v>
      </c>
      <c r="T297" s="11">
        <f t="shared" si="19"/>
        <v>41579</v>
      </c>
    </row>
    <row r="298" spans="1:20" ht="45" hidden="1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16"/>
        <v>119</v>
      </c>
      <c r="P298" s="6">
        <f t="shared" si="17"/>
        <v>230.08953488372092</v>
      </c>
      <c r="Q298" t="s">
        <v>8310</v>
      </c>
      <c r="R298" t="s">
        <v>8315</v>
      </c>
      <c r="S298" s="11">
        <f t="shared" si="18"/>
        <v>41134.475497685184</v>
      </c>
      <c r="T298" s="11">
        <f t="shared" si="19"/>
        <v>41159.475497685184</v>
      </c>
    </row>
    <row r="299" spans="1:20" ht="60" hidden="1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16"/>
        <v>101</v>
      </c>
      <c r="P299" s="6">
        <f t="shared" si="17"/>
        <v>141.74647887323943</v>
      </c>
      <c r="Q299" t="s">
        <v>8310</v>
      </c>
      <c r="R299" t="s">
        <v>8315</v>
      </c>
      <c r="S299" s="11">
        <f t="shared" si="18"/>
        <v>42089.72802083334</v>
      </c>
      <c r="T299" s="11">
        <f t="shared" si="19"/>
        <v>42125.165972222225</v>
      </c>
    </row>
    <row r="300" spans="1:20" ht="30" hidden="1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16"/>
        <v>109</v>
      </c>
      <c r="P300" s="6">
        <f t="shared" si="17"/>
        <v>56.344351395730705</v>
      </c>
      <c r="Q300" t="s">
        <v>8310</v>
      </c>
      <c r="R300" t="s">
        <v>8315</v>
      </c>
      <c r="S300" s="11">
        <f t="shared" si="18"/>
        <v>41709.463518518518</v>
      </c>
      <c r="T300" s="11">
        <f t="shared" si="19"/>
        <v>41768.875</v>
      </c>
    </row>
    <row r="301" spans="1:20" ht="60" hidden="1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16"/>
        <v>179</v>
      </c>
      <c r="P301" s="6">
        <f t="shared" si="17"/>
        <v>73.341188524590166</v>
      </c>
      <c r="Q301" t="s">
        <v>8310</v>
      </c>
      <c r="R301" t="s">
        <v>8315</v>
      </c>
      <c r="S301" s="11">
        <f t="shared" si="18"/>
        <v>40469.225231481483</v>
      </c>
      <c r="T301" s="11">
        <f t="shared" si="19"/>
        <v>40499.266898148147</v>
      </c>
    </row>
    <row r="302" spans="1:20" ht="60" hidden="1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16"/>
        <v>102</v>
      </c>
      <c r="P302" s="6">
        <f t="shared" si="17"/>
        <v>85.337785234899329</v>
      </c>
      <c r="Q302" t="s">
        <v>8310</v>
      </c>
      <c r="R302" t="s">
        <v>8315</v>
      </c>
      <c r="S302" s="11">
        <f t="shared" si="18"/>
        <v>40626.959930555553</v>
      </c>
      <c r="T302" s="11">
        <f t="shared" si="19"/>
        <v>40657.959930555553</v>
      </c>
    </row>
    <row r="303" spans="1:20" ht="45" hidden="1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16"/>
        <v>119</v>
      </c>
      <c r="P303" s="6">
        <f t="shared" si="17"/>
        <v>61.496215139442228</v>
      </c>
      <c r="Q303" t="s">
        <v>8310</v>
      </c>
      <c r="R303" t="s">
        <v>8315</v>
      </c>
      <c r="S303" s="11">
        <f t="shared" si="18"/>
        <v>41312.737673611111</v>
      </c>
      <c r="T303" s="11">
        <f t="shared" si="19"/>
        <v>41352.696006944447</v>
      </c>
    </row>
    <row r="304" spans="1:20" ht="60" hidden="1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16"/>
        <v>100</v>
      </c>
      <c r="P304" s="6">
        <f t="shared" si="17"/>
        <v>93.018518518518519</v>
      </c>
      <c r="Q304" t="s">
        <v>8310</v>
      </c>
      <c r="R304" t="s">
        <v>8315</v>
      </c>
      <c r="S304" s="11">
        <f t="shared" si="18"/>
        <v>40933.856921296298</v>
      </c>
      <c r="T304" s="11">
        <f t="shared" si="19"/>
        <v>40963.856921296298</v>
      </c>
    </row>
    <row r="305" spans="1:20" ht="45" hidden="1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16"/>
        <v>137</v>
      </c>
      <c r="P305" s="6">
        <f t="shared" si="17"/>
        <v>50.292682926829265</v>
      </c>
      <c r="Q305" t="s">
        <v>8310</v>
      </c>
      <c r="R305" t="s">
        <v>8315</v>
      </c>
      <c r="S305" s="11">
        <f t="shared" si="18"/>
        <v>41032.071134259262</v>
      </c>
      <c r="T305" s="11">
        <f t="shared" si="19"/>
        <v>41062.071134259262</v>
      </c>
    </row>
    <row r="306" spans="1:20" ht="30" hidden="1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16"/>
        <v>232</v>
      </c>
      <c r="P306" s="6">
        <f t="shared" si="17"/>
        <v>106.43243243243244</v>
      </c>
      <c r="Q306" t="s">
        <v>8310</v>
      </c>
      <c r="R306" t="s">
        <v>8315</v>
      </c>
      <c r="S306" s="11">
        <f t="shared" si="18"/>
        <v>41114.094872685186</v>
      </c>
      <c r="T306" s="11">
        <f t="shared" si="19"/>
        <v>41153.083333333336</v>
      </c>
    </row>
    <row r="307" spans="1:20" ht="45" hidden="1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16"/>
        <v>130</v>
      </c>
      <c r="P307" s="6">
        <f t="shared" si="17"/>
        <v>51.719576719576722</v>
      </c>
      <c r="Q307" t="s">
        <v>8310</v>
      </c>
      <c r="R307" t="s">
        <v>8315</v>
      </c>
      <c r="S307" s="11">
        <f t="shared" si="18"/>
        <v>40948.630196759259</v>
      </c>
      <c r="T307" s="11">
        <f t="shared" si="19"/>
        <v>40978.630196759259</v>
      </c>
    </row>
    <row r="308" spans="1:20" ht="30" hidden="1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16"/>
        <v>293</v>
      </c>
      <c r="P308" s="6">
        <f t="shared" si="17"/>
        <v>36.612499999999997</v>
      </c>
      <c r="Q308" t="s">
        <v>8310</v>
      </c>
      <c r="R308" t="s">
        <v>8315</v>
      </c>
      <c r="S308" s="11">
        <f t="shared" si="18"/>
        <v>41333.837187500001</v>
      </c>
      <c r="T308" s="11">
        <f t="shared" si="19"/>
        <v>41353.795520833337</v>
      </c>
    </row>
    <row r="309" spans="1:20" hidden="1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16"/>
        <v>111</v>
      </c>
      <c r="P309" s="6">
        <f t="shared" si="17"/>
        <v>42.517361111111114</v>
      </c>
      <c r="Q309" t="s">
        <v>8310</v>
      </c>
      <c r="R309" t="s">
        <v>8315</v>
      </c>
      <c r="S309" s="11">
        <f t="shared" si="18"/>
        <v>41282.944456018515</v>
      </c>
      <c r="T309" s="11">
        <f t="shared" si="19"/>
        <v>41312.944456018515</v>
      </c>
    </row>
    <row r="310" spans="1:20" ht="60" hidden="1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16"/>
        <v>106</v>
      </c>
      <c r="P310" s="6">
        <f t="shared" si="17"/>
        <v>62.712871287128714</v>
      </c>
      <c r="Q310" t="s">
        <v>8310</v>
      </c>
      <c r="R310" t="s">
        <v>8315</v>
      </c>
      <c r="S310" s="11">
        <f t="shared" si="18"/>
        <v>40567.694560185184</v>
      </c>
      <c r="T310" s="11">
        <f t="shared" si="19"/>
        <v>40612.694560185184</v>
      </c>
    </row>
    <row r="311" spans="1:20" ht="60" hidden="1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16"/>
        <v>119</v>
      </c>
      <c r="P311" s="6">
        <f t="shared" si="17"/>
        <v>89.957983193277315</v>
      </c>
      <c r="Q311" t="s">
        <v>8310</v>
      </c>
      <c r="R311" t="s">
        <v>8315</v>
      </c>
      <c r="S311" s="11">
        <f t="shared" si="18"/>
        <v>41134.751550925925</v>
      </c>
      <c r="T311" s="11">
        <f t="shared" si="19"/>
        <v>41155.751550925925</v>
      </c>
    </row>
    <row r="312" spans="1:20" ht="45" hidden="1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16"/>
        <v>104</v>
      </c>
      <c r="P312" s="6">
        <f t="shared" si="17"/>
        <v>28.924722222222222</v>
      </c>
      <c r="Q312" t="s">
        <v>8310</v>
      </c>
      <c r="R312" t="s">
        <v>8315</v>
      </c>
      <c r="S312" s="11">
        <f t="shared" si="18"/>
        <v>40821.183136574073</v>
      </c>
      <c r="T312" s="11">
        <f t="shared" si="19"/>
        <v>40836.083333333336</v>
      </c>
    </row>
    <row r="313" spans="1:20" ht="45" hidden="1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16"/>
        <v>104</v>
      </c>
      <c r="P313" s="6">
        <f t="shared" si="17"/>
        <v>138.8022</v>
      </c>
      <c r="Q313" t="s">
        <v>8310</v>
      </c>
      <c r="R313" t="s">
        <v>8315</v>
      </c>
      <c r="S313" s="11">
        <f t="shared" si="18"/>
        <v>40868.219814814816</v>
      </c>
      <c r="T313" s="11">
        <f t="shared" si="19"/>
        <v>40909.332638888889</v>
      </c>
    </row>
    <row r="314" spans="1:20" ht="60" hidden="1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16"/>
        <v>112</v>
      </c>
      <c r="P314" s="6">
        <f t="shared" si="17"/>
        <v>61.301369863013697</v>
      </c>
      <c r="Q314" t="s">
        <v>8310</v>
      </c>
      <c r="R314" t="s">
        <v>8315</v>
      </c>
      <c r="S314" s="11">
        <f t="shared" si="18"/>
        <v>41348.877685185187</v>
      </c>
      <c r="T314" s="11">
        <f t="shared" si="19"/>
        <v>41378.877685185187</v>
      </c>
    </row>
    <row r="315" spans="1:20" ht="60" hidden="1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16"/>
        <v>105</v>
      </c>
      <c r="P315" s="6">
        <f t="shared" si="17"/>
        <v>80.202702702702709</v>
      </c>
      <c r="Q315" t="s">
        <v>8310</v>
      </c>
      <c r="R315" t="s">
        <v>8315</v>
      </c>
      <c r="S315" s="11">
        <f t="shared" si="18"/>
        <v>40357.227939814817</v>
      </c>
      <c r="T315" s="11">
        <f t="shared" si="19"/>
        <v>40401.665972222225</v>
      </c>
    </row>
    <row r="316" spans="1:20" ht="60" hidden="1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16"/>
        <v>385</v>
      </c>
      <c r="P316" s="6">
        <f t="shared" si="17"/>
        <v>32.095833333333331</v>
      </c>
      <c r="Q316" t="s">
        <v>8310</v>
      </c>
      <c r="R316" t="s">
        <v>8315</v>
      </c>
      <c r="S316" s="11">
        <f t="shared" si="18"/>
        <v>41304.833194444444</v>
      </c>
      <c r="T316" s="11">
        <f t="shared" si="19"/>
        <v>41334.833194444444</v>
      </c>
    </row>
    <row r="317" spans="1:20" ht="45" hidden="1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16"/>
        <v>101</v>
      </c>
      <c r="P317" s="6">
        <f t="shared" si="17"/>
        <v>200.88888888888889</v>
      </c>
      <c r="Q317" t="s">
        <v>8310</v>
      </c>
      <c r="R317" t="s">
        <v>8315</v>
      </c>
      <c r="S317" s="11">
        <f t="shared" si="18"/>
        <v>41113.77238425926</v>
      </c>
      <c r="T317" s="11">
        <f t="shared" si="19"/>
        <v>41143.77238425926</v>
      </c>
    </row>
    <row r="318" spans="1:20" ht="45" hidden="1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16"/>
        <v>114</v>
      </c>
      <c r="P318" s="6">
        <f t="shared" si="17"/>
        <v>108.01265822784811</v>
      </c>
      <c r="Q318" t="s">
        <v>8310</v>
      </c>
      <c r="R318" t="s">
        <v>8315</v>
      </c>
      <c r="S318" s="11">
        <f t="shared" si="18"/>
        <v>41950.923576388886</v>
      </c>
      <c r="T318" s="11">
        <f t="shared" si="19"/>
        <v>41984.207638888889</v>
      </c>
    </row>
    <row r="319" spans="1:20" ht="45" hidden="1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16"/>
        <v>101</v>
      </c>
      <c r="P319" s="6">
        <f t="shared" si="17"/>
        <v>95.699367088607602</v>
      </c>
      <c r="Q319" t="s">
        <v>8310</v>
      </c>
      <c r="R319" t="s">
        <v>8315</v>
      </c>
      <c r="S319" s="11">
        <f t="shared" si="18"/>
        <v>41589.676886574074</v>
      </c>
      <c r="T319" s="11">
        <f t="shared" si="19"/>
        <v>41619.676886574074</v>
      </c>
    </row>
    <row r="320" spans="1:20" ht="45" hidden="1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16"/>
        <v>283</v>
      </c>
      <c r="P320" s="6">
        <f t="shared" si="17"/>
        <v>49.880281690140848</v>
      </c>
      <c r="Q320" t="s">
        <v>8310</v>
      </c>
      <c r="R320" t="s">
        <v>8315</v>
      </c>
      <c r="S320" s="11">
        <f t="shared" si="18"/>
        <v>41330.038784722223</v>
      </c>
      <c r="T320" s="11">
        <f t="shared" si="19"/>
        <v>41359.997118055559</v>
      </c>
    </row>
    <row r="321" spans="1:20" ht="60" hidden="1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16"/>
        <v>113</v>
      </c>
      <c r="P321" s="6">
        <f t="shared" si="17"/>
        <v>110.47058823529412</v>
      </c>
      <c r="Q321" t="s">
        <v>8310</v>
      </c>
      <c r="R321" t="s">
        <v>8315</v>
      </c>
      <c r="S321" s="11">
        <f t="shared" si="18"/>
        <v>40123.83829861111</v>
      </c>
      <c r="T321" s="11">
        <f t="shared" si="19"/>
        <v>40211.332638888889</v>
      </c>
    </row>
    <row r="322" spans="1:20" ht="60" hidden="1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16"/>
        <v>107</v>
      </c>
      <c r="P322" s="6">
        <f t="shared" si="17"/>
        <v>134.91139240506328</v>
      </c>
      <c r="Q322" t="s">
        <v>8310</v>
      </c>
      <c r="R322" t="s">
        <v>8315</v>
      </c>
      <c r="S322" s="11">
        <f t="shared" si="18"/>
        <v>42331.551307870366</v>
      </c>
      <c r="T322" s="11">
        <f t="shared" si="19"/>
        <v>42360.958333333328</v>
      </c>
    </row>
    <row r="323" spans="1:20" ht="45" hidden="1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20">ROUND(E323/D323*100,0)</f>
        <v>103</v>
      </c>
      <c r="P323" s="6">
        <f t="shared" ref="P323:P386" si="21">E323/L323</f>
        <v>106.62314540059347</v>
      </c>
      <c r="Q323" t="s">
        <v>8310</v>
      </c>
      <c r="R323" t="s">
        <v>8315</v>
      </c>
      <c r="S323" s="11">
        <f t="shared" ref="S323:S386" si="22">(((J323/60)/60)/24)+DATE(1970,1,1)</f>
        <v>42647.446597222224</v>
      </c>
      <c r="T323" s="11">
        <f t="shared" ref="T323:T386" si="23">(((I323/60)/60)/24)+DATE(1970,1,1)</f>
        <v>42682.488263888896</v>
      </c>
    </row>
    <row r="324" spans="1:20" ht="45" hidden="1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20"/>
        <v>108</v>
      </c>
      <c r="P324" s="6">
        <f t="shared" si="21"/>
        <v>145.04301075268816</v>
      </c>
      <c r="Q324" t="s">
        <v>8310</v>
      </c>
      <c r="R324" t="s">
        <v>8315</v>
      </c>
      <c r="S324" s="11">
        <f t="shared" si="22"/>
        <v>42473.57</v>
      </c>
      <c r="T324" s="11">
        <f t="shared" si="23"/>
        <v>42503.57</v>
      </c>
    </row>
    <row r="325" spans="1:20" ht="60" hidden="1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20"/>
        <v>123</v>
      </c>
      <c r="P325" s="6">
        <f t="shared" si="21"/>
        <v>114.58620689655173</v>
      </c>
      <c r="Q325" t="s">
        <v>8310</v>
      </c>
      <c r="R325" t="s">
        <v>8315</v>
      </c>
      <c r="S325" s="11">
        <f t="shared" si="22"/>
        <v>42697.32136574074</v>
      </c>
      <c r="T325" s="11">
        <f t="shared" si="23"/>
        <v>42725.332638888889</v>
      </c>
    </row>
    <row r="326" spans="1:20" ht="45" hidden="1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20"/>
        <v>102</v>
      </c>
      <c r="P326" s="6">
        <f t="shared" si="21"/>
        <v>105.3170731707317</v>
      </c>
      <c r="Q326" t="s">
        <v>8310</v>
      </c>
      <c r="R326" t="s">
        <v>8315</v>
      </c>
      <c r="S326" s="11">
        <f t="shared" si="22"/>
        <v>42184.626250000001</v>
      </c>
      <c r="T326" s="11">
        <f t="shared" si="23"/>
        <v>42217.626250000001</v>
      </c>
    </row>
    <row r="327" spans="1:20" ht="45" hidden="1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20"/>
        <v>104</v>
      </c>
      <c r="P327" s="6">
        <f t="shared" si="21"/>
        <v>70.921195652173907</v>
      </c>
      <c r="Q327" t="s">
        <v>8310</v>
      </c>
      <c r="R327" t="s">
        <v>8315</v>
      </c>
      <c r="S327" s="11">
        <f t="shared" si="22"/>
        <v>42689.187881944439</v>
      </c>
      <c r="T327" s="11">
        <f t="shared" si="23"/>
        <v>42724.187881944439</v>
      </c>
    </row>
    <row r="328" spans="1:20" ht="45" hidden="1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20"/>
        <v>113</v>
      </c>
      <c r="P328" s="6">
        <f t="shared" si="21"/>
        <v>147.17167680278018</v>
      </c>
      <c r="Q328" t="s">
        <v>8310</v>
      </c>
      <c r="R328" t="s">
        <v>8315</v>
      </c>
      <c r="S328" s="11">
        <f t="shared" si="22"/>
        <v>42775.314884259264</v>
      </c>
      <c r="T328" s="11">
        <f t="shared" si="23"/>
        <v>42808.956250000003</v>
      </c>
    </row>
    <row r="329" spans="1:20" ht="60" hidden="1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20"/>
        <v>136</v>
      </c>
      <c r="P329" s="6">
        <f t="shared" si="21"/>
        <v>160.47058823529412</v>
      </c>
      <c r="Q329" t="s">
        <v>8310</v>
      </c>
      <c r="R329" t="s">
        <v>8315</v>
      </c>
      <c r="S329" s="11">
        <f t="shared" si="22"/>
        <v>42058.235289351855</v>
      </c>
      <c r="T329" s="11">
        <f t="shared" si="23"/>
        <v>42085.333333333328</v>
      </c>
    </row>
    <row r="330" spans="1:20" ht="45" hidden="1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20"/>
        <v>104</v>
      </c>
      <c r="P330" s="6">
        <f t="shared" si="21"/>
        <v>156.04578313253012</v>
      </c>
      <c r="Q330" t="s">
        <v>8310</v>
      </c>
      <c r="R330" t="s">
        <v>8315</v>
      </c>
      <c r="S330" s="11">
        <f t="shared" si="22"/>
        <v>42278.946620370371</v>
      </c>
      <c r="T330" s="11">
        <f t="shared" si="23"/>
        <v>42309.166666666672</v>
      </c>
    </row>
    <row r="331" spans="1:20" ht="45" hidden="1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20"/>
        <v>106</v>
      </c>
      <c r="P331" s="6">
        <f t="shared" si="21"/>
        <v>63.17365269461078</v>
      </c>
      <c r="Q331" t="s">
        <v>8310</v>
      </c>
      <c r="R331" t="s">
        <v>8315</v>
      </c>
      <c r="S331" s="11">
        <f t="shared" si="22"/>
        <v>42291.46674768519</v>
      </c>
      <c r="T331" s="11">
        <f t="shared" si="23"/>
        <v>42315.166666666672</v>
      </c>
    </row>
    <row r="332" spans="1:20" ht="60" hidden="1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20"/>
        <v>102</v>
      </c>
      <c r="P332" s="6">
        <f t="shared" si="21"/>
        <v>104.82352941176471</v>
      </c>
      <c r="Q332" t="s">
        <v>8310</v>
      </c>
      <c r="R332" t="s">
        <v>8315</v>
      </c>
      <c r="S332" s="11">
        <f t="shared" si="22"/>
        <v>41379.515775462962</v>
      </c>
      <c r="T332" s="11">
        <f t="shared" si="23"/>
        <v>41411.165972222225</v>
      </c>
    </row>
    <row r="333" spans="1:20" ht="45" hidden="1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20"/>
        <v>107</v>
      </c>
      <c r="P333" s="6">
        <f t="shared" si="21"/>
        <v>97.356164383561648</v>
      </c>
      <c r="Q333" t="s">
        <v>8310</v>
      </c>
      <c r="R333" t="s">
        <v>8315</v>
      </c>
      <c r="S333" s="11">
        <f t="shared" si="22"/>
        <v>42507.581412037034</v>
      </c>
      <c r="T333" s="11">
        <f t="shared" si="23"/>
        <v>42538.581412037034</v>
      </c>
    </row>
    <row r="334" spans="1:20" ht="60" hidden="1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20"/>
        <v>113</v>
      </c>
      <c r="P334" s="6">
        <f t="shared" si="21"/>
        <v>203.63063063063063</v>
      </c>
      <c r="Q334" t="s">
        <v>8310</v>
      </c>
      <c r="R334" t="s">
        <v>8315</v>
      </c>
      <c r="S334" s="11">
        <f t="shared" si="22"/>
        <v>42263.680289351847</v>
      </c>
      <c r="T334" s="11">
        <f t="shared" si="23"/>
        <v>42305.333333333328</v>
      </c>
    </row>
    <row r="335" spans="1:20" ht="60" hidden="1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20"/>
        <v>125</v>
      </c>
      <c r="P335" s="6">
        <f t="shared" si="21"/>
        <v>188.31203007518798</v>
      </c>
      <c r="Q335" t="s">
        <v>8310</v>
      </c>
      <c r="R335" t="s">
        <v>8315</v>
      </c>
      <c r="S335" s="11">
        <f t="shared" si="22"/>
        <v>42437.636469907404</v>
      </c>
      <c r="T335" s="11">
        <f t="shared" si="23"/>
        <v>42467.59480324074</v>
      </c>
    </row>
    <row r="336" spans="1:20" ht="60" hidden="1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20"/>
        <v>101</v>
      </c>
      <c r="P336" s="6">
        <f t="shared" si="21"/>
        <v>146.65217391304347</v>
      </c>
      <c r="Q336" t="s">
        <v>8310</v>
      </c>
      <c r="R336" t="s">
        <v>8315</v>
      </c>
      <c r="S336" s="11">
        <f t="shared" si="22"/>
        <v>42101.682372685187</v>
      </c>
      <c r="T336" s="11">
        <f t="shared" si="23"/>
        <v>42139.791666666672</v>
      </c>
    </row>
    <row r="337" spans="1:20" ht="60" hidden="1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20"/>
        <v>103</v>
      </c>
      <c r="P337" s="6">
        <f t="shared" si="21"/>
        <v>109.1875</v>
      </c>
      <c r="Q337" t="s">
        <v>8310</v>
      </c>
      <c r="R337" t="s">
        <v>8315</v>
      </c>
      <c r="S337" s="11">
        <f t="shared" si="22"/>
        <v>42101.737442129626</v>
      </c>
      <c r="T337" s="11">
        <f t="shared" si="23"/>
        <v>42132.916666666672</v>
      </c>
    </row>
    <row r="338" spans="1:20" ht="45" hidden="1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20"/>
        <v>117</v>
      </c>
      <c r="P338" s="6">
        <f t="shared" si="21"/>
        <v>59.249046653144013</v>
      </c>
      <c r="Q338" t="s">
        <v>8310</v>
      </c>
      <c r="R338" t="s">
        <v>8315</v>
      </c>
      <c r="S338" s="11">
        <f t="shared" si="22"/>
        <v>42291.596273148149</v>
      </c>
      <c r="T338" s="11">
        <f t="shared" si="23"/>
        <v>42321.637939814813</v>
      </c>
    </row>
    <row r="339" spans="1:20" ht="60" hidden="1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20"/>
        <v>101</v>
      </c>
      <c r="P339" s="6">
        <f t="shared" si="21"/>
        <v>97.904838709677421</v>
      </c>
      <c r="Q339" t="s">
        <v>8310</v>
      </c>
      <c r="R339" t="s">
        <v>8315</v>
      </c>
      <c r="S339" s="11">
        <f t="shared" si="22"/>
        <v>42047.128564814819</v>
      </c>
      <c r="T339" s="11">
        <f t="shared" si="23"/>
        <v>42077.086898148147</v>
      </c>
    </row>
    <row r="340" spans="1:20" ht="60" hidden="1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20"/>
        <v>110</v>
      </c>
      <c r="P340" s="6">
        <f t="shared" si="21"/>
        <v>70.000169491525426</v>
      </c>
      <c r="Q340" t="s">
        <v>8310</v>
      </c>
      <c r="R340" t="s">
        <v>8315</v>
      </c>
      <c r="S340" s="11">
        <f t="shared" si="22"/>
        <v>42559.755671296298</v>
      </c>
      <c r="T340" s="11">
        <f t="shared" si="23"/>
        <v>42616.041666666672</v>
      </c>
    </row>
    <row r="341" spans="1:20" ht="45" hidden="1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20"/>
        <v>108</v>
      </c>
      <c r="P341" s="6">
        <f t="shared" si="21"/>
        <v>72.865168539325836</v>
      </c>
      <c r="Q341" t="s">
        <v>8310</v>
      </c>
      <c r="R341" t="s">
        <v>8315</v>
      </c>
      <c r="S341" s="11">
        <f t="shared" si="22"/>
        <v>42093.760046296295</v>
      </c>
      <c r="T341" s="11">
        <f t="shared" si="23"/>
        <v>42123.760046296295</v>
      </c>
    </row>
    <row r="342" spans="1:20" ht="45" hidden="1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20"/>
        <v>125</v>
      </c>
      <c r="P342" s="6">
        <f t="shared" si="21"/>
        <v>146.34782608695653</v>
      </c>
      <c r="Q342" t="s">
        <v>8310</v>
      </c>
      <c r="R342" t="s">
        <v>8315</v>
      </c>
      <c r="S342" s="11">
        <f t="shared" si="22"/>
        <v>42772.669062500005</v>
      </c>
      <c r="T342" s="11">
        <f t="shared" si="23"/>
        <v>42802.875</v>
      </c>
    </row>
    <row r="343" spans="1:20" ht="60" hidden="1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20"/>
        <v>107</v>
      </c>
      <c r="P343" s="6">
        <f t="shared" si="21"/>
        <v>67.909090909090907</v>
      </c>
      <c r="Q343" t="s">
        <v>8310</v>
      </c>
      <c r="R343" t="s">
        <v>8315</v>
      </c>
      <c r="S343" s="11">
        <f t="shared" si="22"/>
        <v>41894.879606481481</v>
      </c>
      <c r="T343" s="11">
        <f t="shared" si="23"/>
        <v>41913.165972222225</v>
      </c>
    </row>
    <row r="344" spans="1:20" ht="30" hidden="1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20"/>
        <v>100</v>
      </c>
      <c r="P344" s="6">
        <f t="shared" si="21"/>
        <v>169.85083076923075</v>
      </c>
      <c r="Q344" t="s">
        <v>8310</v>
      </c>
      <c r="R344" t="s">
        <v>8315</v>
      </c>
      <c r="S344" s="11">
        <f t="shared" si="22"/>
        <v>42459.780844907407</v>
      </c>
      <c r="T344" s="11">
        <f t="shared" si="23"/>
        <v>42489.780844907407</v>
      </c>
    </row>
    <row r="345" spans="1:20" ht="60" hidden="1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20"/>
        <v>102</v>
      </c>
      <c r="P345" s="6">
        <f t="shared" si="21"/>
        <v>58.413339694656486</v>
      </c>
      <c r="Q345" t="s">
        <v>8310</v>
      </c>
      <c r="R345" t="s">
        <v>8315</v>
      </c>
      <c r="S345" s="11">
        <f t="shared" si="22"/>
        <v>41926.73778935185</v>
      </c>
      <c r="T345" s="11">
        <f t="shared" si="23"/>
        <v>41957.125</v>
      </c>
    </row>
    <row r="346" spans="1:20" ht="60" hidden="1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20"/>
        <v>102</v>
      </c>
      <c r="P346" s="6">
        <f t="shared" si="21"/>
        <v>119.99298245614035</v>
      </c>
      <c r="Q346" t="s">
        <v>8310</v>
      </c>
      <c r="R346" t="s">
        <v>8315</v>
      </c>
      <c r="S346" s="11">
        <f t="shared" si="22"/>
        <v>42111.970995370371</v>
      </c>
      <c r="T346" s="11">
        <f t="shared" si="23"/>
        <v>42156.097222222219</v>
      </c>
    </row>
    <row r="347" spans="1:20" ht="45" hidden="1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20"/>
        <v>123</v>
      </c>
      <c r="P347" s="6">
        <f t="shared" si="21"/>
        <v>99.860335195530723</v>
      </c>
      <c r="Q347" t="s">
        <v>8310</v>
      </c>
      <c r="R347" t="s">
        <v>8315</v>
      </c>
      <c r="S347" s="11">
        <f t="shared" si="22"/>
        <v>42114.944328703699</v>
      </c>
      <c r="T347" s="11">
        <f t="shared" si="23"/>
        <v>42144.944328703699</v>
      </c>
    </row>
    <row r="348" spans="1:20" ht="60" hidden="1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20"/>
        <v>170</v>
      </c>
      <c r="P348" s="6">
        <f t="shared" si="21"/>
        <v>90.579148936170213</v>
      </c>
      <c r="Q348" t="s">
        <v>8310</v>
      </c>
      <c r="R348" t="s">
        <v>8315</v>
      </c>
      <c r="S348" s="11">
        <f t="shared" si="22"/>
        <v>42261.500243055561</v>
      </c>
      <c r="T348" s="11">
        <f t="shared" si="23"/>
        <v>42291.500243055561</v>
      </c>
    </row>
    <row r="349" spans="1:20" ht="60" hidden="1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20"/>
        <v>112</v>
      </c>
      <c r="P349" s="6">
        <f t="shared" si="21"/>
        <v>117.77361477572559</v>
      </c>
      <c r="Q349" t="s">
        <v>8310</v>
      </c>
      <c r="R349" t="s">
        <v>8315</v>
      </c>
      <c r="S349" s="11">
        <f t="shared" si="22"/>
        <v>42292.495474537034</v>
      </c>
      <c r="T349" s="11">
        <f t="shared" si="23"/>
        <v>42322.537141203706</v>
      </c>
    </row>
    <row r="350" spans="1:20" ht="60" hidden="1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20"/>
        <v>103</v>
      </c>
      <c r="P350" s="6">
        <f t="shared" si="21"/>
        <v>86.554621848739501</v>
      </c>
      <c r="Q350" t="s">
        <v>8310</v>
      </c>
      <c r="R350" t="s">
        <v>8315</v>
      </c>
      <c r="S350" s="11">
        <f t="shared" si="22"/>
        <v>42207.58699074074</v>
      </c>
      <c r="T350" s="11">
        <f t="shared" si="23"/>
        <v>42237.58699074074</v>
      </c>
    </row>
    <row r="351" spans="1:20" ht="45" hidden="1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20"/>
        <v>107</v>
      </c>
      <c r="P351" s="6">
        <f t="shared" si="21"/>
        <v>71.899281437125751</v>
      </c>
      <c r="Q351" t="s">
        <v>8310</v>
      </c>
      <c r="R351" t="s">
        <v>8315</v>
      </c>
      <c r="S351" s="11">
        <f t="shared" si="22"/>
        <v>42760.498935185184</v>
      </c>
      <c r="T351" s="11">
        <f t="shared" si="23"/>
        <v>42790.498935185184</v>
      </c>
    </row>
    <row r="352" spans="1:20" ht="45" hidden="1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20"/>
        <v>115</v>
      </c>
      <c r="P352" s="6">
        <f t="shared" si="21"/>
        <v>129.81900452488688</v>
      </c>
      <c r="Q352" t="s">
        <v>8310</v>
      </c>
      <c r="R352" t="s">
        <v>8315</v>
      </c>
      <c r="S352" s="11">
        <f t="shared" si="22"/>
        <v>42586.066076388888</v>
      </c>
      <c r="T352" s="11">
        <f t="shared" si="23"/>
        <v>42624.165972222225</v>
      </c>
    </row>
    <row r="353" spans="1:20" ht="60" hidden="1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20"/>
        <v>127</v>
      </c>
      <c r="P353" s="6">
        <f t="shared" si="21"/>
        <v>44.912863070539416</v>
      </c>
      <c r="Q353" t="s">
        <v>8310</v>
      </c>
      <c r="R353" t="s">
        <v>8315</v>
      </c>
      <c r="S353" s="11">
        <f t="shared" si="22"/>
        <v>42427.964745370366</v>
      </c>
      <c r="T353" s="11">
        <f t="shared" si="23"/>
        <v>42467.923078703709</v>
      </c>
    </row>
    <row r="354" spans="1:20" ht="60" hidden="1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20"/>
        <v>117</v>
      </c>
      <c r="P354" s="6">
        <f t="shared" si="21"/>
        <v>40.755244755244753</v>
      </c>
      <c r="Q354" t="s">
        <v>8310</v>
      </c>
      <c r="R354" t="s">
        <v>8315</v>
      </c>
      <c r="S354" s="11">
        <f t="shared" si="22"/>
        <v>41890.167453703703</v>
      </c>
      <c r="T354" s="11">
        <f t="shared" si="23"/>
        <v>41920.167453703703</v>
      </c>
    </row>
    <row r="355" spans="1:20" ht="60" hidden="1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20"/>
        <v>109</v>
      </c>
      <c r="P355" s="6">
        <f t="shared" si="21"/>
        <v>103.52394779771615</v>
      </c>
      <c r="Q355" t="s">
        <v>8310</v>
      </c>
      <c r="R355" t="s">
        <v>8315</v>
      </c>
      <c r="S355" s="11">
        <f t="shared" si="22"/>
        <v>42297.791886574079</v>
      </c>
      <c r="T355" s="11">
        <f t="shared" si="23"/>
        <v>42327.833553240736</v>
      </c>
    </row>
    <row r="356" spans="1:20" ht="60" hidden="1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20"/>
        <v>104</v>
      </c>
      <c r="P356" s="6">
        <f t="shared" si="21"/>
        <v>125.44827586206897</v>
      </c>
      <c r="Q356" t="s">
        <v>8310</v>
      </c>
      <c r="R356" t="s">
        <v>8315</v>
      </c>
      <c r="S356" s="11">
        <f t="shared" si="22"/>
        <v>42438.827789351853</v>
      </c>
      <c r="T356" s="11">
        <f t="shared" si="23"/>
        <v>42468.786122685182</v>
      </c>
    </row>
    <row r="357" spans="1:20" ht="45" hidden="1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20"/>
        <v>116</v>
      </c>
      <c r="P357" s="6">
        <f t="shared" si="21"/>
        <v>246.60606060606059</v>
      </c>
      <c r="Q357" t="s">
        <v>8310</v>
      </c>
      <c r="R357" t="s">
        <v>8315</v>
      </c>
      <c r="S357" s="11">
        <f t="shared" si="22"/>
        <v>41943.293912037036</v>
      </c>
      <c r="T357" s="11">
        <f t="shared" si="23"/>
        <v>41974.3355787037</v>
      </c>
    </row>
    <row r="358" spans="1:20" ht="45" hidden="1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20"/>
        <v>103</v>
      </c>
      <c r="P358" s="6">
        <f t="shared" si="21"/>
        <v>79.401340206185566</v>
      </c>
      <c r="Q358" t="s">
        <v>8310</v>
      </c>
      <c r="R358" t="s">
        <v>8315</v>
      </c>
      <c r="S358" s="11">
        <f t="shared" si="22"/>
        <v>42415.803159722222</v>
      </c>
      <c r="T358" s="11">
        <f t="shared" si="23"/>
        <v>42445.761493055557</v>
      </c>
    </row>
    <row r="359" spans="1:20" ht="60" hidden="1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20"/>
        <v>174</v>
      </c>
      <c r="P359" s="6">
        <f t="shared" si="21"/>
        <v>86.138613861386133</v>
      </c>
      <c r="Q359" t="s">
        <v>8310</v>
      </c>
      <c r="R359" t="s">
        <v>8315</v>
      </c>
      <c r="S359" s="11">
        <f t="shared" si="22"/>
        <v>42078.222187499996</v>
      </c>
      <c r="T359" s="11">
        <f t="shared" si="23"/>
        <v>42118.222187499996</v>
      </c>
    </row>
    <row r="360" spans="1:20" ht="45" hidden="1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20"/>
        <v>103</v>
      </c>
      <c r="P360" s="6">
        <f t="shared" si="21"/>
        <v>193.04868913857678</v>
      </c>
      <c r="Q360" t="s">
        <v>8310</v>
      </c>
      <c r="R360" t="s">
        <v>8315</v>
      </c>
      <c r="S360" s="11">
        <f t="shared" si="22"/>
        <v>42507.860196759255</v>
      </c>
      <c r="T360" s="11">
        <f t="shared" si="23"/>
        <v>42536.625</v>
      </c>
    </row>
    <row r="361" spans="1:20" ht="45" hidden="1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20"/>
        <v>105</v>
      </c>
      <c r="P361" s="6">
        <f t="shared" si="21"/>
        <v>84.023178807947019</v>
      </c>
      <c r="Q361" t="s">
        <v>8310</v>
      </c>
      <c r="R361" t="s">
        <v>8315</v>
      </c>
      <c r="S361" s="11">
        <f t="shared" si="22"/>
        <v>41935.070486111108</v>
      </c>
      <c r="T361" s="11">
        <f t="shared" si="23"/>
        <v>41957.216666666667</v>
      </c>
    </row>
    <row r="362" spans="1:20" ht="60" hidden="1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20"/>
        <v>101</v>
      </c>
      <c r="P362" s="6">
        <f t="shared" si="21"/>
        <v>139.82758620689654</v>
      </c>
      <c r="Q362" t="s">
        <v>8310</v>
      </c>
      <c r="R362" t="s">
        <v>8315</v>
      </c>
      <c r="S362" s="11">
        <f t="shared" si="22"/>
        <v>42163.897916666669</v>
      </c>
      <c r="T362" s="11">
        <f t="shared" si="23"/>
        <v>42208.132638888885</v>
      </c>
    </row>
    <row r="363" spans="1:20" ht="60" hidden="1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20"/>
        <v>111</v>
      </c>
      <c r="P363" s="6">
        <f t="shared" si="21"/>
        <v>109.82189265536722</v>
      </c>
      <c r="Q363" t="s">
        <v>8310</v>
      </c>
      <c r="R363" t="s">
        <v>8315</v>
      </c>
      <c r="S363" s="11">
        <f t="shared" si="22"/>
        <v>41936.001226851848</v>
      </c>
      <c r="T363" s="11">
        <f t="shared" si="23"/>
        <v>41966.042893518519</v>
      </c>
    </row>
    <row r="364" spans="1:20" ht="60" hidden="1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20"/>
        <v>124</v>
      </c>
      <c r="P364" s="6">
        <f t="shared" si="21"/>
        <v>139.53488372093022</v>
      </c>
      <c r="Q364" t="s">
        <v>8310</v>
      </c>
      <c r="R364" t="s">
        <v>8315</v>
      </c>
      <c r="S364" s="11">
        <f t="shared" si="22"/>
        <v>41837.210543981484</v>
      </c>
      <c r="T364" s="11">
        <f t="shared" si="23"/>
        <v>41859</v>
      </c>
    </row>
    <row r="365" spans="1:20" ht="60" hidden="1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20"/>
        <v>101</v>
      </c>
      <c r="P365" s="6">
        <f t="shared" si="21"/>
        <v>347.84615384615387</v>
      </c>
      <c r="Q365" t="s">
        <v>8310</v>
      </c>
      <c r="R365" t="s">
        <v>8315</v>
      </c>
      <c r="S365" s="11">
        <f t="shared" si="22"/>
        <v>40255.744629629626</v>
      </c>
      <c r="T365" s="11">
        <f t="shared" si="23"/>
        <v>40300.806944444441</v>
      </c>
    </row>
    <row r="366" spans="1:20" ht="60" hidden="1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20"/>
        <v>110</v>
      </c>
      <c r="P366" s="6">
        <f t="shared" si="21"/>
        <v>68.24159292035398</v>
      </c>
      <c r="Q366" t="s">
        <v>8310</v>
      </c>
      <c r="R366" t="s">
        <v>8315</v>
      </c>
      <c r="S366" s="11">
        <f t="shared" si="22"/>
        <v>41780.859629629631</v>
      </c>
      <c r="T366" s="11">
        <f t="shared" si="23"/>
        <v>41811.165972222225</v>
      </c>
    </row>
    <row r="367" spans="1:20" ht="45" hidden="1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20"/>
        <v>104</v>
      </c>
      <c r="P367" s="6">
        <f t="shared" si="21"/>
        <v>239.93846153846152</v>
      </c>
      <c r="Q367" t="s">
        <v>8310</v>
      </c>
      <c r="R367" t="s">
        <v>8315</v>
      </c>
      <c r="S367" s="11">
        <f t="shared" si="22"/>
        <v>41668.606469907405</v>
      </c>
      <c r="T367" s="11">
        <f t="shared" si="23"/>
        <v>41698.606469907405</v>
      </c>
    </row>
    <row r="368" spans="1:20" ht="45" hidden="1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20"/>
        <v>101</v>
      </c>
      <c r="P368" s="6">
        <f t="shared" si="21"/>
        <v>287.31343283582089</v>
      </c>
      <c r="Q368" t="s">
        <v>8310</v>
      </c>
      <c r="R368" t="s">
        <v>8315</v>
      </c>
      <c r="S368" s="11">
        <f t="shared" si="22"/>
        <v>41019.793032407404</v>
      </c>
      <c r="T368" s="11">
        <f t="shared" si="23"/>
        <v>41049.793032407404</v>
      </c>
    </row>
    <row r="369" spans="1:20" ht="60" hidden="1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20"/>
        <v>103</v>
      </c>
      <c r="P369" s="6">
        <f t="shared" si="21"/>
        <v>86.84882352941176</v>
      </c>
      <c r="Q369" t="s">
        <v>8310</v>
      </c>
      <c r="R369" t="s">
        <v>8315</v>
      </c>
      <c r="S369" s="11">
        <f t="shared" si="22"/>
        <v>41355.577291666668</v>
      </c>
      <c r="T369" s="11">
        <f t="shared" si="23"/>
        <v>41395.207638888889</v>
      </c>
    </row>
    <row r="370" spans="1:20" ht="60" hidden="1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20"/>
        <v>104</v>
      </c>
      <c r="P370" s="6">
        <f t="shared" si="21"/>
        <v>81.84905660377359</v>
      </c>
      <c r="Q370" t="s">
        <v>8310</v>
      </c>
      <c r="R370" t="s">
        <v>8315</v>
      </c>
      <c r="S370" s="11">
        <f t="shared" si="22"/>
        <v>42043.605578703704</v>
      </c>
      <c r="T370" s="11">
        <f t="shared" si="23"/>
        <v>42078.563912037032</v>
      </c>
    </row>
    <row r="371" spans="1:20" ht="60" hidden="1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20"/>
        <v>110</v>
      </c>
      <c r="P371" s="6">
        <f t="shared" si="21"/>
        <v>42.874970059880241</v>
      </c>
      <c r="Q371" t="s">
        <v>8310</v>
      </c>
      <c r="R371" t="s">
        <v>8315</v>
      </c>
      <c r="S371" s="11">
        <f t="shared" si="22"/>
        <v>40893.551724537036</v>
      </c>
      <c r="T371" s="11">
        <f t="shared" si="23"/>
        <v>40923.551724537036</v>
      </c>
    </row>
    <row r="372" spans="1:20" ht="60" hidden="1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20"/>
        <v>122</v>
      </c>
      <c r="P372" s="6">
        <f t="shared" si="21"/>
        <v>709.41860465116281</v>
      </c>
      <c r="Q372" t="s">
        <v>8310</v>
      </c>
      <c r="R372" t="s">
        <v>8315</v>
      </c>
      <c r="S372" s="11">
        <f t="shared" si="22"/>
        <v>42711.795138888891</v>
      </c>
      <c r="T372" s="11">
        <f t="shared" si="23"/>
        <v>42741.795138888891</v>
      </c>
    </row>
    <row r="373" spans="1:20" ht="60" hidden="1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20"/>
        <v>114</v>
      </c>
      <c r="P373" s="6">
        <f t="shared" si="21"/>
        <v>161.25517890772127</v>
      </c>
      <c r="Q373" t="s">
        <v>8310</v>
      </c>
      <c r="R373" t="s">
        <v>8315</v>
      </c>
      <c r="S373" s="11">
        <f t="shared" si="22"/>
        <v>41261.767812500002</v>
      </c>
      <c r="T373" s="11">
        <f t="shared" si="23"/>
        <v>41306.767812500002</v>
      </c>
    </row>
    <row r="374" spans="1:20" ht="30" hidden="1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20"/>
        <v>125</v>
      </c>
      <c r="P374" s="6">
        <f t="shared" si="21"/>
        <v>41.777777777777779</v>
      </c>
      <c r="Q374" t="s">
        <v>8310</v>
      </c>
      <c r="R374" t="s">
        <v>8315</v>
      </c>
      <c r="S374" s="11">
        <f t="shared" si="22"/>
        <v>42425.576898148152</v>
      </c>
      <c r="T374" s="11">
        <f t="shared" si="23"/>
        <v>42465.666666666672</v>
      </c>
    </row>
    <row r="375" spans="1:20" ht="45" hidden="1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20"/>
        <v>107</v>
      </c>
      <c r="P375" s="6">
        <f t="shared" si="21"/>
        <v>89.887640449438209</v>
      </c>
      <c r="Q375" t="s">
        <v>8310</v>
      </c>
      <c r="R375" t="s">
        <v>8315</v>
      </c>
      <c r="S375" s="11">
        <f t="shared" si="22"/>
        <v>41078.91201388889</v>
      </c>
      <c r="T375" s="11">
        <f t="shared" si="23"/>
        <v>41108.91201388889</v>
      </c>
    </row>
    <row r="376" spans="1:20" ht="60" hidden="1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20"/>
        <v>131</v>
      </c>
      <c r="P376" s="6">
        <f t="shared" si="21"/>
        <v>45.051724137931032</v>
      </c>
      <c r="Q376" t="s">
        <v>8310</v>
      </c>
      <c r="R376" t="s">
        <v>8315</v>
      </c>
      <c r="S376" s="11">
        <f t="shared" si="22"/>
        <v>40757.889247685183</v>
      </c>
      <c r="T376" s="11">
        <f t="shared" si="23"/>
        <v>40802.889247685183</v>
      </c>
    </row>
    <row r="377" spans="1:20" ht="60" hidden="1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20"/>
        <v>120</v>
      </c>
      <c r="P377" s="6">
        <f t="shared" si="21"/>
        <v>42.857142857142854</v>
      </c>
      <c r="Q377" t="s">
        <v>8310</v>
      </c>
      <c r="R377" t="s">
        <v>8315</v>
      </c>
      <c r="S377" s="11">
        <f t="shared" si="22"/>
        <v>41657.985081018516</v>
      </c>
      <c r="T377" s="11">
        <f t="shared" si="23"/>
        <v>41699.720833333333</v>
      </c>
    </row>
    <row r="378" spans="1:20" ht="60" hidden="1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20"/>
        <v>106</v>
      </c>
      <c r="P378" s="6">
        <f t="shared" si="21"/>
        <v>54.083333333333336</v>
      </c>
      <c r="Q378" t="s">
        <v>8310</v>
      </c>
      <c r="R378" t="s">
        <v>8315</v>
      </c>
      <c r="S378" s="11">
        <f t="shared" si="22"/>
        <v>42576.452731481477</v>
      </c>
      <c r="T378" s="11">
        <f t="shared" si="23"/>
        <v>42607.452731481477</v>
      </c>
    </row>
    <row r="379" spans="1:20" ht="45" hidden="1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20"/>
        <v>114</v>
      </c>
      <c r="P379" s="6">
        <f t="shared" si="21"/>
        <v>103.21804511278195</v>
      </c>
      <c r="Q379" t="s">
        <v>8310</v>
      </c>
      <c r="R379" t="s">
        <v>8315</v>
      </c>
      <c r="S379" s="11">
        <f t="shared" si="22"/>
        <v>42292.250787037032</v>
      </c>
      <c r="T379" s="11">
        <f t="shared" si="23"/>
        <v>42322.292361111111</v>
      </c>
    </row>
    <row r="380" spans="1:20" ht="60" hidden="1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20"/>
        <v>112</v>
      </c>
      <c r="P380" s="6">
        <f t="shared" si="21"/>
        <v>40.397590361445786</v>
      </c>
      <c r="Q380" t="s">
        <v>8310</v>
      </c>
      <c r="R380" t="s">
        <v>8315</v>
      </c>
      <c r="S380" s="11">
        <f t="shared" si="22"/>
        <v>42370.571851851855</v>
      </c>
      <c r="T380" s="11">
        <f t="shared" si="23"/>
        <v>42394.994444444441</v>
      </c>
    </row>
    <row r="381" spans="1:20" ht="60" hidden="1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20"/>
        <v>116</v>
      </c>
      <c r="P381" s="6">
        <f t="shared" si="21"/>
        <v>116.85906040268456</v>
      </c>
      <c r="Q381" t="s">
        <v>8310</v>
      </c>
      <c r="R381" t="s">
        <v>8315</v>
      </c>
      <c r="S381" s="11">
        <f t="shared" si="22"/>
        <v>40987.688333333332</v>
      </c>
      <c r="T381" s="11">
        <f t="shared" si="23"/>
        <v>41032.688333333332</v>
      </c>
    </row>
    <row r="382" spans="1:20" ht="60" hidden="1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20"/>
        <v>142</v>
      </c>
      <c r="P382" s="6">
        <f t="shared" si="21"/>
        <v>115.51020408163265</v>
      </c>
      <c r="Q382" t="s">
        <v>8310</v>
      </c>
      <c r="R382" t="s">
        <v>8315</v>
      </c>
      <c r="S382" s="11">
        <f t="shared" si="22"/>
        <v>42367.719814814816</v>
      </c>
      <c r="T382" s="11">
        <f t="shared" si="23"/>
        <v>42392.719814814816</v>
      </c>
    </row>
    <row r="383" spans="1:20" ht="45" hidden="1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20"/>
        <v>105</v>
      </c>
      <c r="P383" s="6">
        <f t="shared" si="21"/>
        <v>104.31274900398407</v>
      </c>
      <c r="Q383" t="s">
        <v>8310</v>
      </c>
      <c r="R383" t="s">
        <v>8315</v>
      </c>
      <c r="S383" s="11">
        <f t="shared" si="22"/>
        <v>41085.698113425926</v>
      </c>
      <c r="T383" s="11">
        <f t="shared" si="23"/>
        <v>41120.208333333336</v>
      </c>
    </row>
    <row r="384" spans="1:20" ht="60" hidden="1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20"/>
        <v>256</v>
      </c>
      <c r="P384" s="6">
        <f t="shared" si="21"/>
        <v>69.772727272727266</v>
      </c>
      <c r="Q384" t="s">
        <v>8310</v>
      </c>
      <c r="R384" t="s">
        <v>8315</v>
      </c>
      <c r="S384" s="11">
        <f t="shared" si="22"/>
        <v>41144.709490740745</v>
      </c>
      <c r="T384" s="11">
        <f t="shared" si="23"/>
        <v>41158.709490740745</v>
      </c>
    </row>
    <row r="385" spans="1:20" ht="60" hidden="1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20"/>
        <v>207</v>
      </c>
      <c r="P385" s="6">
        <f t="shared" si="21"/>
        <v>43.020833333333336</v>
      </c>
      <c r="Q385" t="s">
        <v>8310</v>
      </c>
      <c r="R385" t="s">
        <v>8315</v>
      </c>
      <c r="S385" s="11">
        <f t="shared" si="22"/>
        <v>41755.117581018516</v>
      </c>
      <c r="T385" s="11">
        <f t="shared" si="23"/>
        <v>41778.117581018516</v>
      </c>
    </row>
    <row r="386" spans="1:20" ht="60" hidden="1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20"/>
        <v>112</v>
      </c>
      <c r="P386" s="6">
        <f t="shared" si="21"/>
        <v>58.540469973890339</v>
      </c>
      <c r="Q386" t="s">
        <v>8310</v>
      </c>
      <c r="R386" t="s">
        <v>8315</v>
      </c>
      <c r="S386" s="11">
        <f t="shared" si="22"/>
        <v>41980.781793981485</v>
      </c>
      <c r="T386" s="11">
        <f t="shared" si="23"/>
        <v>42010.781793981485</v>
      </c>
    </row>
    <row r="387" spans="1:20" ht="60" hidden="1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24">ROUND(E387/D387*100,0)</f>
        <v>106</v>
      </c>
      <c r="P387" s="6">
        <f t="shared" ref="P387:P450" si="25">E387/L387</f>
        <v>111.79535864978902</v>
      </c>
      <c r="Q387" t="s">
        <v>8310</v>
      </c>
      <c r="R387" t="s">
        <v>8315</v>
      </c>
      <c r="S387" s="11">
        <f t="shared" ref="S387:S450" si="26">(((J387/60)/60)/24)+DATE(1970,1,1)</f>
        <v>41934.584502314814</v>
      </c>
      <c r="T387" s="11">
        <f t="shared" ref="T387:T450" si="27">(((I387/60)/60)/24)+DATE(1970,1,1)</f>
        <v>41964.626168981486</v>
      </c>
    </row>
    <row r="388" spans="1:20" ht="60" hidden="1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24"/>
        <v>100</v>
      </c>
      <c r="P388" s="6">
        <f t="shared" si="25"/>
        <v>46.230769230769234</v>
      </c>
      <c r="Q388" t="s">
        <v>8310</v>
      </c>
      <c r="R388" t="s">
        <v>8315</v>
      </c>
      <c r="S388" s="11">
        <f t="shared" si="26"/>
        <v>42211.951284722221</v>
      </c>
      <c r="T388" s="11">
        <f t="shared" si="27"/>
        <v>42226.951284722221</v>
      </c>
    </row>
    <row r="389" spans="1:20" ht="60" hidden="1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24"/>
        <v>214</v>
      </c>
      <c r="P389" s="6">
        <f t="shared" si="25"/>
        <v>144.69039145907473</v>
      </c>
      <c r="Q389" t="s">
        <v>8310</v>
      </c>
      <c r="R389" t="s">
        <v>8315</v>
      </c>
      <c r="S389" s="11">
        <f t="shared" si="26"/>
        <v>42200.67659722222</v>
      </c>
      <c r="T389" s="11">
        <f t="shared" si="27"/>
        <v>42231.25</v>
      </c>
    </row>
    <row r="390" spans="1:20" ht="45" hidden="1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24"/>
        <v>126</v>
      </c>
      <c r="P390" s="6">
        <f t="shared" si="25"/>
        <v>88.845070422535215</v>
      </c>
      <c r="Q390" t="s">
        <v>8310</v>
      </c>
      <c r="R390" t="s">
        <v>8315</v>
      </c>
      <c r="S390" s="11">
        <f t="shared" si="26"/>
        <v>42549.076157407413</v>
      </c>
      <c r="T390" s="11">
        <f t="shared" si="27"/>
        <v>42579.076157407413</v>
      </c>
    </row>
    <row r="391" spans="1:20" ht="60" hidden="1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24"/>
        <v>182</v>
      </c>
      <c r="P391" s="6">
        <f t="shared" si="25"/>
        <v>81.75107284768211</v>
      </c>
      <c r="Q391" t="s">
        <v>8310</v>
      </c>
      <c r="R391" t="s">
        <v>8315</v>
      </c>
      <c r="S391" s="11">
        <f t="shared" si="26"/>
        <v>41674.063078703701</v>
      </c>
      <c r="T391" s="11">
        <f t="shared" si="27"/>
        <v>41705.957638888889</v>
      </c>
    </row>
    <row r="392" spans="1:20" ht="45" hidden="1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24"/>
        <v>100</v>
      </c>
      <c r="P392" s="6">
        <f t="shared" si="25"/>
        <v>71.428571428571431</v>
      </c>
      <c r="Q392" t="s">
        <v>8310</v>
      </c>
      <c r="R392" t="s">
        <v>8315</v>
      </c>
      <c r="S392" s="11">
        <f t="shared" si="26"/>
        <v>42112.036712962959</v>
      </c>
      <c r="T392" s="11">
        <f t="shared" si="27"/>
        <v>42132.036712962959</v>
      </c>
    </row>
    <row r="393" spans="1:20" ht="45" hidden="1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24"/>
        <v>101</v>
      </c>
      <c r="P393" s="6">
        <f t="shared" si="25"/>
        <v>104.25906735751295</v>
      </c>
      <c r="Q393" t="s">
        <v>8310</v>
      </c>
      <c r="R393" t="s">
        <v>8315</v>
      </c>
      <c r="S393" s="11">
        <f t="shared" si="26"/>
        <v>40865.042256944449</v>
      </c>
      <c r="T393" s="11">
        <f t="shared" si="27"/>
        <v>40895.040972222225</v>
      </c>
    </row>
    <row r="394" spans="1:20" ht="60" hidden="1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24"/>
        <v>101</v>
      </c>
      <c r="P394" s="6">
        <f t="shared" si="25"/>
        <v>90.616504854368927</v>
      </c>
      <c r="Q394" t="s">
        <v>8310</v>
      </c>
      <c r="R394" t="s">
        <v>8315</v>
      </c>
      <c r="S394" s="11">
        <f t="shared" si="26"/>
        <v>40763.717256944445</v>
      </c>
      <c r="T394" s="11">
        <f t="shared" si="27"/>
        <v>40794.125</v>
      </c>
    </row>
    <row r="395" spans="1:20" ht="45" hidden="1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24"/>
        <v>110</v>
      </c>
      <c r="P395" s="6">
        <f t="shared" si="25"/>
        <v>157.33048433048432</v>
      </c>
      <c r="Q395" t="s">
        <v>8310</v>
      </c>
      <c r="R395" t="s">
        <v>8315</v>
      </c>
      <c r="S395" s="11">
        <f t="shared" si="26"/>
        <v>41526.708935185183</v>
      </c>
      <c r="T395" s="11">
        <f t="shared" si="27"/>
        <v>41557.708935185183</v>
      </c>
    </row>
    <row r="396" spans="1:20" ht="60" hidden="1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24"/>
        <v>112</v>
      </c>
      <c r="P396" s="6">
        <f t="shared" si="25"/>
        <v>105.18</v>
      </c>
      <c r="Q396" t="s">
        <v>8310</v>
      </c>
      <c r="R396" t="s">
        <v>8315</v>
      </c>
      <c r="S396" s="11">
        <f t="shared" si="26"/>
        <v>42417.818078703705</v>
      </c>
      <c r="T396" s="11">
        <f t="shared" si="27"/>
        <v>42477.776412037041</v>
      </c>
    </row>
    <row r="397" spans="1:20" ht="45" hidden="1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24"/>
        <v>108</v>
      </c>
      <c r="P397" s="6">
        <f t="shared" si="25"/>
        <v>58.719836956521746</v>
      </c>
      <c r="Q397" t="s">
        <v>8310</v>
      </c>
      <c r="R397" t="s">
        <v>8315</v>
      </c>
      <c r="S397" s="11">
        <f t="shared" si="26"/>
        <v>40990.909259259257</v>
      </c>
      <c r="T397" s="11">
        <f t="shared" si="27"/>
        <v>41026.897222222222</v>
      </c>
    </row>
    <row r="398" spans="1:20" ht="45" hidden="1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24"/>
        <v>107</v>
      </c>
      <c r="P398" s="6">
        <f t="shared" si="25"/>
        <v>81.632653061224488</v>
      </c>
      <c r="Q398" t="s">
        <v>8310</v>
      </c>
      <c r="R398" t="s">
        <v>8315</v>
      </c>
      <c r="S398" s="11">
        <f t="shared" si="26"/>
        <v>41082.564884259256</v>
      </c>
      <c r="T398" s="11">
        <f t="shared" si="27"/>
        <v>41097.564884259256</v>
      </c>
    </row>
    <row r="399" spans="1:20" ht="60" hidden="1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24"/>
        <v>104</v>
      </c>
      <c r="P399" s="6">
        <f t="shared" si="25"/>
        <v>56.460043668122275</v>
      </c>
      <c r="Q399" t="s">
        <v>8310</v>
      </c>
      <c r="R399" t="s">
        <v>8315</v>
      </c>
      <c r="S399" s="11">
        <f t="shared" si="26"/>
        <v>40379.776435185187</v>
      </c>
      <c r="T399" s="11">
        <f t="shared" si="27"/>
        <v>40422.155555555553</v>
      </c>
    </row>
    <row r="400" spans="1:20" ht="45" hidden="1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24"/>
        <v>125</v>
      </c>
      <c r="P400" s="6">
        <f t="shared" si="25"/>
        <v>140.1044776119403</v>
      </c>
      <c r="Q400" t="s">
        <v>8310</v>
      </c>
      <c r="R400" t="s">
        <v>8315</v>
      </c>
      <c r="S400" s="11">
        <f t="shared" si="26"/>
        <v>42078.793124999997</v>
      </c>
      <c r="T400" s="11">
        <f t="shared" si="27"/>
        <v>42123.793124999997</v>
      </c>
    </row>
    <row r="401" spans="1:20" ht="60" hidden="1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24"/>
        <v>107</v>
      </c>
      <c r="P401" s="6">
        <f t="shared" si="25"/>
        <v>224.85263157894738</v>
      </c>
      <c r="Q401" t="s">
        <v>8310</v>
      </c>
      <c r="R401" t="s">
        <v>8315</v>
      </c>
      <c r="S401" s="11">
        <f t="shared" si="26"/>
        <v>42687.875775462962</v>
      </c>
      <c r="T401" s="11">
        <f t="shared" si="27"/>
        <v>42718.5</v>
      </c>
    </row>
    <row r="402" spans="1:20" ht="45" hidden="1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24"/>
        <v>112</v>
      </c>
      <c r="P402" s="6">
        <f t="shared" si="25"/>
        <v>181.13306451612902</v>
      </c>
      <c r="Q402" t="s">
        <v>8310</v>
      </c>
      <c r="R402" t="s">
        <v>8315</v>
      </c>
      <c r="S402" s="11">
        <f t="shared" si="26"/>
        <v>41745.635960648149</v>
      </c>
      <c r="T402" s="11">
        <f t="shared" si="27"/>
        <v>41776.145833333336</v>
      </c>
    </row>
    <row r="403" spans="1:20" ht="60" hidden="1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24"/>
        <v>104</v>
      </c>
      <c r="P403" s="6">
        <f t="shared" si="25"/>
        <v>711.04109589041093</v>
      </c>
      <c r="Q403" t="s">
        <v>8310</v>
      </c>
      <c r="R403" t="s">
        <v>8315</v>
      </c>
      <c r="S403" s="11">
        <f t="shared" si="26"/>
        <v>40732.842245370368</v>
      </c>
      <c r="T403" s="11">
        <f t="shared" si="27"/>
        <v>40762.842245370368</v>
      </c>
    </row>
    <row r="404" spans="1:20" ht="60" hidden="1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24"/>
        <v>142</v>
      </c>
      <c r="P404" s="6">
        <f t="shared" si="25"/>
        <v>65.883720930232556</v>
      </c>
      <c r="Q404" t="s">
        <v>8310</v>
      </c>
      <c r="R404" t="s">
        <v>8315</v>
      </c>
      <c r="S404" s="11">
        <f t="shared" si="26"/>
        <v>42292.539548611108</v>
      </c>
      <c r="T404" s="11">
        <f t="shared" si="27"/>
        <v>42313.58121527778</v>
      </c>
    </row>
    <row r="405" spans="1:20" ht="45" hidden="1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24"/>
        <v>105</v>
      </c>
      <c r="P405" s="6">
        <f t="shared" si="25"/>
        <v>75.185714285714283</v>
      </c>
      <c r="Q405" t="s">
        <v>8310</v>
      </c>
      <c r="R405" t="s">
        <v>8315</v>
      </c>
      <c r="S405" s="11">
        <f t="shared" si="26"/>
        <v>40718.310659722221</v>
      </c>
      <c r="T405" s="11">
        <f t="shared" si="27"/>
        <v>40765.297222222223</v>
      </c>
    </row>
    <row r="406" spans="1:20" ht="45" hidden="1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24"/>
        <v>103</v>
      </c>
      <c r="P406" s="6">
        <f t="shared" si="25"/>
        <v>133.14391143911439</v>
      </c>
      <c r="Q406" t="s">
        <v>8310</v>
      </c>
      <c r="R406" t="s">
        <v>8315</v>
      </c>
      <c r="S406" s="11">
        <f t="shared" si="26"/>
        <v>41646.628032407411</v>
      </c>
      <c r="T406" s="11">
        <f t="shared" si="27"/>
        <v>41675.961111111108</v>
      </c>
    </row>
    <row r="407" spans="1:20" ht="45" hidden="1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24"/>
        <v>108</v>
      </c>
      <c r="P407" s="6">
        <f t="shared" si="25"/>
        <v>55.2</v>
      </c>
      <c r="Q407" t="s">
        <v>8310</v>
      </c>
      <c r="R407" t="s">
        <v>8315</v>
      </c>
      <c r="S407" s="11">
        <f t="shared" si="26"/>
        <v>41674.08494212963</v>
      </c>
      <c r="T407" s="11">
        <f t="shared" si="27"/>
        <v>41704.08494212963</v>
      </c>
    </row>
    <row r="408" spans="1:20" ht="60" hidden="1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24"/>
        <v>108</v>
      </c>
      <c r="P408" s="6">
        <f t="shared" si="25"/>
        <v>86.163714285714292</v>
      </c>
      <c r="Q408" t="s">
        <v>8310</v>
      </c>
      <c r="R408" t="s">
        <v>8315</v>
      </c>
      <c r="S408" s="11">
        <f t="shared" si="26"/>
        <v>40638.162465277775</v>
      </c>
      <c r="T408" s="11">
        <f t="shared" si="27"/>
        <v>40672.249305555553</v>
      </c>
    </row>
    <row r="409" spans="1:20" ht="45" hidden="1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24"/>
        <v>102</v>
      </c>
      <c r="P409" s="6">
        <f t="shared" si="25"/>
        <v>92.318181818181813</v>
      </c>
      <c r="Q409" t="s">
        <v>8310</v>
      </c>
      <c r="R409" t="s">
        <v>8315</v>
      </c>
      <c r="S409" s="11">
        <f t="shared" si="26"/>
        <v>40806.870949074073</v>
      </c>
      <c r="T409" s="11">
        <f t="shared" si="27"/>
        <v>40866.912615740745</v>
      </c>
    </row>
    <row r="410" spans="1:20" ht="45" hidden="1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24"/>
        <v>101</v>
      </c>
      <c r="P410" s="6">
        <f t="shared" si="25"/>
        <v>160.16473684210527</v>
      </c>
      <c r="Q410" t="s">
        <v>8310</v>
      </c>
      <c r="R410" t="s">
        <v>8315</v>
      </c>
      <c r="S410" s="11">
        <f t="shared" si="26"/>
        <v>41543.735995370371</v>
      </c>
      <c r="T410" s="11">
        <f t="shared" si="27"/>
        <v>41583.777662037035</v>
      </c>
    </row>
    <row r="411" spans="1:20" ht="45" hidden="1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24"/>
        <v>137</v>
      </c>
      <c r="P411" s="6">
        <f t="shared" si="25"/>
        <v>45.6</v>
      </c>
      <c r="Q411" t="s">
        <v>8310</v>
      </c>
      <c r="R411" t="s">
        <v>8315</v>
      </c>
      <c r="S411" s="11">
        <f t="shared" si="26"/>
        <v>42543.862777777773</v>
      </c>
      <c r="T411" s="11">
        <f t="shared" si="27"/>
        <v>42573.862777777773</v>
      </c>
    </row>
    <row r="412" spans="1:20" ht="45" hidden="1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24"/>
        <v>128</v>
      </c>
      <c r="P412" s="6">
        <f t="shared" si="25"/>
        <v>183.28571428571428</v>
      </c>
      <c r="Q412" t="s">
        <v>8310</v>
      </c>
      <c r="R412" t="s">
        <v>8315</v>
      </c>
      <c r="S412" s="11">
        <f t="shared" si="26"/>
        <v>42113.981446759266</v>
      </c>
      <c r="T412" s="11">
        <f t="shared" si="27"/>
        <v>42173.981446759266</v>
      </c>
    </row>
    <row r="413" spans="1:20" ht="60" hidden="1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24"/>
        <v>101</v>
      </c>
      <c r="P413" s="6">
        <f t="shared" si="25"/>
        <v>125.78838174273859</v>
      </c>
      <c r="Q413" t="s">
        <v>8310</v>
      </c>
      <c r="R413" t="s">
        <v>8315</v>
      </c>
      <c r="S413" s="11">
        <f t="shared" si="26"/>
        <v>41598.17597222222</v>
      </c>
      <c r="T413" s="11">
        <f t="shared" si="27"/>
        <v>41630.208333333336</v>
      </c>
    </row>
    <row r="414" spans="1:20" ht="60" hidden="1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24"/>
        <v>127</v>
      </c>
      <c r="P414" s="6">
        <f t="shared" si="25"/>
        <v>57.654545454545456</v>
      </c>
      <c r="Q414" t="s">
        <v>8310</v>
      </c>
      <c r="R414" t="s">
        <v>8315</v>
      </c>
      <c r="S414" s="11">
        <f t="shared" si="26"/>
        <v>41099.742800925924</v>
      </c>
      <c r="T414" s="11">
        <f t="shared" si="27"/>
        <v>41115.742800925924</v>
      </c>
    </row>
    <row r="415" spans="1:20" ht="45" hidden="1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24"/>
        <v>105</v>
      </c>
      <c r="P415" s="6">
        <f t="shared" si="25"/>
        <v>78.660818713450297</v>
      </c>
      <c r="Q415" t="s">
        <v>8310</v>
      </c>
      <c r="R415" t="s">
        <v>8315</v>
      </c>
      <c r="S415" s="11">
        <f t="shared" si="26"/>
        <v>41079.877442129626</v>
      </c>
      <c r="T415" s="11">
        <f t="shared" si="27"/>
        <v>41109.877442129626</v>
      </c>
    </row>
    <row r="416" spans="1:20" ht="60" hidden="1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24"/>
        <v>103</v>
      </c>
      <c r="P416" s="6">
        <f t="shared" si="25"/>
        <v>91.480769230769226</v>
      </c>
      <c r="Q416" t="s">
        <v>8310</v>
      </c>
      <c r="R416" t="s">
        <v>8315</v>
      </c>
      <c r="S416" s="11">
        <f t="shared" si="26"/>
        <v>41529.063252314816</v>
      </c>
      <c r="T416" s="11">
        <f t="shared" si="27"/>
        <v>41559.063252314816</v>
      </c>
    </row>
    <row r="417" spans="1:20" ht="60" hidden="1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24"/>
        <v>102</v>
      </c>
      <c r="P417" s="6">
        <f t="shared" si="25"/>
        <v>68.09809523809524</v>
      </c>
      <c r="Q417" t="s">
        <v>8310</v>
      </c>
      <c r="R417" t="s">
        <v>8315</v>
      </c>
      <c r="S417" s="11">
        <f t="shared" si="26"/>
        <v>41904.851875</v>
      </c>
      <c r="T417" s="11">
        <f t="shared" si="27"/>
        <v>41929.5</v>
      </c>
    </row>
    <row r="418" spans="1:20" ht="45" hidden="1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24"/>
        <v>120</v>
      </c>
      <c r="P418" s="6">
        <f t="shared" si="25"/>
        <v>48.086800000000004</v>
      </c>
      <c r="Q418" t="s">
        <v>8310</v>
      </c>
      <c r="R418" t="s">
        <v>8315</v>
      </c>
      <c r="S418" s="11">
        <f t="shared" si="26"/>
        <v>41648.396192129629</v>
      </c>
      <c r="T418" s="11">
        <f t="shared" si="27"/>
        <v>41678.396192129629</v>
      </c>
    </row>
    <row r="419" spans="1:20" ht="60" hidden="1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24"/>
        <v>100</v>
      </c>
      <c r="P419" s="6">
        <f t="shared" si="25"/>
        <v>202.42307692307693</v>
      </c>
      <c r="Q419" t="s">
        <v>8310</v>
      </c>
      <c r="R419" t="s">
        <v>8315</v>
      </c>
      <c r="S419" s="11">
        <f t="shared" si="26"/>
        <v>41360.970601851855</v>
      </c>
      <c r="T419" s="11">
        <f t="shared" si="27"/>
        <v>41372.189583333333</v>
      </c>
    </row>
    <row r="420" spans="1:20" ht="60" hidden="1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24"/>
        <v>101</v>
      </c>
      <c r="P420" s="6">
        <f t="shared" si="25"/>
        <v>216.75</v>
      </c>
      <c r="Q420" t="s">
        <v>8310</v>
      </c>
      <c r="R420" t="s">
        <v>8315</v>
      </c>
      <c r="S420" s="11">
        <f t="shared" si="26"/>
        <v>42178.282372685186</v>
      </c>
      <c r="T420" s="11">
        <f t="shared" si="27"/>
        <v>42208.282372685186</v>
      </c>
    </row>
    <row r="421" spans="1:20" ht="45" hidden="1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24"/>
        <v>100</v>
      </c>
      <c r="P421" s="6">
        <f t="shared" si="25"/>
        <v>110.06849315068493</v>
      </c>
      <c r="Q421" t="s">
        <v>8310</v>
      </c>
      <c r="R421" t="s">
        <v>8315</v>
      </c>
      <c r="S421" s="11">
        <f t="shared" si="26"/>
        <v>41394.842442129629</v>
      </c>
      <c r="T421" s="11">
        <f t="shared" si="27"/>
        <v>41454.842442129629</v>
      </c>
    </row>
    <row r="422" spans="1:20" ht="60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24"/>
        <v>0</v>
      </c>
      <c r="P422" s="6">
        <f t="shared" si="25"/>
        <v>4.833333333333333</v>
      </c>
      <c r="Q422" t="s">
        <v>8310</v>
      </c>
      <c r="R422" t="s">
        <v>8316</v>
      </c>
      <c r="S422" s="11">
        <f t="shared" si="26"/>
        <v>41682.23646990741</v>
      </c>
      <c r="T422" s="11">
        <f t="shared" si="27"/>
        <v>41712.194803240738</v>
      </c>
    </row>
    <row r="423" spans="1:20" ht="60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24"/>
        <v>2</v>
      </c>
      <c r="P423" s="6">
        <f t="shared" si="25"/>
        <v>50.166666666666664</v>
      </c>
      <c r="Q423" t="s">
        <v>8310</v>
      </c>
      <c r="R423" t="s">
        <v>8316</v>
      </c>
      <c r="S423" s="11">
        <f t="shared" si="26"/>
        <v>42177.491388888884</v>
      </c>
      <c r="T423" s="11">
        <f t="shared" si="27"/>
        <v>42237.491388888884</v>
      </c>
    </row>
    <row r="424" spans="1:20" ht="60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24"/>
        <v>1</v>
      </c>
      <c r="P424" s="6">
        <f t="shared" si="25"/>
        <v>35.833333333333336</v>
      </c>
      <c r="Q424" t="s">
        <v>8310</v>
      </c>
      <c r="R424" t="s">
        <v>8316</v>
      </c>
      <c r="S424" s="11">
        <f t="shared" si="26"/>
        <v>41863.260381944441</v>
      </c>
      <c r="T424" s="11">
        <f t="shared" si="27"/>
        <v>41893.260381944441</v>
      </c>
    </row>
    <row r="425" spans="1:20" ht="4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24"/>
        <v>1</v>
      </c>
      <c r="P425" s="6">
        <f t="shared" si="25"/>
        <v>11.76923076923077</v>
      </c>
      <c r="Q425" t="s">
        <v>8310</v>
      </c>
      <c r="R425" t="s">
        <v>8316</v>
      </c>
      <c r="S425" s="11">
        <f t="shared" si="26"/>
        <v>41400.92627314815</v>
      </c>
      <c r="T425" s="11">
        <f t="shared" si="27"/>
        <v>41430.92627314815</v>
      </c>
    </row>
    <row r="426" spans="1:20" ht="4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24"/>
        <v>7</v>
      </c>
      <c r="P426" s="6">
        <f t="shared" si="25"/>
        <v>40.78</v>
      </c>
      <c r="Q426" t="s">
        <v>8310</v>
      </c>
      <c r="R426" t="s">
        <v>8316</v>
      </c>
      <c r="S426" s="11">
        <f t="shared" si="26"/>
        <v>40934.376145833332</v>
      </c>
      <c r="T426" s="11">
        <f t="shared" si="27"/>
        <v>40994.334479166668</v>
      </c>
    </row>
    <row r="427" spans="1:20" ht="60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24"/>
        <v>0</v>
      </c>
      <c r="P427" s="6">
        <f t="shared" si="25"/>
        <v>3</v>
      </c>
      <c r="Q427" t="s">
        <v>8310</v>
      </c>
      <c r="R427" t="s">
        <v>8316</v>
      </c>
      <c r="S427" s="11">
        <f t="shared" si="26"/>
        <v>42275.861157407402</v>
      </c>
      <c r="T427" s="11">
        <f t="shared" si="27"/>
        <v>42335.902824074074</v>
      </c>
    </row>
    <row r="428" spans="1:20" ht="60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24"/>
        <v>1</v>
      </c>
      <c r="P428" s="6">
        <f t="shared" si="25"/>
        <v>16.625</v>
      </c>
      <c r="Q428" t="s">
        <v>8310</v>
      </c>
      <c r="R428" t="s">
        <v>8316</v>
      </c>
      <c r="S428" s="11">
        <f t="shared" si="26"/>
        <v>42400.711967592593</v>
      </c>
      <c r="T428" s="11">
        <f t="shared" si="27"/>
        <v>42430.711967592593</v>
      </c>
    </row>
    <row r="429" spans="1:20" ht="60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24"/>
        <v>0</v>
      </c>
      <c r="P429" s="6" t="e">
        <f t="shared" si="25"/>
        <v>#DIV/0!</v>
      </c>
      <c r="Q429" t="s">
        <v>8310</v>
      </c>
      <c r="R429" t="s">
        <v>8316</v>
      </c>
      <c r="S429" s="11">
        <f t="shared" si="26"/>
        <v>42285.909027777772</v>
      </c>
      <c r="T429" s="11">
        <f t="shared" si="27"/>
        <v>42299.790972222225</v>
      </c>
    </row>
    <row r="430" spans="1:20" ht="30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24"/>
        <v>6</v>
      </c>
      <c r="P430" s="6">
        <f t="shared" si="25"/>
        <v>52</v>
      </c>
      <c r="Q430" t="s">
        <v>8310</v>
      </c>
      <c r="R430" t="s">
        <v>8316</v>
      </c>
      <c r="S430" s="11">
        <f t="shared" si="26"/>
        <v>41778.766724537039</v>
      </c>
      <c r="T430" s="11">
        <f t="shared" si="27"/>
        <v>41806.916666666664</v>
      </c>
    </row>
    <row r="431" spans="1:20" ht="60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24"/>
        <v>0</v>
      </c>
      <c r="P431" s="6" t="e">
        <f t="shared" si="25"/>
        <v>#DIV/0!</v>
      </c>
      <c r="Q431" t="s">
        <v>8310</v>
      </c>
      <c r="R431" t="s">
        <v>8316</v>
      </c>
      <c r="S431" s="11">
        <f t="shared" si="26"/>
        <v>40070.901412037041</v>
      </c>
      <c r="T431" s="11">
        <f t="shared" si="27"/>
        <v>40144.207638888889</v>
      </c>
    </row>
    <row r="432" spans="1:20" ht="4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24"/>
        <v>2</v>
      </c>
      <c r="P432" s="6">
        <f t="shared" si="25"/>
        <v>4.8</v>
      </c>
      <c r="Q432" t="s">
        <v>8310</v>
      </c>
      <c r="R432" t="s">
        <v>8316</v>
      </c>
      <c r="S432" s="11">
        <f t="shared" si="26"/>
        <v>41513.107256944444</v>
      </c>
      <c r="T432" s="11">
        <f t="shared" si="27"/>
        <v>41528.107256944444</v>
      </c>
    </row>
    <row r="433" spans="1:20" ht="4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24"/>
        <v>14</v>
      </c>
      <c r="P433" s="6">
        <f t="shared" si="25"/>
        <v>51.875</v>
      </c>
      <c r="Q433" t="s">
        <v>8310</v>
      </c>
      <c r="R433" t="s">
        <v>8316</v>
      </c>
      <c r="S433" s="11">
        <f t="shared" si="26"/>
        <v>42526.871331018512</v>
      </c>
      <c r="T433" s="11">
        <f t="shared" si="27"/>
        <v>42556.871331018512</v>
      </c>
    </row>
    <row r="434" spans="1:20" ht="60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24"/>
        <v>10</v>
      </c>
      <c r="P434" s="6">
        <f t="shared" si="25"/>
        <v>71.25</v>
      </c>
      <c r="Q434" t="s">
        <v>8310</v>
      </c>
      <c r="R434" t="s">
        <v>8316</v>
      </c>
      <c r="S434" s="11">
        <f t="shared" si="26"/>
        <v>42238.726631944446</v>
      </c>
      <c r="T434" s="11">
        <f t="shared" si="27"/>
        <v>42298.726631944446</v>
      </c>
    </row>
    <row r="435" spans="1:20" ht="60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24"/>
        <v>0</v>
      </c>
      <c r="P435" s="6" t="e">
        <f t="shared" si="25"/>
        <v>#DIV/0!</v>
      </c>
      <c r="Q435" t="s">
        <v>8310</v>
      </c>
      <c r="R435" t="s">
        <v>8316</v>
      </c>
      <c r="S435" s="11">
        <f t="shared" si="26"/>
        <v>42228.629884259266</v>
      </c>
      <c r="T435" s="11">
        <f t="shared" si="27"/>
        <v>42288.629884259266</v>
      </c>
    </row>
    <row r="436" spans="1:20" ht="60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24"/>
        <v>5</v>
      </c>
      <c r="P436" s="6">
        <f t="shared" si="25"/>
        <v>62.5</v>
      </c>
      <c r="Q436" t="s">
        <v>8310</v>
      </c>
      <c r="R436" t="s">
        <v>8316</v>
      </c>
      <c r="S436" s="11">
        <f t="shared" si="26"/>
        <v>41576.834513888891</v>
      </c>
      <c r="T436" s="11">
        <f t="shared" si="27"/>
        <v>41609.876180555555</v>
      </c>
    </row>
    <row r="437" spans="1:20" ht="60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24"/>
        <v>0</v>
      </c>
      <c r="P437" s="6">
        <f t="shared" si="25"/>
        <v>1</v>
      </c>
      <c r="Q437" t="s">
        <v>8310</v>
      </c>
      <c r="R437" t="s">
        <v>8316</v>
      </c>
      <c r="S437" s="11">
        <f t="shared" si="26"/>
        <v>41500.747453703705</v>
      </c>
      <c r="T437" s="11">
        <f t="shared" si="27"/>
        <v>41530.747453703705</v>
      </c>
    </row>
    <row r="438" spans="1:20" ht="4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24"/>
        <v>0</v>
      </c>
      <c r="P438" s="6" t="e">
        <f t="shared" si="25"/>
        <v>#DIV/0!</v>
      </c>
      <c r="Q438" t="s">
        <v>8310</v>
      </c>
      <c r="R438" t="s">
        <v>8316</v>
      </c>
      <c r="S438" s="11">
        <f t="shared" si="26"/>
        <v>41456.36241898148</v>
      </c>
      <c r="T438" s="11">
        <f t="shared" si="27"/>
        <v>41486.36241898148</v>
      </c>
    </row>
    <row r="439" spans="1:20" ht="4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24"/>
        <v>0</v>
      </c>
      <c r="P439" s="6" t="e">
        <f t="shared" si="25"/>
        <v>#DIV/0!</v>
      </c>
      <c r="Q439" t="s">
        <v>8310</v>
      </c>
      <c r="R439" t="s">
        <v>8316</v>
      </c>
      <c r="S439" s="11">
        <f t="shared" si="26"/>
        <v>42591.31858796296</v>
      </c>
      <c r="T439" s="11">
        <f t="shared" si="27"/>
        <v>42651.31858796296</v>
      </c>
    </row>
    <row r="440" spans="1:20" ht="4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24"/>
        <v>9</v>
      </c>
      <c r="P440" s="6">
        <f t="shared" si="25"/>
        <v>170.54545454545453</v>
      </c>
      <c r="Q440" t="s">
        <v>8310</v>
      </c>
      <c r="R440" t="s">
        <v>8316</v>
      </c>
      <c r="S440" s="11">
        <f t="shared" si="26"/>
        <v>42296.261087962965</v>
      </c>
      <c r="T440" s="11">
        <f t="shared" si="27"/>
        <v>42326.302754629629</v>
      </c>
    </row>
    <row r="441" spans="1:20" ht="60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24"/>
        <v>0</v>
      </c>
      <c r="P441" s="6" t="e">
        <f t="shared" si="25"/>
        <v>#DIV/0!</v>
      </c>
      <c r="Q441" t="s">
        <v>8310</v>
      </c>
      <c r="R441" t="s">
        <v>8316</v>
      </c>
      <c r="S441" s="11">
        <f t="shared" si="26"/>
        <v>41919.761782407404</v>
      </c>
      <c r="T441" s="11">
        <f t="shared" si="27"/>
        <v>41929.761782407404</v>
      </c>
    </row>
    <row r="442" spans="1:20" ht="4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24"/>
        <v>0</v>
      </c>
      <c r="P442" s="6">
        <f t="shared" si="25"/>
        <v>5</v>
      </c>
      <c r="Q442" t="s">
        <v>8310</v>
      </c>
      <c r="R442" t="s">
        <v>8316</v>
      </c>
      <c r="S442" s="11">
        <f t="shared" si="26"/>
        <v>42423.985567129625</v>
      </c>
      <c r="T442" s="11">
        <f t="shared" si="27"/>
        <v>42453.943900462968</v>
      </c>
    </row>
    <row r="443" spans="1:20" ht="60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24"/>
        <v>0</v>
      </c>
      <c r="P443" s="6" t="e">
        <f t="shared" si="25"/>
        <v>#DIV/0!</v>
      </c>
      <c r="Q443" t="s">
        <v>8310</v>
      </c>
      <c r="R443" t="s">
        <v>8316</v>
      </c>
      <c r="S443" s="11">
        <f t="shared" si="26"/>
        <v>41550.793935185182</v>
      </c>
      <c r="T443" s="11">
        <f t="shared" si="27"/>
        <v>41580.793935185182</v>
      </c>
    </row>
    <row r="444" spans="1:20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24"/>
        <v>39</v>
      </c>
      <c r="P444" s="6">
        <f t="shared" si="25"/>
        <v>393.58823529411762</v>
      </c>
      <c r="Q444" t="s">
        <v>8310</v>
      </c>
      <c r="R444" t="s">
        <v>8316</v>
      </c>
      <c r="S444" s="11">
        <f t="shared" si="26"/>
        <v>42024.888692129629</v>
      </c>
      <c r="T444" s="11">
        <f t="shared" si="27"/>
        <v>42054.888692129629</v>
      </c>
    </row>
    <row r="445" spans="1:20" ht="4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24"/>
        <v>0</v>
      </c>
      <c r="P445" s="6">
        <f t="shared" si="25"/>
        <v>5</v>
      </c>
      <c r="Q445" t="s">
        <v>8310</v>
      </c>
      <c r="R445" t="s">
        <v>8316</v>
      </c>
      <c r="S445" s="11">
        <f t="shared" si="26"/>
        <v>41650.015057870369</v>
      </c>
      <c r="T445" s="11">
        <f t="shared" si="27"/>
        <v>41680.015057870369</v>
      </c>
    </row>
    <row r="446" spans="1:20" ht="4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24"/>
        <v>5</v>
      </c>
      <c r="P446" s="6">
        <f t="shared" si="25"/>
        <v>50</v>
      </c>
      <c r="Q446" t="s">
        <v>8310</v>
      </c>
      <c r="R446" t="s">
        <v>8316</v>
      </c>
      <c r="S446" s="11">
        <f t="shared" si="26"/>
        <v>40894.906956018516</v>
      </c>
      <c r="T446" s="11">
        <f t="shared" si="27"/>
        <v>40954.906956018516</v>
      </c>
    </row>
    <row r="447" spans="1:20" ht="4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24"/>
        <v>0</v>
      </c>
      <c r="P447" s="6">
        <f t="shared" si="25"/>
        <v>1</v>
      </c>
      <c r="Q447" t="s">
        <v>8310</v>
      </c>
      <c r="R447" t="s">
        <v>8316</v>
      </c>
      <c r="S447" s="11">
        <f t="shared" si="26"/>
        <v>42130.335358796292</v>
      </c>
      <c r="T447" s="11">
        <f t="shared" si="27"/>
        <v>42145.335358796292</v>
      </c>
    </row>
    <row r="448" spans="1:20" ht="60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24"/>
        <v>7</v>
      </c>
      <c r="P448" s="6">
        <f t="shared" si="25"/>
        <v>47.875</v>
      </c>
      <c r="Q448" t="s">
        <v>8310</v>
      </c>
      <c r="R448" t="s">
        <v>8316</v>
      </c>
      <c r="S448" s="11">
        <f t="shared" si="26"/>
        <v>42037.083564814813</v>
      </c>
      <c r="T448" s="11">
        <f t="shared" si="27"/>
        <v>42067.083564814813</v>
      </c>
    </row>
    <row r="449" spans="1:20" ht="60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24"/>
        <v>0</v>
      </c>
      <c r="P449" s="6">
        <f t="shared" si="25"/>
        <v>5</v>
      </c>
      <c r="Q449" t="s">
        <v>8310</v>
      </c>
      <c r="R449" t="s">
        <v>8316</v>
      </c>
      <c r="S449" s="11">
        <f t="shared" si="26"/>
        <v>41331.555127314816</v>
      </c>
      <c r="T449" s="11">
        <f t="shared" si="27"/>
        <v>41356.513460648144</v>
      </c>
    </row>
    <row r="450" spans="1:20" ht="60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24"/>
        <v>3</v>
      </c>
      <c r="P450" s="6">
        <f t="shared" si="25"/>
        <v>20.502500000000001</v>
      </c>
      <c r="Q450" t="s">
        <v>8310</v>
      </c>
      <c r="R450" t="s">
        <v>8316</v>
      </c>
      <c r="S450" s="11">
        <f t="shared" si="26"/>
        <v>41753.758043981477</v>
      </c>
      <c r="T450" s="11">
        <f t="shared" si="27"/>
        <v>41773.758043981477</v>
      </c>
    </row>
    <row r="451" spans="1:20" ht="60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28">ROUND(E451/D451*100,0)</f>
        <v>2</v>
      </c>
      <c r="P451" s="6">
        <f t="shared" ref="P451:P514" si="29">E451/L451</f>
        <v>9</v>
      </c>
      <c r="Q451" t="s">
        <v>8310</v>
      </c>
      <c r="R451" t="s">
        <v>8316</v>
      </c>
      <c r="S451" s="11">
        <f t="shared" ref="S451:S514" si="30">(((J451/60)/60)/24)+DATE(1970,1,1)</f>
        <v>41534.568113425928</v>
      </c>
      <c r="T451" s="11">
        <f t="shared" ref="T451:T514" si="31">(((I451/60)/60)/24)+DATE(1970,1,1)</f>
        <v>41564.568113425928</v>
      </c>
    </row>
    <row r="452" spans="1:20" ht="60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28"/>
        <v>1</v>
      </c>
      <c r="P452" s="6">
        <f t="shared" si="29"/>
        <v>56.571428571428569</v>
      </c>
      <c r="Q452" t="s">
        <v>8310</v>
      </c>
      <c r="R452" t="s">
        <v>8316</v>
      </c>
      <c r="S452" s="11">
        <f t="shared" si="30"/>
        <v>41654.946759259255</v>
      </c>
      <c r="T452" s="11">
        <f t="shared" si="31"/>
        <v>41684.946759259255</v>
      </c>
    </row>
    <row r="453" spans="1:20" ht="60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28"/>
        <v>0</v>
      </c>
      <c r="P453" s="6" t="e">
        <f t="shared" si="29"/>
        <v>#DIV/0!</v>
      </c>
      <c r="Q453" t="s">
        <v>8310</v>
      </c>
      <c r="R453" t="s">
        <v>8316</v>
      </c>
      <c r="S453" s="11">
        <f t="shared" si="30"/>
        <v>41634.715173611112</v>
      </c>
      <c r="T453" s="11">
        <f t="shared" si="31"/>
        <v>41664.715173611112</v>
      </c>
    </row>
    <row r="454" spans="1:20" ht="4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28"/>
        <v>64</v>
      </c>
      <c r="P454" s="6">
        <f t="shared" si="29"/>
        <v>40</v>
      </c>
      <c r="Q454" t="s">
        <v>8310</v>
      </c>
      <c r="R454" t="s">
        <v>8316</v>
      </c>
      <c r="S454" s="11">
        <f t="shared" si="30"/>
        <v>42107.703877314809</v>
      </c>
      <c r="T454" s="11">
        <f t="shared" si="31"/>
        <v>42137.703877314809</v>
      </c>
    </row>
    <row r="455" spans="1:20" ht="60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28"/>
        <v>0</v>
      </c>
      <c r="P455" s="6">
        <f t="shared" si="29"/>
        <v>13</v>
      </c>
      <c r="Q455" t="s">
        <v>8310</v>
      </c>
      <c r="R455" t="s">
        <v>8316</v>
      </c>
      <c r="S455" s="11">
        <f t="shared" si="30"/>
        <v>42038.824988425928</v>
      </c>
      <c r="T455" s="11">
        <f t="shared" si="31"/>
        <v>42054.824988425928</v>
      </c>
    </row>
    <row r="456" spans="1:20" ht="4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28"/>
        <v>1</v>
      </c>
      <c r="P456" s="6">
        <f t="shared" si="29"/>
        <v>16.399999999999999</v>
      </c>
      <c r="Q456" t="s">
        <v>8310</v>
      </c>
      <c r="R456" t="s">
        <v>8316</v>
      </c>
      <c r="S456" s="11">
        <f t="shared" si="30"/>
        <v>41938.717256944445</v>
      </c>
      <c r="T456" s="11">
        <f t="shared" si="31"/>
        <v>41969.551388888889</v>
      </c>
    </row>
    <row r="457" spans="1:20" ht="60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28"/>
        <v>0</v>
      </c>
      <c r="P457" s="6">
        <f t="shared" si="29"/>
        <v>22.5</v>
      </c>
      <c r="Q457" t="s">
        <v>8310</v>
      </c>
      <c r="R457" t="s">
        <v>8316</v>
      </c>
      <c r="S457" s="11">
        <f t="shared" si="30"/>
        <v>40971.002569444441</v>
      </c>
      <c r="T457" s="11">
        <f t="shared" si="31"/>
        <v>41016.021527777775</v>
      </c>
    </row>
    <row r="458" spans="1:20" ht="60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28"/>
        <v>1</v>
      </c>
      <c r="P458" s="6">
        <f t="shared" si="29"/>
        <v>20.333333333333332</v>
      </c>
      <c r="Q458" t="s">
        <v>8310</v>
      </c>
      <c r="R458" t="s">
        <v>8316</v>
      </c>
      <c r="S458" s="11">
        <f t="shared" si="30"/>
        <v>41547.694456018515</v>
      </c>
      <c r="T458" s="11">
        <f t="shared" si="31"/>
        <v>41569.165972222225</v>
      </c>
    </row>
    <row r="459" spans="1:20" ht="60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28"/>
        <v>0</v>
      </c>
      <c r="P459" s="6" t="e">
        <f t="shared" si="29"/>
        <v>#DIV/0!</v>
      </c>
      <c r="Q459" t="s">
        <v>8310</v>
      </c>
      <c r="R459" t="s">
        <v>8316</v>
      </c>
      <c r="S459" s="11">
        <f t="shared" si="30"/>
        <v>41837.767500000002</v>
      </c>
      <c r="T459" s="11">
        <f t="shared" si="31"/>
        <v>41867.767500000002</v>
      </c>
    </row>
    <row r="460" spans="1:20" ht="4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28"/>
        <v>8</v>
      </c>
      <c r="P460" s="6">
        <f t="shared" si="29"/>
        <v>16.755102040816325</v>
      </c>
      <c r="Q460" t="s">
        <v>8310</v>
      </c>
      <c r="R460" t="s">
        <v>8316</v>
      </c>
      <c r="S460" s="11">
        <f t="shared" si="30"/>
        <v>41378.69976851852</v>
      </c>
      <c r="T460" s="11">
        <f t="shared" si="31"/>
        <v>41408.69976851852</v>
      </c>
    </row>
    <row r="461" spans="1:20" ht="60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28"/>
        <v>0</v>
      </c>
      <c r="P461" s="6">
        <f t="shared" si="29"/>
        <v>25</v>
      </c>
      <c r="Q461" t="s">
        <v>8310</v>
      </c>
      <c r="R461" t="s">
        <v>8316</v>
      </c>
      <c r="S461" s="11">
        <f t="shared" si="30"/>
        <v>40800.6403587963</v>
      </c>
      <c r="T461" s="11">
        <f t="shared" si="31"/>
        <v>40860.682025462964</v>
      </c>
    </row>
    <row r="462" spans="1:20" ht="30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28"/>
        <v>0</v>
      </c>
      <c r="P462" s="6">
        <f t="shared" si="29"/>
        <v>12.5</v>
      </c>
      <c r="Q462" t="s">
        <v>8310</v>
      </c>
      <c r="R462" t="s">
        <v>8316</v>
      </c>
      <c r="S462" s="11">
        <f t="shared" si="30"/>
        <v>41759.542534722219</v>
      </c>
      <c r="T462" s="11">
        <f t="shared" si="31"/>
        <v>41791.166666666664</v>
      </c>
    </row>
    <row r="463" spans="1:20" ht="60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28"/>
        <v>0</v>
      </c>
      <c r="P463" s="6" t="e">
        <f t="shared" si="29"/>
        <v>#DIV/0!</v>
      </c>
      <c r="Q463" t="s">
        <v>8310</v>
      </c>
      <c r="R463" t="s">
        <v>8316</v>
      </c>
      <c r="S463" s="11">
        <f t="shared" si="30"/>
        <v>41407.84684027778</v>
      </c>
      <c r="T463" s="11">
        <f t="shared" si="31"/>
        <v>41427.84684027778</v>
      </c>
    </row>
    <row r="464" spans="1:20" ht="60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28"/>
        <v>0</v>
      </c>
      <c r="P464" s="6" t="e">
        <f t="shared" si="29"/>
        <v>#DIV/0!</v>
      </c>
      <c r="Q464" t="s">
        <v>8310</v>
      </c>
      <c r="R464" t="s">
        <v>8316</v>
      </c>
      <c r="S464" s="11">
        <f t="shared" si="30"/>
        <v>40705.126631944448</v>
      </c>
      <c r="T464" s="11">
        <f t="shared" si="31"/>
        <v>40765.126631944448</v>
      </c>
    </row>
    <row r="465" spans="1:20" ht="4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28"/>
        <v>2</v>
      </c>
      <c r="P465" s="6">
        <f t="shared" si="29"/>
        <v>113.63636363636364</v>
      </c>
      <c r="Q465" t="s">
        <v>8310</v>
      </c>
      <c r="R465" t="s">
        <v>8316</v>
      </c>
      <c r="S465" s="11">
        <f t="shared" si="30"/>
        <v>40750.710104166668</v>
      </c>
      <c r="T465" s="11">
        <f t="shared" si="31"/>
        <v>40810.710104166668</v>
      </c>
    </row>
    <row r="466" spans="1:20" ht="4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28"/>
        <v>0</v>
      </c>
      <c r="P466" s="6">
        <f t="shared" si="29"/>
        <v>1</v>
      </c>
      <c r="Q466" t="s">
        <v>8310</v>
      </c>
      <c r="R466" t="s">
        <v>8316</v>
      </c>
      <c r="S466" s="11">
        <f t="shared" si="30"/>
        <v>42488.848784722228</v>
      </c>
      <c r="T466" s="11">
        <f t="shared" si="31"/>
        <v>42508.848784722228</v>
      </c>
    </row>
    <row r="467" spans="1:20" ht="30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28"/>
        <v>27</v>
      </c>
      <c r="P467" s="6">
        <f t="shared" si="29"/>
        <v>17.25</v>
      </c>
      <c r="Q467" t="s">
        <v>8310</v>
      </c>
      <c r="R467" t="s">
        <v>8316</v>
      </c>
      <c r="S467" s="11">
        <f t="shared" si="30"/>
        <v>41801.120069444441</v>
      </c>
      <c r="T467" s="11">
        <f t="shared" si="31"/>
        <v>41817.120069444441</v>
      </c>
    </row>
    <row r="468" spans="1:20" ht="4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28"/>
        <v>1</v>
      </c>
      <c r="P468" s="6">
        <f t="shared" si="29"/>
        <v>15.2</v>
      </c>
      <c r="Q468" t="s">
        <v>8310</v>
      </c>
      <c r="R468" t="s">
        <v>8316</v>
      </c>
      <c r="S468" s="11">
        <f t="shared" si="30"/>
        <v>41129.942870370374</v>
      </c>
      <c r="T468" s="11">
        <f t="shared" si="31"/>
        <v>41159.942870370374</v>
      </c>
    </row>
    <row r="469" spans="1:20" ht="60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28"/>
        <v>22</v>
      </c>
      <c r="P469" s="6">
        <f t="shared" si="29"/>
        <v>110.64102564102564</v>
      </c>
      <c r="Q469" t="s">
        <v>8310</v>
      </c>
      <c r="R469" t="s">
        <v>8316</v>
      </c>
      <c r="S469" s="11">
        <f t="shared" si="30"/>
        <v>41135.679791666669</v>
      </c>
      <c r="T469" s="11">
        <f t="shared" si="31"/>
        <v>41180.679791666669</v>
      </c>
    </row>
    <row r="470" spans="1:20" ht="60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28"/>
        <v>0</v>
      </c>
      <c r="P470" s="6" t="e">
        <f t="shared" si="29"/>
        <v>#DIV/0!</v>
      </c>
      <c r="Q470" t="s">
        <v>8310</v>
      </c>
      <c r="R470" t="s">
        <v>8316</v>
      </c>
      <c r="S470" s="11">
        <f t="shared" si="30"/>
        <v>41041.167627314811</v>
      </c>
      <c r="T470" s="11">
        <f t="shared" si="31"/>
        <v>41101.160474537035</v>
      </c>
    </row>
    <row r="471" spans="1:20" ht="30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28"/>
        <v>0</v>
      </c>
      <c r="P471" s="6" t="e">
        <f t="shared" si="29"/>
        <v>#DIV/0!</v>
      </c>
      <c r="Q471" t="s">
        <v>8310</v>
      </c>
      <c r="R471" t="s">
        <v>8316</v>
      </c>
      <c r="S471" s="11">
        <f t="shared" si="30"/>
        <v>41827.989861111113</v>
      </c>
      <c r="T471" s="11">
        <f t="shared" si="31"/>
        <v>41887.989861111113</v>
      </c>
    </row>
    <row r="472" spans="1:20" ht="60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28"/>
        <v>1</v>
      </c>
      <c r="P472" s="6">
        <f t="shared" si="29"/>
        <v>25.5</v>
      </c>
      <c r="Q472" t="s">
        <v>8310</v>
      </c>
      <c r="R472" t="s">
        <v>8316</v>
      </c>
      <c r="S472" s="11">
        <f t="shared" si="30"/>
        <v>41605.167696759258</v>
      </c>
      <c r="T472" s="11">
        <f t="shared" si="31"/>
        <v>41655.166666666664</v>
      </c>
    </row>
    <row r="473" spans="1:20" ht="60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28"/>
        <v>12</v>
      </c>
      <c r="P473" s="6">
        <f t="shared" si="29"/>
        <v>38.476470588235294</v>
      </c>
      <c r="Q473" t="s">
        <v>8310</v>
      </c>
      <c r="R473" t="s">
        <v>8316</v>
      </c>
      <c r="S473" s="11">
        <f t="shared" si="30"/>
        <v>41703.721979166665</v>
      </c>
      <c r="T473" s="11">
        <f t="shared" si="31"/>
        <v>41748.680312500001</v>
      </c>
    </row>
    <row r="474" spans="1:20" ht="60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28"/>
        <v>18</v>
      </c>
      <c r="P474" s="6">
        <f t="shared" si="29"/>
        <v>28.2</v>
      </c>
      <c r="Q474" t="s">
        <v>8310</v>
      </c>
      <c r="R474" t="s">
        <v>8316</v>
      </c>
      <c r="S474" s="11">
        <f t="shared" si="30"/>
        <v>41844.922662037039</v>
      </c>
      <c r="T474" s="11">
        <f t="shared" si="31"/>
        <v>41874.922662037039</v>
      </c>
    </row>
    <row r="475" spans="1:20" ht="4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28"/>
        <v>3</v>
      </c>
      <c r="P475" s="6">
        <f t="shared" si="29"/>
        <v>61.5</v>
      </c>
      <c r="Q475" t="s">
        <v>8310</v>
      </c>
      <c r="R475" t="s">
        <v>8316</v>
      </c>
      <c r="S475" s="11">
        <f t="shared" si="30"/>
        <v>41869.698136574072</v>
      </c>
      <c r="T475" s="11">
        <f t="shared" si="31"/>
        <v>41899.698136574072</v>
      </c>
    </row>
    <row r="476" spans="1:20" ht="4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28"/>
        <v>0</v>
      </c>
      <c r="P476" s="6">
        <f t="shared" si="29"/>
        <v>1</v>
      </c>
      <c r="Q476" t="s">
        <v>8310</v>
      </c>
      <c r="R476" t="s">
        <v>8316</v>
      </c>
      <c r="S476" s="11">
        <f t="shared" si="30"/>
        <v>42753.329039351855</v>
      </c>
      <c r="T476" s="11">
        <f t="shared" si="31"/>
        <v>42783.329039351855</v>
      </c>
    </row>
    <row r="477" spans="1:20" ht="60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28"/>
        <v>0</v>
      </c>
      <c r="P477" s="6" t="e">
        <f t="shared" si="29"/>
        <v>#DIV/0!</v>
      </c>
      <c r="Q477" t="s">
        <v>8310</v>
      </c>
      <c r="R477" t="s">
        <v>8316</v>
      </c>
      <c r="S477" s="11">
        <f t="shared" si="30"/>
        <v>42100.086145833338</v>
      </c>
      <c r="T477" s="11">
        <f t="shared" si="31"/>
        <v>42130.086145833338</v>
      </c>
    </row>
    <row r="478" spans="1:20" ht="30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28"/>
        <v>2</v>
      </c>
      <c r="P478" s="6">
        <f t="shared" si="29"/>
        <v>39.569274193548388</v>
      </c>
      <c r="Q478" t="s">
        <v>8310</v>
      </c>
      <c r="R478" t="s">
        <v>8316</v>
      </c>
      <c r="S478" s="11">
        <f t="shared" si="30"/>
        <v>41757.975011574075</v>
      </c>
      <c r="T478" s="11">
        <f t="shared" si="31"/>
        <v>41793.165972222225</v>
      </c>
    </row>
    <row r="479" spans="1:20" ht="60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28"/>
        <v>0</v>
      </c>
      <c r="P479" s="6" t="e">
        <f t="shared" si="29"/>
        <v>#DIV/0!</v>
      </c>
      <c r="Q479" t="s">
        <v>8310</v>
      </c>
      <c r="R479" t="s">
        <v>8316</v>
      </c>
      <c r="S479" s="11">
        <f t="shared" si="30"/>
        <v>40987.83488425926</v>
      </c>
      <c r="T479" s="11">
        <f t="shared" si="31"/>
        <v>41047.83488425926</v>
      </c>
    </row>
    <row r="480" spans="1:20" ht="4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28"/>
        <v>0</v>
      </c>
      <c r="P480" s="6" t="e">
        <f t="shared" si="29"/>
        <v>#DIV/0!</v>
      </c>
      <c r="Q480" t="s">
        <v>8310</v>
      </c>
      <c r="R480" t="s">
        <v>8316</v>
      </c>
      <c r="S480" s="11">
        <f t="shared" si="30"/>
        <v>42065.910983796297</v>
      </c>
      <c r="T480" s="11">
        <f t="shared" si="31"/>
        <v>42095.869317129633</v>
      </c>
    </row>
    <row r="481" spans="1:20" ht="4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28"/>
        <v>33</v>
      </c>
      <c r="P481" s="6">
        <f t="shared" si="29"/>
        <v>88.8</v>
      </c>
      <c r="Q481" t="s">
        <v>8310</v>
      </c>
      <c r="R481" t="s">
        <v>8316</v>
      </c>
      <c r="S481" s="11">
        <f t="shared" si="30"/>
        <v>41904.407812500001</v>
      </c>
      <c r="T481" s="11">
        <f t="shared" si="31"/>
        <v>41964.449479166666</v>
      </c>
    </row>
    <row r="482" spans="1:20" ht="60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28"/>
        <v>19</v>
      </c>
      <c r="P482" s="6">
        <f t="shared" si="29"/>
        <v>55.457142857142856</v>
      </c>
      <c r="Q482" t="s">
        <v>8310</v>
      </c>
      <c r="R482" t="s">
        <v>8316</v>
      </c>
      <c r="S482" s="11">
        <f t="shared" si="30"/>
        <v>41465.500173611108</v>
      </c>
      <c r="T482" s="11">
        <f t="shared" si="31"/>
        <v>41495.500173611108</v>
      </c>
    </row>
    <row r="483" spans="1:20" ht="60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28"/>
        <v>6</v>
      </c>
      <c r="P483" s="6">
        <f t="shared" si="29"/>
        <v>87.142857142857139</v>
      </c>
      <c r="Q483" t="s">
        <v>8310</v>
      </c>
      <c r="R483" t="s">
        <v>8316</v>
      </c>
      <c r="S483" s="11">
        <f t="shared" si="30"/>
        <v>41162.672326388885</v>
      </c>
      <c r="T483" s="11">
        <f t="shared" si="31"/>
        <v>41192.672326388885</v>
      </c>
    </row>
    <row r="484" spans="1:20" ht="4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28"/>
        <v>0</v>
      </c>
      <c r="P484" s="6">
        <f t="shared" si="29"/>
        <v>10</v>
      </c>
      <c r="Q484" t="s">
        <v>8310</v>
      </c>
      <c r="R484" t="s">
        <v>8316</v>
      </c>
      <c r="S484" s="11">
        <f t="shared" si="30"/>
        <v>42447.896875000006</v>
      </c>
      <c r="T484" s="11">
        <f t="shared" si="31"/>
        <v>42474.606944444444</v>
      </c>
    </row>
    <row r="485" spans="1:20" ht="60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28"/>
        <v>50</v>
      </c>
      <c r="P485" s="6">
        <f t="shared" si="29"/>
        <v>51.224489795918366</v>
      </c>
      <c r="Q485" t="s">
        <v>8310</v>
      </c>
      <c r="R485" t="s">
        <v>8316</v>
      </c>
      <c r="S485" s="11">
        <f t="shared" si="30"/>
        <v>41243.197592592594</v>
      </c>
      <c r="T485" s="11">
        <f t="shared" si="31"/>
        <v>41303.197592592594</v>
      </c>
    </row>
    <row r="486" spans="1:20" ht="60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28"/>
        <v>0</v>
      </c>
      <c r="P486" s="6">
        <f t="shared" si="29"/>
        <v>13.545454545454545</v>
      </c>
      <c r="Q486" t="s">
        <v>8310</v>
      </c>
      <c r="R486" t="s">
        <v>8316</v>
      </c>
      <c r="S486" s="11">
        <f t="shared" si="30"/>
        <v>42272.93949074074</v>
      </c>
      <c r="T486" s="11">
        <f t="shared" si="31"/>
        <v>42313.981157407412</v>
      </c>
    </row>
    <row r="487" spans="1:20" ht="4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28"/>
        <v>22</v>
      </c>
      <c r="P487" s="6">
        <f t="shared" si="29"/>
        <v>66.520080000000007</v>
      </c>
      <c r="Q487" t="s">
        <v>8310</v>
      </c>
      <c r="R487" t="s">
        <v>8316</v>
      </c>
      <c r="S487" s="11">
        <f t="shared" si="30"/>
        <v>41381.50577546296</v>
      </c>
      <c r="T487" s="11">
        <f t="shared" si="31"/>
        <v>41411.50577546296</v>
      </c>
    </row>
    <row r="488" spans="1:20" ht="60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28"/>
        <v>0</v>
      </c>
      <c r="P488" s="6">
        <f t="shared" si="29"/>
        <v>50</v>
      </c>
      <c r="Q488" t="s">
        <v>8310</v>
      </c>
      <c r="R488" t="s">
        <v>8316</v>
      </c>
      <c r="S488" s="11">
        <f t="shared" si="30"/>
        <v>41761.94258101852</v>
      </c>
      <c r="T488" s="11">
        <f t="shared" si="31"/>
        <v>41791.94258101852</v>
      </c>
    </row>
    <row r="489" spans="1:20" ht="60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28"/>
        <v>0</v>
      </c>
      <c r="P489" s="6" t="e">
        <f t="shared" si="29"/>
        <v>#DIV/0!</v>
      </c>
      <c r="Q489" t="s">
        <v>8310</v>
      </c>
      <c r="R489" t="s">
        <v>8316</v>
      </c>
      <c r="S489" s="11">
        <f t="shared" si="30"/>
        <v>42669.594837962963</v>
      </c>
      <c r="T489" s="11">
        <f t="shared" si="31"/>
        <v>42729.636504629627</v>
      </c>
    </row>
    <row r="490" spans="1:20" ht="4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28"/>
        <v>0</v>
      </c>
      <c r="P490" s="6" t="e">
        <f t="shared" si="29"/>
        <v>#DIV/0!</v>
      </c>
      <c r="Q490" t="s">
        <v>8310</v>
      </c>
      <c r="R490" t="s">
        <v>8316</v>
      </c>
      <c r="S490" s="11">
        <f t="shared" si="30"/>
        <v>42714.054398148146</v>
      </c>
      <c r="T490" s="11">
        <f t="shared" si="31"/>
        <v>42744.054398148146</v>
      </c>
    </row>
    <row r="491" spans="1:20" ht="4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28"/>
        <v>0</v>
      </c>
      <c r="P491" s="6">
        <f t="shared" si="29"/>
        <v>71.666666666666671</v>
      </c>
      <c r="Q491" t="s">
        <v>8310</v>
      </c>
      <c r="R491" t="s">
        <v>8316</v>
      </c>
      <c r="S491" s="11">
        <f t="shared" si="30"/>
        <v>40882.481666666667</v>
      </c>
      <c r="T491" s="11">
        <f t="shared" si="31"/>
        <v>40913.481249999997</v>
      </c>
    </row>
    <row r="492" spans="1:20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28"/>
        <v>0</v>
      </c>
      <c r="P492" s="6" t="e">
        <f t="shared" si="29"/>
        <v>#DIV/0!</v>
      </c>
      <c r="Q492" t="s">
        <v>8310</v>
      </c>
      <c r="R492" t="s">
        <v>8316</v>
      </c>
      <c r="S492" s="11">
        <f t="shared" si="30"/>
        <v>41113.968576388892</v>
      </c>
      <c r="T492" s="11">
        <f t="shared" si="31"/>
        <v>41143.968576388892</v>
      </c>
    </row>
    <row r="493" spans="1:20" ht="4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28"/>
        <v>0</v>
      </c>
      <c r="P493" s="6" t="e">
        <f t="shared" si="29"/>
        <v>#DIV/0!</v>
      </c>
      <c r="Q493" t="s">
        <v>8310</v>
      </c>
      <c r="R493" t="s">
        <v>8316</v>
      </c>
      <c r="S493" s="11">
        <f t="shared" si="30"/>
        <v>42366.982627314821</v>
      </c>
      <c r="T493" s="11">
        <f t="shared" si="31"/>
        <v>42396.982627314821</v>
      </c>
    </row>
    <row r="494" spans="1:20" ht="60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28"/>
        <v>0</v>
      </c>
      <c r="P494" s="6" t="e">
        <f t="shared" si="29"/>
        <v>#DIV/0!</v>
      </c>
      <c r="Q494" t="s">
        <v>8310</v>
      </c>
      <c r="R494" t="s">
        <v>8316</v>
      </c>
      <c r="S494" s="11">
        <f t="shared" si="30"/>
        <v>42596.03506944445</v>
      </c>
      <c r="T494" s="11">
        <f t="shared" si="31"/>
        <v>42656.03506944445</v>
      </c>
    </row>
    <row r="495" spans="1:20" ht="4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28"/>
        <v>0</v>
      </c>
      <c r="P495" s="6" t="e">
        <f t="shared" si="29"/>
        <v>#DIV/0!</v>
      </c>
      <c r="Q495" t="s">
        <v>8310</v>
      </c>
      <c r="R495" t="s">
        <v>8316</v>
      </c>
      <c r="S495" s="11">
        <f t="shared" si="30"/>
        <v>42114.726134259254</v>
      </c>
      <c r="T495" s="11">
        <f t="shared" si="31"/>
        <v>42144.726134259254</v>
      </c>
    </row>
    <row r="496" spans="1:20" ht="60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28"/>
        <v>0</v>
      </c>
      <c r="P496" s="6">
        <f t="shared" si="29"/>
        <v>10.333333333333334</v>
      </c>
      <c r="Q496" t="s">
        <v>8310</v>
      </c>
      <c r="R496" t="s">
        <v>8316</v>
      </c>
      <c r="S496" s="11">
        <f t="shared" si="30"/>
        <v>41799.830613425926</v>
      </c>
      <c r="T496" s="11">
        <f t="shared" si="31"/>
        <v>41823.125</v>
      </c>
    </row>
    <row r="497" spans="1:20" ht="4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28"/>
        <v>0</v>
      </c>
      <c r="P497" s="6" t="e">
        <f t="shared" si="29"/>
        <v>#DIV/0!</v>
      </c>
      <c r="Q497" t="s">
        <v>8310</v>
      </c>
      <c r="R497" t="s">
        <v>8316</v>
      </c>
      <c r="S497" s="11">
        <f t="shared" si="30"/>
        <v>42171.827604166669</v>
      </c>
      <c r="T497" s="11">
        <f t="shared" si="31"/>
        <v>42201.827604166669</v>
      </c>
    </row>
    <row r="498" spans="1:20" ht="4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28"/>
        <v>0</v>
      </c>
      <c r="P498" s="6">
        <f t="shared" si="29"/>
        <v>1</v>
      </c>
      <c r="Q498" t="s">
        <v>8310</v>
      </c>
      <c r="R498" t="s">
        <v>8316</v>
      </c>
      <c r="S498" s="11">
        <f t="shared" si="30"/>
        <v>41620.93141203704</v>
      </c>
      <c r="T498" s="11">
        <f t="shared" si="31"/>
        <v>41680.93141203704</v>
      </c>
    </row>
    <row r="499" spans="1:20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28"/>
        <v>1</v>
      </c>
      <c r="P499" s="6">
        <f t="shared" si="29"/>
        <v>10</v>
      </c>
      <c r="Q499" t="s">
        <v>8310</v>
      </c>
      <c r="R499" t="s">
        <v>8316</v>
      </c>
      <c r="S499" s="11">
        <f t="shared" si="30"/>
        <v>41945.037789351853</v>
      </c>
      <c r="T499" s="11">
        <f t="shared" si="31"/>
        <v>41998.208333333328</v>
      </c>
    </row>
    <row r="500" spans="1:20" ht="4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28"/>
        <v>5</v>
      </c>
      <c r="P500" s="6">
        <f t="shared" si="29"/>
        <v>136.09090909090909</v>
      </c>
      <c r="Q500" t="s">
        <v>8310</v>
      </c>
      <c r="R500" t="s">
        <v>8316</v>
      </c>
      <c r="S500" s="11">
        <f t="shared" si="30"/>
        <v>40858.762141203704</v>
      </c>
      <c r="T500" s="11">
        <f t="shared" si="31"/>
        <v>40900.762141203704</v>
      </c>
    </row>
    <row r="501" spans="1:20" ht="60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28"/>
        <v>10</v>
      </c>
      <c r="P501" s="6">
        <f t="shared" si="29"/>
        <v>73.461538461538467</v>
      </c>
      <c r="Q501" t="s">
        <v>8310</v>
      </c>
      <c r="R501" t="s">
        <v>8316</v>
      </c>
      <c r="S501" s="11">
        <f t="shared" si="30"/>
        <v>40043.895462962959</v>
      </c>
      <c r="T501" s="11">
        <f t="shared" si="31"/>
        <v>40098.874305555553</v>
      </c>
    </row>
    <row r="502" spans="1:20" ht="60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28"/>
        <v>3</v>
      </c>
      <c r="P502" s="6">
        <f t="shared" si="29"/>
        <v>53.75</v>
      </c>
      <c r="Q502" t="s">
        <v>8310</v>
      </c>
      <c r="R502" t="s">
        <v>8316</v>
      </c>
      <c r="S502" s="11">
        <f t="shared" si="30"/>
        <v>40247.886006944449</v>
      </c>
      <c r="T502" s="11">
        <f t="shared" si="31"/>
        <v>40306.927777777775</v>
      </c>
    </row>
    <row r="503" spans="1:20" ht="60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28"/>
        <v>0</v>
      </c>
      <c r="P503" s="6" t="e">
        <f t="shared" si="29"/>
        <v>#DIV/0!</v>
      </c>
      <c r="Q503" t="s">
        <v>8310</v>
      </c>
      <c r="R503" t="s">
        <v>8316</v>
      </c>
      <c r="S503" s="11">
        <f t="shared" si="30"/>
        <v>40703.234386574077</v>
      </c>
      <c r="T503" s="11">
        <f t="shared" si="31"/>
        <v>40733.234386574077</v>
      </c>
    </row>
    <row r="504" spans="1:20" ht="60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28"/>
        <v>1</v>
      </c>
      <c r="P504" s="6">
        <f t="shared" si="29"/>
        <v>57.5</v>
      </c>
      <c r="Q504" t="s">
        <v>8310</v>
      </c>
      <c r="R504" t="s">
        <v>8316</v>
      </c>
      <c r="S504" s="11">
        <f t="shared" si="30"/>
        <v>40956.553530092591</v>
      </c>
      <c r="T504" s="11">
        <f t="shared" si="31"/>
        <v>40986.511863425927</v>
      </c>
    </row>
    <row r="505" spans="1:20" ht="60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28"/>
        <v>2</v>
      </c>
      <c r="P505" s="6">
        <f t="shared" si="29"/>
        <v>12.666666666666666</v>
      </c>
      <c r="Q505" t="s">
        <v>8310</v>
      </c>
      <c r="R505" t="s">
        <v>8316</v>
      </c>
      <c r="S505" s="11">
        <f t="shared" si="30"/>
        <v>41991.526655092588</v>
      </c>
      <c r="T505" s="11">
        <f t="shared" si="31"/>
        <v>42021.526655092588</v>
      </c>
    </row>
    <row r="506" spans="1:20" ht="60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28"/>
        <v>1</v>
      </c>
      <c r="P506" s="6">
        <f t="shared" si="29"/>
        <v>67</v>
      </c>
      <c r="Q506" t="s">
        <v>8310</v>
      </c>
      <c r="R506" t="s">
        <v>8316</v>
      </c>
      <c r="S506" s="11">
        <f t="shared" si="30"/>
        <v>40949.98364583333</v>
      </c>
      <c r="T506" s="11">
        <f t="shared" si="31"/>
        <v>41009.941979166666</v>
      </c>
    </row>
    <row r="507" spans="1:20" ht="4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28"/>
        <v>0</v>
      </c>
      <c r="P507" s="6">
        <f t="shared" si="29"/>
        <v>3.7142857142857144</v>
      </c>
      <c r="Q507" t="s">
        <v>8310</v>
      </c>
      <c r="R507" t="s">
        <v>8316</v>
      </c>
      <c r="S507" s="11">
        <f t="shared" si="30"/>
        <v>42318.098217592589</v>
      </c>
      <c r="T507" s="11">
        <f t="shared" si="31"/>
        <v>42363.098217592589</v>
      </c>
    </row>
    <row r="508" spans="1:20" ht="4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28"/>
        <v>0</v>
      </c>
      <c r="P508" s="6">
        <f t="shared" si="29"/>
        <v>250</v>
      </c>
      <c r="Q508" t="s">
        <v>8310</v>
      </c>
      <c r="R508" t="s">
        <v>8316</v>
      </c>
      <c r="S508" s="11">
        <f t="shared" si="30"/>
        <v>41466.552314814813</v>
      </c>
      <c r="T508" s="11">
        <f t="shared" si="31"/>
        <v>41496.552314814813</v>
      </c>
    </row>
    <row r="509" spans="1:20" ht="60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28"/>
        <v>3</v>
      </c>
      <c r="P509" s="6">
        <f t="shared" si="29"/>
        <v>64</v>
      </c>
      <c r="Q509" t="s">
        <v>8310</v>
      </c>
      <c r="R509" t="s">
        <v>8316</v>
      </c>
      <c r="S509" s="11">
        <f t="shared" si="30"/>
        <v>41156.958993055552</v>
      </c>
      <c r="T509" s="11">
        <f t="shared" si="31"/>
        <v>41201.958993055552</v>
      </c>
    </row>
    <row r="510" spans="1:20" ht="60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28"/>
        <v>1</v>
      </c>
      <c r="P510" s="6">
        <f t="shared" si="29"/>
        <v>133.33333333333334</v>
      </c>
      <c r="Q510" t="s">
        <v>8310</v>
      </c>
      <c r="R510" t="s">
        <v>8316</v>
      </c>
      <c r="S510" s="11">
        <f t="shared" si="30"/>
        <v>40995.024317129632</v>
      </c>
      <c r="T510" s="11">
        <f t="shared" si="31"/>
        <v>41054.593055555553</v>
      </c>
    </row>
    <row r="511" spans="1:20" ht="4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28"/>
        <v>0</v>
      </c>
      <c r="P511" s="6">
        <f t="shared" si="29"/>
        <v>10</v>
      </c>
      <c r="Q511" t="s">
        <v>8310</v>
      </c>
      <c r="R511" t="s">
        <v>8316</v>
      </c>
      <c r="S511" s="11">
        <f t="shared" si="30"/>
        <v>42153.631597222222</v>
      </c>
      <c r="T511" s="11">
        <f t="shared" si="31"/>
        <v>42183.631597222222</v>
      </c>
    </row>
    <row r="512" spans="1:20" ht="4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28"/>
        <v>0</v>
      </c>
      <c r="P512" s="6" t="e">
        <f t="shared" si="29"/>
        <v>#DIV/0!</v>
      </c>
      <c r="Q512" t="s">
        <v>8310</v>
      </c>
      <c r="R512" t="s">
        <v>8316</v>
      </c>
      <c r="S512" s="11">
        <f t="shared" si="30"/>
        <v>42400.176377314812</v>
      </c>
      <c r="T512" s="11">
        <f t="shared" si="31"/>
        <v>42430.176377314812</v>
      </c>
    </row>
    <row r="513" spans="1:20" ht="4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28"/>
        <v>3</v>
      </c>
      <c r="P513" s="6">
        <f t="shared" si="29"/>
        <v>30</v>
      </c>
      <c r="Q513" t="s">
        <v>8310</v>
      </c>
      <c r="R513" t="s">
        <v>8316</v>
      </c>
      <c r="S513" s="11">
        <f t="shared" si="30"/>
        <v>41340.303032407406</v>
      </c>
      <c r="T513" s="11">
        <f t="shared" si="31"/>
        <v>41370.261365740742</v>
      </c>
    </row>
    <row r="514" spans="1:20" ht="60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28"/>
        <v>0</v>
      </c>
      <c r="P514" s="6">
        <f t="shared" si="29"/>
        <v>5.5</v>
      </c>
      <c r="Q514" t="s">
        <v>8310</v>
      </c>
      <c r="R514" t="s">
        <v>8316</v>
      </c>
      <c r="S514" s="11">
        <f t="shared" si="30"/>
        <v>42649.742210648154</v>
      </c>
      <c r="T514" s="11">
        <f t="shared" si="31"/>
        <v>42694.783877314811</v>
      </c>
    </row>
    <row r="515" spans="1:20" ht="4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32">ROUND(E515/D515*100,0)</f>
        <v>14</v>
      </c>
      <c r="P515" s="6">
        <f t="shared" ref="P515:P578" si="33">E515/L515</f>
        <v>102.38235294117646</v>
      </c>
      <c r="Q515" t="s">
        <v>8310</v>
      </c>
      <c r="R515" t="s">
        <v>8316</v>
      </c>
      <c r="S515" s="11">
        <f t="shared" ref="S515:S578" si="34">(((J515/60)/60)/24)+DATE(1970,1,1)</f>
        <v>42552.653993055559</v>
      </c>
      <c r="T515" s="11">
        <f t="shared" ref="T515:T578" si="35">(((I515/60)/60)/24)+DATE(1970,1,1)</f>
        <v>42597.291666666672</v>
      </c>
    </row>
    <row r="516" spans="1:20" ht="4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32"/>
        <v>3</v>
      </c>
      <c r="P516" s="6">
        <f t="shared" si="33"/>
        <v>16.666666666666668</v>
      </c>
      <c r="Q516" t="s">
        <v>8310</v>
      </c>
      <c r="R516" t="s">
        <v>8316</v>
      </c>
      <c r="S516" s="11">
        <f t="shared" si="34"/>
        <v>41830.613969907405</v>
      </c>
      <c r="T516" s="11">
        <f t="shared" si="35"/>
        <v>41860.613969907405</v>
      </c>
    </row>
    <row r="517" spans="1:20" ht="4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32"/>
        <v>25</v>
      </c>
      <c r="P517" s="6">
        <f t="shared" si="33"/>
        <v>725.02941176470586</v>
      </c>
      <c r="Q517" t="s">
        <v>8310</v>
      </c>
      <c r="R517" t="s">
        <v>8316</v>
      </c>
      <c r="S517" s="11">
        <f t="shared" si="34"/>
        <v>42327.490752314814</v>
      </c>
      <c r="T517" s="11">
        <f t="shared" si="35"/>
        <v>42367.490752314814</v>
      </c>
    </row>
    <row r="518" spans="1:20" ht="30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32"/>
        <v>0</v>
      </c>
      <c r="P518" s="6" t="e">
        <f t="shared" si="33"/>
        <v>#DIV/0!</v>
      </c>
      <c r="Q518" t="s">
        <v>8310</v>
      </c>
      <c r="R518" t="s">
        <v>8316</v>
      </c>
      <c r="S518" s="11">
        <f t="shared" si="34"/>
        <v>42091.778703703705</v>
      </c>
      <c r="T518" s="11">
        <f t="shared" si="35"/>
        <v>42151.778703703705</v>
      </c>
    </row>
    <row r="519" spans="1:20" ht="60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32"/>
        <v>1</v>
      </c>
      <c r="P519" s="6">
        <f t="shared" si="33"/>
        <v>68.333333333333329</v>
      </c>
      <c r="Q519" t="s">
        <v>8310</v>
      </c>
      <c r="R519" t="s">
        <v>8316</v>
      </c>
      <c r="S519" s="11">
        <f t="shared" si="34"/>
        <v>42738.615289351852</v>
      </c>
      <c r="T519" s="11">
        <f t="shared" si="35"/>
        <v>42768.615289351852</v>
      </c>
    </row>
    <row r="520" spans="1:20" ht="60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32"/>
        <v>0</v>
      </c>
      <c r="P520" s="6" t="e">
        <f t="shared" si="33"/>
        <v>#DIV/0!</v>
      </c>
      <c r="Q520" t="s">
        <v>8310</v>
      </c>
      <c r="R520" t="s">
        <v>8316</v>
      </c>
      <c r="S520" s="11">
        <f t="shared" si="34"/>
        <v>42223.616018518514</v>
      </c>
      <c r="T520" s="11">
        <f t="shared" si="35"/>
        <v>42253.615277777775</v>
      </c>
    </row>
    <row r="521" spans="1:20" ht="4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32"/>
        <v>23</v>
      </c>
      <c r="P521" s="6">
        <f t="shared" si="33"/>
        <v>39.228571428571428</v>
      </c>
      <c r="Q521" t="s">
        <v>8310</v>
      </c>
      <c r="R521" t="s">
        <v>8316</v>
      </c>
      <c r="S521" s="11">
        <f t="shared" si="34"/>
        <v>41218.391446759262</v>
      </c>
      <c r="T521" s="11">
        <f t="shared" si="35"/>
        <v>41248.391446759262</v>
      </c>
    </row>
    <row r="522" spans="1:20" ht="60" hidden="1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32"/>
        <v>102</v>
      </c>
      <c r="P522" s="6">
        <f t="shared" si="33"/>
        <v>150.14705882352942</v>
      </c>
      <c r="Q522" t="s">
        <v>8317</v>
      </c>
      <c r="R522" t="s">
        <v>8318</v>
      </c>
      <c r="S522" s="11">
        <f t="shared" si="34"/>
        <v>42318.702094907407</v>
      </c>
      <c r="T522" s="11">
        <f t="shared" si="35"/>
        <v>42348.702094907407</v>
      </c>
    </row>
    <row r="523" spans="1:20" ht="60" hidden="1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32"/>
        <v>105</v>
      </c>
      <c r="P523" s="6">
        <f t="shared" si="33"/>
        <v>93.428571428571431</v>
      </c>
      <c r="Q523" t="s">
        <v>8317</v>
      </c>
      <c r="R523" t="s">
        <v>8318</v>
      </c>
      <c r="S523" s="11">
        <f t="shared" si="34"/>
        <v>42646.092812499999</v>
      </c>
      <c r="T523" s="11">
        <f t="shared" si="35"/>
        <v>42675.207638888889</v>
      </c>
    </row>
    <row r="524" spans="1:20" ht="45" hidden="1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32"/>
        <v>115</v>
      </c>
      <c r="P524" s="6">
        <f t="shared" si="33"/>
        <v>110.96774193548387</v>
      </c>
      <c r="Q524" t="s">
        <v>8317</v>
      </c>
      <c r="R524" t="s">
        <v>8318</v>
      </c>
      <c r="S524" s="11">
        <f t="shared" si="34"/>
        <v>42430.040798611109</v>
      </c>
      <c r="T524" s="11">
        <f t="shared" si="35"/>
        <v>42449.999131944445</v>
      </c>
    </row>
    <row r="525" spans="1:20" ht="60" hidden="1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32"/>
        <v>121</v>
      </c>
      <c r="P525" s="6">
        <f t="shared" si="33"/>
        <v>71.785714285714292</v>
      </c>
      <c r="Q525" t="s">
        <v>8317</v>
      </c>
      <c r="R525" t="s">
        <v>8318</v>
      </c>
      <c r="S525" s="11">
        <f t="shared" si="34"/>
        <v>42238.13282407407</v>
      </c>
      <c r="T525" s="11">
        <f t="shared" si="35"/>
        <v>42268.13282407407</v>
      </c>
    </row>
    <row r="526" spans="1:20" ht="60" hidden="1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32"/>
        <v>109</v>
      </c>
      <c r="P526" s="6">
        <f t="shared" si="33"/>
        <v>29.258076923076924</v>
      </c>
      <c r="Q526" t="s">
        <v>8317</v>
      </c>
      <c r="R526" t="s">
        <v>8318</v>
      </c>
      <c r="S526" s="11">
        <f t="shared" si="34"/>
        <v>42492.717233796298</v>
      </c>
      <c r="T526" s="11">
        <f t="shared" si="35"/>
        <v>42522.717233796298</v>
      </c>
    </row>
    <row r="527" spans="1:20" ht="60" hidden="1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32"/>
        <v>100</v>
      </c>
      <c r="P527" s="6">
        <f t="shared" si="33"/>
        <v>1000</v>
      </c>
      <c r="Q527" t="s">
        <v>8317</v>
      </c>
      <c r="R527" t="s">
        <v>8318</v>
      </c>
      <c r="S527" s="11">
        <f t="shared" si="34"/>
        <v>41850.400937500002</v>
      </c>
      <c r="T527" s="11">
        <f t="shared" si="35"/>
        <v>41895.400937500002</v>
      </c>
    </row>
    <row r="528" spans="1:20" ht="45" hidden="1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32"/>
        <v>114</v>
      </c>
      <c r="P528" s="6">
        <f t="shared" si="33"/>
        <v>74.347826086956516</v>
      </c>
      <c r="Q528" t="s">
        <v>8317</v>
      </c>
      <c r="R528" t="s">
        <v>8318</v>
      </c>
      <c r="S528" s="11">
        <f t="shared" si="34"/>
        <v>42192.591944444444</v>
      </c>
      <c r="T528" s="11">
        <f t="shared" si="35"/>
        <v>42223.708333333328</v>
      </c>
    </row>
    <row r="529" spans="1:20" ht="60" hidden="1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32"/>
        <v>101</v>
      </c>
      <c r="P529" s="6">
        <f t="shared" si="33"/>
        <v>63.829113924050631</v>
      </c>
      <c r="Q529" t="s">
        <v>8317</v>
      </c>
      <c r="R529" t="s">
        <v>8318</v>
      </c>
      <c r="S529" s="11">
        <f t="shared" si="34"/>
        <v>42753.205625000002</v>
      </c>
      <c r="T529" s="11">
        <f t="shared" si="35"/>
        <v>42783.670138888891</v>
      </c>
    </row>
    <row r="530" spans="1:20" ht="30" hidden="1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32"/>
        <v>116</v>
      </c>
      <c r="P530" s="6">
        <f t="shared" si="33"/>
        <v>44.333333333333336</v>
      </c>
      <c r="Q530" t="s">
        <v>8317</v>
      </c>
      <c r="R530" t="s">
        <v>8318</v>
      </c>
      <c r="S530" s="11">
        <f t="shared" si="34"/>
        <v>42155.920219907406</v>
      </c>
      <c r="T530" s="11">
        <f t="shared" si="35"/>
        <v>42176.888888888891</v>
      </c>
    </row>
    <row r="531" spans="1:20" ht="60" hidden="1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32"/>
        <v>130</v>
      </c>
      <c r="P531" s="6">
        <f t="shared" si="33"/>
        <v>86.944444444444443</v>
      </c>
      <c r="Q531" t="s">
        <v>8317</v>
      </c>
      <c r="R531" t="s">
        <v>8318</v>
      </c>
      <c r="S531" s="11">
        <f t="shared" si="34"/>
        <v>42725.031180555554</v>
      </c>
      <c r="T531" s="11">
        <f t="shared" si="35"/>
        <v>42746.208333333328</v>
      </c>
    </row>
    <row r="532" spans="1:20" ht="60" hidden="1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32"/>
        <v>108</v>
      </c>
      <c r="P532" s="6">
        <f t="shared" si="33"/>
        <v>126.55172413793103</v>
      </c>
      <c r="Q532" t="s">
        <v>8317</v>
      </c>
      <c r="R532" t="s">
        <v>8318</v>
      </c>
      <c r="S532" s="11">
        <f t="shared" si="34"/>
        <v>42157.591064814813</v>
      </c>
      <c r="T532" s="11">
        <f t="shared" si="35"/>
        <v>42179.083333333328</v>
      </c>
    </row>
    <row r="533" spans="1:20" ht="60" hidden="1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32"/>
        <v>100</v>
      </c>
      <c r="P533" s="6">
        <f t="shared" si="33"/>
        <v>129.03225806451613</v>
      </c>
      <c r="Q533" t="s">
        <v>8317</v>
      </c>
      <c r="R533" t="s">
        <v>8318</v>
      </c>
      <c r="S533" s="11">
        <f t="shared" si="34"/>
        <v>42676.065150462964</v>
      </c>
      <c r="T533" s="11">
        <f t="shared" si="35"/>
        <v>42721.290972222225</v>
      </c>
    </row>
    <row r="534" spans="1:20" ht="60" hidden="1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32"/>
        <v>123</v>
      </c>
      <c r="P534" s="6">
        <f t="shared" si="33"/>
        <v>71.242774566473983</v>
      </c>
      <c r="Q534" t="s">
        <v>8317</v>
      </c>
      <c r="R534" t="s">
        <v>8318</v>
      </c>
      <c r="S534" s="11">
        <f t="shared" si="34"/>
        <v>42473.007037037038</v>
      </c>
      <c r="T534" s="11">
        <f t="shared" si="35"/>
        <v>42503.007037037038</v>
      </c>
    </row>
    <row r="535" spans="1:20" ht="60" hidden="1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32"/>
        <v>100</v>
      </c>
      <c r="P535" s="6">
        <f t="shared" si="33"/>
        <v>117.88235294117646</v>
      </c>
      <c r="Q535" t="s">
        <v>8317</v>
      </c>
      <c r="R535" t="s">
        <v>8318</v>
      </c>
      <c r="S535" s="11">
        <f t="shared" si="34"/>
        <v>42482.43478009259</v>
      </c>
      <c r="T535" s="11">
        <f t="shared" si="35"/>
        <v>42506.43478009259</v>
      </c>
    </row>
    <row r="536" spans="1:20" ht="60" hidden="1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32"/>
        <v>105</v>
      </c>
      <c r="P536" s="6">
        <f t="shared" si="33"/>
        <v>327.08333333333331</v>
      </c>
      <c r="Q536" t="s">
        <v>8317</v>
      </c>
      <c r="R536" t="s">
        <v>8318</v>
      </c>
      <c r="S536" s="11">
        <f t="shared" si="34"/>
        <v>42270.810995370368</v>
      </c>
      <c r="T536" s="11">
        <f t="shared" si="35"/>
        <v>42309.958333333328</v>
      </c>
    </row>
    <row r="537" spans="1:20" ht="45" hidden="1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32"/>
        <v>103</v>
      </c>
      <c r="P537" s="6">
        <f t="shared" si="33"/>
        <v>34.745762711864408</v>
      </c>
      <c r="Q537" t="s">
        <v>8317</v>
      </c>
      <c r="R537" t="s">
        <v>8318</v>
      </c>
      <c r="S537" s="11">
        <f t="shared" si="34"/>
        <v>42711.545196759253</v>
      </c>
      <c r="T537" s="11">
        <f t="shared" si="35"/>
        <v>42741.545196759253</v>
      </c>
    </row>
    <row r="538" spans="1:20" ht="60" hidden="1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32"/>
        <v>118</v>
      </c>
      <c r="P538" s="6">
        <f t="shared" si="33"/>
        <v>100.06410256410257</v>
      </c>
      <c r="Q538" t="s">
        <v>8317</v>
      </c>
      <c r="R538" t="s">
        <v>8318</v>
      </c>
      <c r="S538" s="11">
        <f t="shared" si="34"/>
        <v>42179.344988425932</v>
      </c>
      <c r="T538" s="11">
        <f t="shared" si="35"/>
        <v>42219.75</v>
      </c>
    </row>
    <row r="539" spans="1:20" ht="60" hidden="1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32"/>
        <v>121</v>
      </c>
      <c r="P539" s="6">
        <f t="shared" si="33"/>
        <v>40.847457627118644</v>
      </c>
      <c r="Q539" t="s">
        <v>8317</v>
      </c>
      <c r="R539" t="s">
        <v>8318</v>
      </c>
      <c r="S539" s="11">
        <f t="shared" si="34"/>
        <v>42282.768414351856</v>
      </c>
      <c r="T539" s="11">
        <f t="shared" si="35"/>
        <v>42312.810081018513</v>
      </c>
    </row>
    <row r="540" spans="1:20" ht="60" hidden="1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32"/>
        <v>302</v>
      </c>
      <c r="P540" s="6">
        <f t="shared" si="33"/>
        <v>252.01666666666668</v>
      </c>
      <c r="Q540" t="s">
        <v>8317</v>
      </c>
      <c r="R540" t="s">
        <v>8318</v>
      </c>
      <c r="S540" s="11">
        <f t="shared" si="34"/>
        <v>42473.794710648144</v>
      </c>
      <c r="T540" s="11">
        <f t="shared" si="35"/>
        <v>42503.794710648144</v>
      </c>
    </row>
    <row r="541" spans="1:20" ht="45" hidden="1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32"/>
        <v>101</v>
      </c>
      <c r="P541" s="6">
        <f t="shared" si="33"/>
        <v>25.161000000000001</v>
      </c>
      <c r="Q541" t="s">
        <v>8317</v>
      </c>
      <c r="R541" t="s">
        <v>8318</v>
      </c>
      <c r="S541" s="11">
        <f t="shared" si="34"/>
        <v>42535.049849537041</v>
      </c>
      <c r="T541" s="11">
        <f t="shared" si="35"/>
        <v>42556.049849537041</v>
      </c>
    </row>
    <row r="542" spans="1:20" ht="60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32"/>
        <v>0</v>
      </c>
      <c r="P542" s="6">
        <f t="shared" si="33"/>
        <v>1</v>
      </c>
      <c r="Q542" t="s">
        <v>8319</v>
      </c>
      <c r="R542" t="s">
        <v>8320</v>
      </c>
      <c r="S542" s="11">
        <f t="shared" si="34"/>
        <v>42009.817199074074</v>
      </c>
      <c r="T542" s="11">
        <f t="shared" si="35"/>
        <v>42039.817199074074</v>
      </c>
    </row>
    <row r="543" spans="1:20" ht="4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32"/>
        <v>1</v>
      </c>
      <c r="P543" s="6">
        <f t="shared" si="33"/>
        <v>25</v>
      </c>
      <c r="Q543" t="s">
        <v>8319</v>
      </c>
      <c r="R543" t="s">
        <v>8320</v>
      </c>
      <c r="S543" s="11">
        <f t="shared" si="34"/>
        <v>42276.046689814815</v>
      </c>
      <c r="T543" s="11">
        <f t="shared" si="35"/>
        <v>42306.046689814815</v>
      </c>
    </row>
    <row r="544" spans="1:20" ht="4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32"/>
        <v>0</v>
      </c>
      <c r="P544" s="6">
        <f t="shared" si="33"/>
        <v>1</v>
      </c>
      <c r="Q544" t="s">
        <v>8319</v>
      </c>
      <c r="R544" t="s">
        <v>8320</v>
      </c>
      <c r="S544" s="11">
        <f t="shared" si="34"/>
        <v>42433.737453703703</v>
      </c>
      <c r="T544" s="11">
        <f t="shared" si="35"/>
        <v>42493.695787037039</v>
      </c>
    </row>
    <row r="545" spans="1:20" ht="60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32"/>
        <v>0</v>
      </c>
      <c r="P545" s="6">
        <f t="shared" si="33"/>
        <v>35</v>
      </c>
      <c r="Q545" t="s">
        <v>8319</v>
      </c>
      <c r="R545" t="s">
        <v>8320</v>
      </c>
      <c r="S545" s="11">
        <f t="shared" si="34"/>
        <v>41914.092152777775</v>
      </c>
      <c r="T545" s="11">
        <f t="shared" si="35"/>
        <v>41944.092152777775</v>
      </c>
    </row>
    <row r="546" spans="1:20" ht="60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32"/>
        <v>1</v>
      </c>
      <c r="P546" s="6">
        <f t="shared" si="33"/>
        <v>3</v>
      </c>
      <c r="Q546" t="s">
        <v>8319</v>
      </c>
      <c r="R546" t="s">
        <v>8320</v>
      </c>
      <c r="S546" s="11">
        <f t="shared" si="34"/>
        <v>42525.656944444447</v>
      </c>
      <c r="T546" s="11">
        <f t="shared" si="35"/>
        <v>42555.656944444447</v>
      </c>
    </row>
    <row r="547" spans="1:20" ht="60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32"/>
        <v>27</v>
      </c>
      <c r="P547" s="6">
        <f t="shared" si="33"/>
        <v>402.70588235294116</v>
      </c>
      <c r="Q547" t="s">
        <v>8319</v>
      </c>
      <c r="R547" t="s">
        <v>8320</v>
      </c>
      <c r="S547" s="11">
        <f t="shared" si="34"/>
        <v>42283.592465277776</v>
      </c>
      <c r="T547" s="11">
        <f t="shared" si="35"/>
        <v>42323.634131944447</v>
      </c>
    </row>
    <row r="548" spans="1:20" ht="60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32"/>
        <v>0</v>
      </c>
      <c r="P548" s="6">
        <f t="shared" si="33"/>
        <v>26</v>
      </c>
      <c r="Q548" t="s">
        <v>8319</v>
      </c>
      <c r="R548" t="s">
        <v>8320</v>
      </c>
      <c r="S548" s="11">
        <f t="shared" si="34"/>
        <v>42249.667997685188</v>
      </c>
      <c r="T548" s="11">
        <f t="shared" si="35"/>
        <v>42294.667997685188</v>
      </c>
    </row>
    <row r="549" spans="1:20" ht="60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32"/>
        <v>0</v>
      </c>
      <c r="P549" s="6" t="e">
        <f t="shared" si="33"/>
        <v>#DIV/0!</v>
      </c>
      <c r="Q549" t="s">
        <v>8319</v>
      </c>
      <c r="R549" t="s">
        <v>8320</v>
      </c>
      <c r="S549" s="11">
        <f t="shared" si="34"/>
        <v>42380.696342592593</v>
      </c>
      <c r="T549" s="11">
        <f t="shared" si="35"/>
        <v>42410.696342592593</v>
      </c>
    </row>
    <row r="550" spans="1:20" ht="4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32"/>
        <v>0</v>
      </c>
      <c r="P550" s="6">
        <f t="shared" si="33"/>
        <v>9</v>
      </c>
      <c r="Q550" t="s">
        <v>8319</v>
      </c>
      <c r="R550" t="s">
        <v>8320</v>
      </c>
      <c r="S550" s="11">
        <f t="shared" si="34"/>
        <v>42276.903333333335</v>
      </c>
      <c r="T550" s="11">
        <f t="shared" si="35"/>
        <v>42306.903333333335</v>
      </c>
    </row>
    <row r="551" spans="1:20" ht="60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32"/>
        <v>3</v>
      </c>
      <c r="P551" s="6">
        <f t="shared" si="33"/>
        <v>8.5</v>
      </c>
      <c r="Q551" t="s">
        <v>8319</v>
      </c>
      <c r="R551" t="s">
        <v>8320</v>
      </c>
      <c r="S551" s="11">
        <f t="shared" si="34"/>
        <v>42163.636828703704</v>
      </c>
      <c r="T551" s="11">
        <f t="shared" si="35"/>
        <v>42193.636828703704</v>
      </c>
    </row>
    <row r="552" spans="1:20" ht="60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32"/>
        <v>1</v>
      </c>
      <c r="P552" s="6">
        <f t="shared" si="33"/>
        <v>8.75</v>
      </c>
      <c r="Q552" t="s">
        <v>8319</v>
      </c>
      <c r="R552" t="s">
        <v>8320</v>
      </c>
      <c r="S552" s="11">
        <f t="shared" si="34"/>
        <v>42753.678761574076</v>
      </c>
      <c r="T552" s="11">
        <f t="shared" si="35"/>
        <v>42766.208333333328</v>
      </c>
    </row>
    <row r="553" spans="1:20" ht="60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32"/>
        <v>5</v>
      </c>
      <c r="P553" s="6">
        <f t="shared" si="33"/>
        <v>135.03571428571428</v>
      </c>
      <c r="Q553" t="s">
        <v>8319</v>
      </c>
      <c r="R553" t="s">
        <v>8320</v>
      </c>
      <c r="S553" s="11">
        <f t="shared" si="34"/>
        <v>42173.275740740741</v>
      </c>
      <c r="T553" s="11">
        <f t="shared" si="35"/>
        <v>42217.745138888888</v>
      </c>
    </row>
    <row r="554" spans="1:20" ht="4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32"/>
        <v>0</v>
      </c>
      <c r="P554" s="6" t="e">
        <f t="shared" si="33"/>
        <v>#DIV/0!</v>
      </c>
      <c r="Q554" t="s">
        <v>8319</v>
      </c>
      <c r="R554" t="s">
        <v>8320</v>
      </c>
      <c r="S554" s="11">
        <f t="shared" si="34"/>
        <v>42318.616851851853</v>
      </c>
      <c r="T554" s="11">
        <f t="shared" si="35"/>
        <v>42378.616851851853</v>
      </c>
    </row>
    <row r="555" spans="1:20" ht="4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32"/>
        <v>0</v>
      </c>
      <c r="P555" s="6">
        <f t="shared" si="33"/>
        <v>20.5</v>
      </c>
      <c r="Q555" t="s">
        <v>8319</v>
      </c>
      <c r="R555" t="s">
        <v>8320</v>
      </c>
      <c r="S555" s="11">
        <f t="shared" si="34"/>
        <v>41927.71980324074</v>
      </c>
      <c r="T555" s="11">
        <f t="shared" si="35"/>
        <v>41957.761469907404</v>
      </c>
    </row>
    <row r="556" spans="1:20" ht="60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32"/>
        <v>37</v>
      </c>
      <c r="P556" s="6">
        <f t="shared" si="33"/>
        <v>64.36363636363636</v>
      </c>
      <c r="Q556" t="s">
        <v>8319</v>
      </c>
      <c r="R556" t="s">
        <v>8320</v>
      </c>
      <c r="S556" s="11">
        <f t="shared" si="34"/>
        <v>41901.684861111113</v>
      </c>
      <c r="T556" s="11">
        <f t="shared" si="35"/>
        <v>41931.684861111113</v>
      </c>
    </row>
    <row r="557" spans="1:20" ht="60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32"/>
        <v>0</v>
      </c>
      <c r="P557" s="6" t="e">
        <f t="shared" si="33"/>
        <v>#DIV/0!</v>
      </c>
      <c r="Q557" t="s">
        <v>8319</v>
      </c>
      <c r="R557" t="s">
        <v>8320</v>
      </c>
      <c r="S557" s="11">
        <f t="shared" si="34"/>
        <v>42503.353506944448</v>
      </c>
      <c r="T557" s="11">
        <f t="shared" si="35"/>
        <v>42533.353506944448</v>
      </c>
    </row>
    <row r="558" spans="1:20" ht="30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32"/>
        <v>3</v>
      </c>
      <c r="P558" s="6">
        <f t="shared" si="33"/>
        <v>200</v>
      </c>
      <c r="Q558" t="s">
        <v>8319</v>
      </c>
      <c r="R558" t="s">
        <v>8320</v>
      </c>
      <c r="S558" s="11">
        <f t="shared" si="34"/>
        <v>42345.860150462962</v>
      </c>
      <c r="T558" s="11">
        <f t="shared" si="35"/>
        <v>42375.860150462962</v>
      </c>
    </row>
    <row r="559" spans="1:20" ht="60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32"/>
        <v>1</v>
      </c>
      <c r="P559" s="6">
        <f t="shared" si="33"/>
        <v>68.3</v>
      </c>
      <c r="Q559" t="s">
        <v>8319</v>
      </c>
      <c r="R559" t="s">
        <v>8320</v>
      </c>
      <c r="S559" s="11">
        <f t="shared" si="34"/>
        <v>42676.942164351851</v>
      </c>
      <c r="T559" s="11">
        <f t="shared" si="35"/>
        <v>42706.983831018515</v>
      </c>
    </row>
    <row r="560" spans="1:20" ht="60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32"/>
        <v>0</v>
      </c>
      <c r="P560" s="6" t="e">
        <f t="shared" si="33"/>
        <v>#DIV/0!</v>
      </c>
      <c r="Q560" t="s">
        <v>8319</v>
      </c>
      <c r="R560" t="s">
        <v>8320</v>
      </c>
      <c r="S560" s="11">
        <f t="shared" si="34"/>
        <v>42057.883159722223</v>
      </c>
      <c r="T560" s="11">
        <f t="shared" si="35"/>
        <v>42087.841493055559</v>
      </c>
    </row>
    <row r="561" spans="1:20" ht="60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32"/>
        <v>0</v>
      </c>
      <c r="P561" s="6">
        <f t="shared" si="33"/>
        <v>50</v>
      </c>
      <c r="Q561" t="s">
        <v>8319</v>
      </c>
      <c r="R561" t="s">
        <v>8320</v>
      </c>
      <c r="S561" s="11">
        <f t="shared" si="34"/>
        <v>42321.283101851848</v>
      </c>
      <c r="T561" s="11">
        <f t="shared" si="35"/>
        <v>42351.283101851848</v>
      </c>
    </row>
    <row r="562" spans="1:20" ht="4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32"/>
        <v>0</v>
      </c>
      <c r="P562" s="6">
        <f t="shared" si="33"/>
        <v>4</v>
      </c>
      <c r="Q562" t="s">
        <v>8319</v>
      </c>
      <c r="R562" t="s">
        <v>8320</v>
      </c>
      <c r="S562" s="11">
        <f t="shared" si="34"/>
        <v>41960.771354166667</v>
      </c>
      <c r="T562" s="11">
        <f t="shared" si="35"/>
        <v>41990.771354166667</v>
      </c>
    </row>
    <row r="563" spans="1:20" ht="60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32"/>
        <v>0</v>
      </c>
      <c r="P563" s="6">
        <f t="shared" si="33"/>
        <v>27.5</v>
      </c>
      <c r="Q563" t="s">
        <v>8319</v>
      </c>
      <c r="R563" t="s">
        <v>8320</v>
      </c>
      <c r="S563" s="11">
        <f t="shared" si="34"/>
        <v>42268.658715277779</v>
      </c>
      <c r="T563" s="11">
        <f t="shared" si="35"/>
        <v>42303.658715277779</v>
      </c>
    </row>
    <row r="564" spans="1:20" ht="60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32"/>
        <v>0</v>
      </c>
      <c r="P564" s="6" t="e">
        <f t="shared" si="33"/>
        <v>#DIV/0!</v>
      </c>
      <c r="Q564" t="s">
        <v>8319</v>
      </c>
      <c r="R564" t="s">
        <v>8320</v>
      </c>
      <c r="S564" s="11">
        <f t="shared" si="34"/>
        <v>42692.389062500006</v>
      </c>
      <c r="T564" s="11">
        <f t="shared" si="35"/>
        <v>42722.389062500006</v>
      </c>
    </row>
    <row r="565" spans="1:20" ht="60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32"/>
        <v>0</v>
      </c>
      <c r="P565" s="6">
        <f t="shared" si="33"/>
        <v>34</v>
      </c>
      <c r="Q565" t="s">
        <v>8319</v>
      </c>
      <c r="R565" t="s">
        <v>8320</v>
      </c>
      <c r="S565" s="11">
        <f t="shared" si="34"/>
        <v>42022.069988425923</v>
      </c>
      <c r="T565" s="11">
        <f t="shared" si="35"/>
        <v>42052.069988425923</v>
      </c>
    </row>
    <row r="566" spans="1:20" ht="60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32"/>
        <v>0</v>
      </c>
      <c r="P566" s="6">
        <f t="shared" si="33"/>
        <v>1</v>
      </c>
      <c r="Q566" t="s">
        <v>8319</v>
      </c>
      <c r="R566" t="s">
        <v>8320</v>
      </c>
      <c r="S566" s="11">
        <f t="shared" si="34"/>
        <v>42411.942997685182</v>
      </c>
      <c r="T566" s="11">
        <f t="shared" si="35"/>
        <v>42441.942997685182</v>
      </c>
    </row>
    <row r="567" spans="1:20" ht="60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32"/>
        <v>0</v>
      </c>
      <c r="P567" s="6" t="e">
        <f t="shared" si="33"/>
        <v>#DIV/0!</v>
      </c>
      <c r="Q567" t="s">
        <v>8319</v>
      </c>
      <c r="R567" t="s">
        <v>8320</v>
      </c>
      <c r="S567" s="11">
        <f t="shared" si="34"/>
        <v>42165.785289351858</v>
      </c>
      <c r="T567" s="11">
        <f t="shared" si="35"/>
        <v>42195.785289351858</v>
      </c>
    </row>
    <row r="568" spans="1:20" ht="60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32"/>
        <v>0</v>
      </c>
      <c r="P568" s="6">
        <f t="shared" si="33"/>
        <v>1</v>
      </c>
      <c r="Q568" t="s">
        <v>8319</v>
      </c>
      <c r="R568" t="s">
        <v>8320</v>
      </c>
      <c r="S568" s="11">
        <f t="shared" si="34"/>
        <v>42535.68440972222</v>
      </c>
      <c r="T568" s="11">
        <f t="shared" si="35"/>
        <v>42565.68440972222</v>
      </c>
    </row>
    <row r="569" spans="1:20" ht="60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32"/>
        <v>0</v>
      </c>
      <c r="P569" s="6" t="e">
        <f t="shared" si="33"/>
        <v>#DIV/0!</v>
      </c>
      <c r="Q569" t="s">
        <v>8319</v>
      </c>
      <c r="R569" t="s">
        <v>8320</v>
      </c>
      <c r="S569" s="11">
        <f t="shared" si="34"/>
        <v>41975.842523148152</v>
      </c>
      <c r="T569" s="11">
        <f t="shared" si="35"/>
        <v>42005.842523148152</v>
      </c>
    </row>
    <row r="570" spans="1:20" ht="7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32"/>
        <v>1</v>
      </c>
      <c r="P570" s="6">
        <f t="shared" si="33"/>
        <v>49</v>
      </c>
      <c r="Q570" t="s">
        <v>8319</v>
      </c>
      <c r="R570" t="s">
        <v>8320</v>
      </c>
      <c r="S570" s="11">
        <f t="shared" si="34"/>
        <v>42348.9215625</v>
      </c>
      <c r="T570" s="11">
        <f t="shared" si="35"/>
        <v>42385.458333333328</v>
      </c>
    </row>
    <row r="571" spans="1:20" ht="4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32"/>
        <v>1</v>
      </c>
      <c r="P571" s="6">
        <f t="shared" si="33"/>
        <v>20</v>
      </c>
      <c r="Q571" t="s">
        <v>8319</v>
      </c>
      <c r="R571" t="s">
        <v>8320</v>
      </c>
      <c r="S571" s="11">
        <f t="shared" si="34"/>
        <v>42340.847361111111</v>
      </c>
      <c r="T571" s="11">
        <f t="shared" si="35"/>
        <v>42370.847361111111</v>
      </c>
    </row>
    <row r="572" spans="1:20" ht="30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32"/>
        <v>0</v>
      </c>
      <c r="P572" s="6">
        <f t="shared" si="33"/>
        <v>142</v>
      </c>
      <c r="Q572" t="s">
        <v>8319</v>
      </c>
      <c r="R572" t="s">
        <v>8320</v>
      </c>
      <c r="S572" s="11">
        <f t="shared" si="34"/>
        <v>42388.798252314817</v>
      </c>
      <c r="T572" s="11">
        <f t="shared" si="35"/>
        <v>42418.798252314817</v>
      </c>
    </row>
    <row r="573" spans="1:20" ht="60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32"/>
        <v>0</v>
      </c>
      <c r="P573" s="6">
        <f t="shared" si="33"/>
        <v>53</v>
      </c>
      <c r="Q573" t="s">
        <v>8319</v>
      </c>
      <c r="R573" t="s">
        <v>8320</v>
      </c>
      <c r="S573" s="11">
        <f t="shared" si="34"/>
        <v>42192.816238425927</v>
      </c>
      <c r="T573" s="11">
        <f t="shared" si="35"/>
        <v>42212.165972222225</v>
      </c>
    </row>
    <row r="574" spans="1:20" ht="60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32"/>
        <v>0</v>
      </c>
      <c r="P574" s="6" t="e">
        <f t="shared" si="33"/>
        <v>#DIV/0!</v>
      </c>
      <c r="Q574" t="s">
        <v>8319</v>
      </c>
      <c r="R574" t="s">
        <v>8320</v>
      </c>
      <c r="S574" s="11">
        <f t="shared" si="34"/>
        <v>42282.71629629629</v>
      </c>
      <c r="T574" s="11">
        <f t="shared" si="35"/>
        <v>42312.757962962962</v>
      </c>
    </row>
    <row r="575" spans="1:20" ht="60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32"/>
        <v>0</v>
      </c>
      <c r="P575" s="6">
        <f t="shared" si="33"/>
        <v>38.444444444444443</v>
      </c>
      <c r="Q575" t="s">
        <v>8319</v>
      </c>
      <c r="R575" t="s">
        <v>8320</v>
      </c>
      <c r="S575" s="11">
        <f t="shared" si="34"/>
        <v>41963.050127314811</v>
      </c>
      <c r="T575" s="11">
        <f t="shared" si="35"/>
        <v>42022.05</v>
      </c>
    </row>
    <row r="576" spans="1:20" ht="60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32"/>
        <v>1</v>
      </c>
      <c r="P576" s="6">
        <f t="shared" si="33"/>
        <v>20</v>
      </c>
      <c r="Q576" t="s">
        <v>8319</v>
      </c>
      <c r="R576" t="s">
        <v>8320</v>
      </c>
      <c r="S576" s="11">
        <f t="shared" si="34"/>
        <v>42632.443368055552</v>
      </c>
      <c r="T576" s="11">
        <f t="shared" si="35"/>
        <v>42662.443368055552</v>
      </c>
    </row>
    <row r="577" spans="1:20" ht="60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32"/>
        <v>0</v>
      </c>
      <c r="P577" s="6">
        <f t="shared" si="33"/>
        <v>64.75</v>
      </c>
      <c r="Q577" t="s">
        <v>8319</v>
      </c>
      <c r="R577" t="s">
        <v>8320</v>
      </c>
      <c r="S577" s="11">
        <f t="shared" si="34"/>
        <v>42138.692627314813</v>
      </c>
      <c r="T577" s="11">
        <f t="shared" si="35"/>
        <v>42168.692627314813</v>
      </c>
    </row>
    <row r="578" spans="1:20" ht="4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32"/>
        <v>0</v>
      </c>
      <c r="P578" s="6">
        <f t="shared" si="33"/>
        <v>1</v>
      </c>
      <c r="Q578" t="s">
        <v>8319</v>
      </c>
      <c r="R578" t="s">
        <v>8320</v>
      </c>
      <c r="S578" s="11">
        <f t="shared" si="34"/>
        <v>42031.471666666665</v>
      </c>
      <c r="T578" s="11">
        <f t="shared" si="35"/>
        <v>42091.43</v>
      </c>
    </row>
    <row r="579" spans="1:20" ht="60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36">ROUND(E579/D579*100,0)</f>
        <v>0</v>
      </c>
      <c r="P579" s="6">
        <f t="shared" ref="P579:P642" si="37">E579/L579</f>
        <v>10</v>
      </c>
      <c r="Q579" t="s">
        <v>8319</v>
      </c>
      <c r="R579" t="s">
        <v>8320</v>
      </c>
      <c r="S579" s="11">
        <f t="shared" ref="S579:S642" si="38">(((J579/60)/60)/24)+DATE(1970,1,1)</f>
        <v>42450.589143518519</v>
      </c>
      <c r="T579" s="11">
        <f t="shared" ref="T579:T642" si="39">(((I579/60)/60)/24)+DATE(1970,1,1)</f>
        <v>42510.589143518519</v>
      </c>
    </row>
    <row r="580" spans="1:20" ht="30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36"/>
        <v>0</v>
      </c>
      <c r="P580" s="6">
        <f t="shared" si="37"/>
        <v>2</v>
      </c>
      <c r="Q580" t="s">
        <v>8319</v>
      </c>
      <c r="R580" t="s">
        <v>8320</v>
      </c>
      <c r="S580" s="11">
        <f t="shared" si="38"/>
        <v>42230.578622685185</v>
      </c>
      <c r="T580" s="11">
        <f t="shared" si="39"/>
        <v>42254.578622685185</v>
      </c>
    </row>
    <row r="581" spans="1:20" ht="4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36"/>
        <v>1</v>
      </c>
      <c r="P581" s="6">
        <f t="shared" si="37"/>
        <v>35</v>
      </c>
      <c r="Q581" t="s">
        <v>8319</v>
      </c>
      <c r="R581" t="s">
        <v>8320</v>
      </c>
      <c r="S581" s="11">
        <f t="shared" si="38"/>
        <v>41968.852118055554</v>
      </c>
      <c r="T581" s="11">
        <f t="shared" si="39"/>
        <v>41998.852118055554</v>
      </c>
    </row>
    <row r="582" spans="1:20" ht="60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36"/>
        <v>0</v>
      </c>
      <c r="P582" s="6">
        <f t="shared" si="37"/>
        <v>1</v>
      </c>
      <c r="Q582" t="s">
        <v>8319</v>
      </c>
      <c r="R582" t="s">
        <v>8320</v>
      </c>
      <c r="S582" s="11">
        <f t="shared" si="38"/>
        <v>42605.908182870371</v>
      </c>
      <c r="T582" s="11">
        <f t="shared" si="39"/>
        <v>42635.908182870371</v>
      </c>
    </row>
    <row r="583" spans="1:20" ht="60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36"/>
        <v>0</v>
      </c>
      <c r="P583" s="6" t="e">
        <f t="shared" si="37"/>
        <v>#DIV/0!</v>
      </c>
      <c r="Q583" t="s">
        <v>8319</v>
      </c>
      <c r="R583" t="s">
        <v>8320</v>
      </c>
      <c r="S583" s="11">
        <f t="shared" si="38"/>
        <v>42188.012777777782</v>
      </c>
      <c r="T583" s="11">
        <f t="shared" si="39"/>
        <v>42218.012777777782</v>
      </c>
    </row>
    <row r="584" spans="1:20" ht="60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36"/>
        <v>0</v>
      </c>
      <c r="P584" s="6" t="e">
        <f t="shared" si="37"/>
        <v>#DIV/0!</v>
      </c>
      <c r="Q584" t="s">
        <v>8319</v>
      </c>
      <c r="R584" t="s">
        <v>8320</v>
      </c>
      <c r="S584" s="11">
        <f t="shared" si="38"/>
        <v>42055.739803240736</v>
      </c>
      <c r="T584" s="11">
        <f t="shared" si="39"/>
        <v>42078.75</v>
      </c>
    </row>
    <row r="585" spans="1:20" ht="4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36"/>
        <v>0</v>
      </c>
      <c r="P585" s="6">
        <f t="shared" si="37"/>
        <v>1</v>
      </c>
      <c r="Q585" t="s">
        <v>8319</v>
      </c>
      <c r="R585" t="s">
        <v>8320</v>
      </c>
      <c r="S585" s="11">
        <f t="shared" si="38"/>
        <v>42052.93850694444</v>
      </c>
      <c r="T585" s="11">
        <f t="shared" si="39"/>
        <v>42082.896840277783</v>
      </c>
    </row>
    <row r="586" spans="1:20" ht="4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36"/>
        <v>1</v>
      </c>
      <c r="P586" s="6">
        <f t="shared" si="37"/>
        <v>5</v>
      </c>
      <c r="Q586" t="s">
        <v>8319</v>
      </c>
      <c r="R586" t="s">
        <v>8320</v>
      </c>
      <c r="S586" s="11">
        <f t="shared" si="38"/>
        <v>42049.716620370367</v>
      </c>
      <c r="T586" s="11">
        <f t="shared" si="39"/>
        <v>42079.674953703703</v>
      </c>
    </row>
    <row r="587" spans="1:20" ht="4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36"/>
        <v>0</v>
      </c>
      <c r="P587" s="6" t="e">
        <f t="shared" si="37"/>
        <v>#DIV/0!</v>
      </c>
      <c r="Q587" t="s">
        <v>8319</v>
      </c>
      <c r="R587" t="s">
        <v>8320</v>
      </c>
      <c r="S587" s="11">
        <f t="shared" si="38"/>
        <v>42283.3909375</v>
      </c>
      <c r="T587" s="11">
        <f t="shared" si="39"/>
        <v>42339</v>
      </c>
    </row>
    <row r="588" spans="1:20" ht="4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36"/>
        <v>1</v>
      </c>
      <c r="P588" s="6">
        <f t="shared" si="37"/>
        <v>14</v>
      </c>
      <c r="Q588" t="s">
        <v>8319</v>
      </c>
      <c r="R588" t="s">
        <v>8320</v>
      </c>
      <c r="S588" s="11">
        <f t="shared" si="38"/>
        <v>42020.854247685187</v>
      </c>
      <c r="T588" s="11">
        <f t="shared" si="39"/>
        <v>42050.854247685187</v>
      </c>
    </row>
    <row r="589" spans="1:20" ht="7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36"/>
        <v>9</v>
      </c>
      <c r="P589" s="6">
        <f t="shared" si="37"/>
        <v>389.28571428571428</v>
      </c>
      <c r="Q589" t="s">
        <v>8319</v>
      </c>
      <c r="R589" t="s">
        <v>8320</v>
      </c>
      <c r="S589" s="11">
        <f t="shared" si="38"/>
        <v>42080.757326388892</v>
      </c>
      <c r="T589" s="11">
        <f t="shared" si="39"/>
        <v>42110.757326388892</v>
      </c>
    </row>
    <row r="590" spans="1:20" ht="60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36"/>
        <v>3</v>
      </c>
      <c r="P590" s="6">
        <f t="shared" si="37"/>
        <v>150.5</v>
      </c>
      <c r="Q590" t="s">
        <v>8319</v>
      </c>
      <c r="R590" t="s">
        <v>8320</v>
      </c>
      <c r="S590" s="11">
        <f t="shared" si="38"/>
        <v>42631.769513888896</v>
      </c>
      <c r="T590" s="11">
        <f t="shared" si="39"/>
        <v>42691.811180555553</v>
      </c>
    </row>
    <row r="591" spans="1:20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36"/>
        <v>0</v>
      </c>
      <c r="P591" s="6">
        <f t="shared" si="37"/>
        <v>1</v>
      </c>
      <c r="Q591" t="s">
        <v>8319</v>
      </c>
      <c r="R591" t="s">
        <v>8320</v>
      </c>
      <c r="S591" s="11">
        <f t="shared" si="38"/>
        <v>42178.614571759259</v>
      </c>
      <c r="T591" s="11">
        <f t="shared" si="39"/>
        <v>42193.614571759259</v>
      </c>
    </row>
    <row r="592" spans="1:20" ht="60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36"/>
        <v>4</v>
      </c>
      <c r="P592" s="6">
        <f t="shared" si="37"/>
        <v>24.777777777777779</v>
      </c>
      <c r="Q592" t="s">
        <v>8319</v>
      </c>
      <c r="R592" t="s">
        <v>8320</v>
      </c>
      <c r="S592" s="11">
        <f t="shared" si="38"/>
        <v>42377.554756944446</v>
      </c>
      <c r="T592" s="11">
        <f t="shared" si="39"/>
        <v>42408.542361111111</v>
      </c>
    </row>
    <row r="593" spans="1:20" ht="4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36"/>
        <v>0</v>
      </c>
      <c r="P593" s="6">
        <f t="shared" si="37"/>
        <v>30.5</v>
      </c>
      <c r="Q593" t="s">
        <v>8319</v>
      </c>
      <c r="R593" t="s">
        <v>8320</v>
      </c>
      <c r="S593" s="11">
        <f t="shared" si="38"/>
        <v>42177.543171296296</v>
      </c>
      <c r="T593" s="11">
        <f t="shared" si="39"/>
        <v>42207.543171296296</v>
      </c>
    </row>
    <row r="594" spans="1:20" ht="60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36"/>
        <v>3</v>
      </c>
      <c r="P594" s="6">
        <f t="shared" si="37"/>
        <v>250</v>
      </c>
      <c r="Q594" t="s">
        <v>8319</v>
      </c>
      <c r="R594" t="s">
        <v>8320</v>
      </c>
      <c r="S594" s="11">
        <f t="shared" si="38"/>
        <v>41946.232175925928</v>
      </c>
      <c r="T594" s="11">
        <f t="shared" si="39"/>
        <v>41976.232175925921</v>
      </c>
    </row>
    <row r="595" spans="1:20" ht="60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36"/>
        <v>23</v>
      </c>
      <c r="P595" s="6">
        <f t="shared" si="37"/>
        <v>16.428571428571427</v>
      </c>
      <c r="Q595" t="s">
        <v>8319</v>
      </c>
      <c r="R595" t="s">
        <v>8320</v>
      </c>
      <c r="S595" s="11">
        <f t="shared" si="38"/>
        <v>42070.677604166667</v>
      </c>
      <c r="T595" s="11">
        <f t="shared" si="39"/>
        <v>42100.635937500003</v>
      </c>
    </row>
    <row r="596" spans="1:20" ht="30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36"/>
        <v>0</v>
      </c>
      <c r="P596" s="6">
        <f t="shared" si="37"/>
        <v>13</v>
      </c>
      <c r="Q596" t="s">
        <v>8319</v>
      </c>
      <c r="R596" t="s">
        <v>8320</v>
      </c>
      <c r="S596" s="11">
        <f t="shared" si="38"/>
        <v>42446.780162037037</v>
      </c>
      <c r="T596" s="11">
        <f t="shared" si="39"/>
        <v>42476.780162037037</v>
      </c>
    </row>
    <row r="597" spans="1:20" ht="60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36"/>
        <v>0</v>
      </c>
      <c r="P597" s="6">
        <f t="shared" si="37"/>
        <v>53.25</v>
      </c>
      <c r="Q597" t="s">
        <v>8319</v>
      </c>
      <c r="R597" t="s">
        <v>8320</v>
      </c>
      <c r="S597" s="11">
        <f t="shared" si="38"/>
        <v>42083.069884259254</v>
      </c>
      <c r="T597" s="11">
        <f t="shared" si="39"/>
        <v>42128.069884259254</v>
      </c>
    </row>
    <row r="598" spans="1:20" ht="4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36"/>
        <v>0</v>
      </c>
      <c r="P598" s="6">
        <f t="shared" si="37"/>
        <v>3</v>
      </c>
      <c r="Q598" t="s">
        <v>8319</v>
      </c>
      <c r="R598" t="s">
        <v>8320</v>
      </c>
      <c r="S598" s="11">
        <f t="shared" si="38"/>
        <v>42646.896898148145</v>
      </c>
      <c r="T598" s="11">
        <f t="shared" si="39"/>
        <v>42676.896898148145</v>
      </c>
    </row>
    <row r="599" spans="1:20" ht="4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36"/>
        <v>0</v>
      </c>
      <c r="P599" s="6">
        <f t="shared" si="37"/>
        <v>10</v>
      </c>
      <c r="Q599" t="s">
        <v>8319</v>
      </c>
      <c r="R599" t="s">
        <v>8320</v>
      </c>
      <c r="S599" s="11">
        <f t="shared" si="38"/>
        <v>42545.705266203702</v>
      </c>
      <c r="T599" s="11">
        <f t="shared" si="39"/>
        <v>42582.666666666672</v>
      </c>
    </row>
    <row r="600" spans="1:20" ht="30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36"/>
        <v>34</v>
      </c>
      <c r="P600" s="6">
        <f t="shared" si="37"/>
        <v>121.42857142857143</v>
      </c>
      <c r="Q600" t="s">
        <v>8319</v>
      </c>
      <c r="R600" t="s">
        <v>8320</v>
      </c>
      <c r="S600" s="11">
        <f t="shared" si="38"/>
        <v>41948.00209490741</v>
      </c>
      <c r="T600" s="11">
        <f t="shared" si="39"/>
        <v>41978.00209490741</v>
      </c>
    </row>
    <row r="601" spans="1:20" ht="60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36"/>
        <v>0</v>
      </c>
      <c r="P601" s="6">
        <f t="shared" si="37"/>
        <v>15.5</v>
      </c>
      <c r="Q601" t="s">
        <v>8319</v>
      </c>
      <c r="R601" t="s">
        <v>8320</v>
      </c>
      <c r="S601" s="11">
        <f t="shared" si="38"/>
        <v>42047.812523148154</v>
      </c>
      <c r="T601" s="11">
        <f t="shared" si="39"/>
        <v>42071.636111111111</v>
      </c>
    </row>
    <row r="602" spans="1:20" ht="30" hidden="1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36"/>
        <v>2</v>
      </c>
      <c r="P602" s="6">
        <f t="shared" si="37"/>
        <v>100</v>
      </c>
      <c r="Q602" t="s">
        <v>8319</v>
      </c>
      <c r="R602" t="s">
        <v>8320</v>
      </c>
      <c r="S602" s="11">
        <f t="shared" si="38"/>
        <v>42073.798171296294</v>
      </c>
      <c r="T602" s="11">
        <f t="shared" si="39"/>
        <v>42133.798171296294</v>
      </c>
    </row>
    <row r="603" spans="1:20" ht="60" hidden="1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36"/>
        <v>1</v>
      </c>
      <c r="P603" s="6">
        <f t="shared" si="37"/>
        <v>23.333333333333332</v>
      </c>
      <c r="Q603" t="s">
        <v>8319</v>
      </c>
      <c r="R603" t="s">
        <v>8320</v>
      </c>
      <c r="S603" s="11">
        <f t="shared" si="38"/>
        <v>41969.858090277776</v>
      </c>
      <c r="T603" s="11">
        <f t="shared" si="39"/>
        <v>41999.858090277776</v>
      </c>
    </row>
    <row r="604" spans="1:20" ht="45" hidden="1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36"/>
        <v>0</v>
      </c>
      <c r="P604" s="6" t="e">
        <f t="shared" si="37"/>
        <v>#DIV/0!</v>
      </c>
      <c r="Q604" t="s">
        <v>8319</v>
      </c>
      <c r="R604" t="s">
        <v>8320</v>
      </c>
      <c r="S604" s="11">
        <f t="shared" si="38"/>
        <v>42143.79415509259</v>
      </c>
      <c r="T604" s="11">
        <f t="shared" si="39"/>
        <v>42173.79415509259</v>
      </c>
    </row>
    <row r="605" spans="1:20" ht="45" hidden="1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36"/>
        <v>4</v>
      </c>
      <c r="P605" s="6">
        <f t="shared" si="37"/>
        <v>45.386153846153846</v>
      </c>
      <c r="Q605" t="s">
        <v>8319</v>
      </c>
      <c r="R605" t="s">
        <v>8320</v>
      </c>
      <c r="S605" s="11">
        <f t="shared" si="38"/>
        <v>41835.639155092591</v>
      </c>
      <c r="T605" s="11">
        <f t="shared" si="39"/>
        <v>41865.639155092591</v>
      </c>
    </row>
    <row r="606" spans="1:20" ht="60" hidden="1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36"/>
        <v>0</v>
      </c>
      <c r="P606" s="6" t="e">
        <f t="shared" si="37"/>
        <v>#DIV/0!</v>
      </c>
      <c r="Q606" t="s">
        <v>8319</v>
      </c>
      <c r="R606" t="s">
        <v>8320</v>
      </c>
      <c r="S606" s="11">
        <f t="shared" si="38"/>
        <v>41849.035370370373</v>
      </c>
      <c r="T606" s="11">
        <f t="shared" si="39"/>
        <v>41879.035370370373</v>
      </c>
    </row>
    <row r="607" spans="1:20" ht="30" hidden="1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36"/>
        <v>3</v>
      </c>
      <c r="P607" s="6">
        <f t="shared" si="37"/>
        <v>16.375</v>
      </c>
      <c r="Q607" t="s">
        <v>8319</v>
      </c>
      <c r="R607" t="s">
        <v>8320</v>
      </c>
      <c r="S607" s="11">
        <f t="shared" si="38"/>
        <v>42194.357731481476</v>
      </c>
      <c r="T607" s="11">
        <f t="shared" si="39"/>
        <v>42239.357731481476</v>
      </c>
    </row>
    <row r="608" spans="1:20" ht="60" hidden="1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36"/>
        <v>0</v>
      </c>
      <c r="P608" s="6">
        <f t="shared" si="37"/>
        <v>10</v>
      </c>
      <c r="Q608" t="s">
        <v>8319</v>
      </c>
      <c r="R608" t="s">
        <v>8320</v>
      </c>
      <c r="S608" s="11">
        <f t="shared" si="38"/>
        <v>42102.650567129633</v>
      </c>
      <c r="T608" s="11">
        <f t="shared" si="39"/>
        <v>42148.625</v>
      </c>
    </row>
    <row r="609" spans="1:20" ht="60" hidden="1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36"/>
        <v>0</v>
      </c>
      <c r="P609" s="6" t="e">
        <f t="shared" si="37"/>
        <v>#DIV/0!</v>
      </c>
      <c r="Q609" t="s">
        <v>8319</v>
      </c>
      <c r="R609" t="s">
        <v>8320</v>
      </c>
      <c r="S609" s="11">
        <f t="shared" si="38"/>
        <v>42300.825648148151</v>
      </c>
      <c r="T609" s="11">
        <f t="shared" si="39"/>
        <v>42330.867314814815</v>
      </c>
    </row>
    <row r="610" spans="1:20" ht="60" hidden="1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36"/>
        <v>1</v>
      </c>
      <c r="P610" s="6">
        <f t="shared" si="37"/>
        <v>292.2</v>
      </c>
      <c r="Q610" t="s">
        <v>8319</v>
      </c>
      <c r="R610" t="s">
        <v>8320</v>
      </c>
      <c r="S610" s="11">
        <f t="shared" si="38"/>
        <v>42140.921064814815</v>
      </c>
      <c r="T610" s="11">
        <f t="shared" si="39"/>
        <v>42170.921064814815</v>
      </c>
    </row>
    <row r="611" spans="1:20" ht="60" hidden="1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36"/>
        <v>1</v>
      </c>
      <c r="P611" s="6">
        <f t="shared" si="37"/>
        <v>5</v>
      </c>
      <c r="Q611" t="s">
        <v>8319</v>
      </c>
      <c r="R611" t="s">
        <v>8320</v>
      </c>
      <c r="S611" s="11">
        <f t="shared" si="38"/>
        <v>42307.034074074079</v>
      </c>
      <c r="T611" s="11">
        <f t="shared" si="39"/>
        <v>42337.075740740736</v>
      </c>
    </row>
    <row r="612" spans="1:20" ht="45" hidden="1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36"/>
        <v>0</v>
      </c>
      <c r="P612" s="6" t="e">
        <f t="shared" si="37"/>
        <v>#DIV/0!</v>
      </c>
      <c r="Q612" t="s">
        <v>8319</v>
      </c>
      <c r="R612" t="s">
        <v>8320</v>
      </c>
      <c r="S612" s="11">
        <f t="shared" si="38"/>
        <v>42086.83085648148</v>
      </c>
      <c r="T612" s="11">
        <f t="shared" si="39"/>
        <v>42116.83085648148</v>
      </c>
    </row>
    <row r="613" spans="1:20" ht="60" hidden="1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36"/>
        <v>0</v>
      </c>
      <c r="P613" s="6" t="e">
        <f t="shared" si="37"/>
        <v>#DIV/0!</v>
      </c>
      <c r="Q613" t="s">
        <v>8319</v>
      </c>
      <c r="R613" t="s">
        <v>8320</v>
      </c>
      <c r="S613" s="11">
        <f t="shared" si="38"/>
        <v>42328.560613425929</v>
      </c>
      <c r="T613" s="11">
        <f t="shared" si="39"/>
        <v>42388.560613425929</v>
      </c>
    </row>
    <row r="614" spans="1:20" ht="30" hidden="1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36"/>
        <v>0</v>
      </c>
      <c r="P614" s="6" t="e">
        <f t="shared" si="37"/>
        <v>#DIV/0!</v>
      </c>
      <c r="Q614" t="s">
        <v>8319</v>
      </c>
      <c r="R614" t="s">
        <v>8320</v>
      </c>
      <c r="S614" s="11">
        <f t="shared" si="38"/>
        <v>42585.031782407401</v>
      </c>
      <c r="T614" s="11">
        <f t="shared" si="39"/>
        <v>42615.031782407401</v>
      </c>
    </row>
    <row r="615" spans="1:20" ht="60" hidden="1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36"/>
        <v>21</v>
      </c>
      <c r="P615" s="6">
        <f t="shared" si="37"/>
        <v>105.93388429752066</v>
      </c>
      <c r="Q615" t="s">
        <v>8319</v>
      </c>
      <c r="R615" t="s">
        <v>8320</v>
      </c>
      <c r="S615" s="11">
        <f t="shared" si="38"/>
        <v>42247.496759259258</v>
      </c>
      <c r="T615" s="11">
        <f t="shared" si="39"/>
        <v>42278.207638888889</v>
      </c>
    </row>
    <row r="616" spans="1:20" ht="45" hidden="1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36"/>
        <v>0</v>
      </c>
      <c r="P616" s="6" t="e">
        <f t="shared" si="37"/>
        <v>#DIV/0!</v>
      </c>
      <c r="Q616" t="s">
        <v>8319</v>
      </c>
      <c r="R616" t="s">
        <v>8320</v>
      </c>
      <c r="S616" s="11">
        <f t="shared" si="38"/>
        <v>42515.061805555553</v>
      </c>
      <c r="T616" s="11">
        <f t="shared" si="39"/>
        <v>42545.061805555553</v>
      </c>
    </row>
    <row r="617" spans="1:20" ht="45" hidden="1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36"/>
        <v>0</v>
      </c>
      <c r="P617" s="6" t="e">
        <f t="shared" si="37"/>
        <v>#DIV/0!</v>
      </c>
      <c r="Q617" t="s">
        <v>8319</v>
      </c>
      <c r="R617" t="s">
        <v>8320</v>
      </c>
      <c r="S617" s="11">
        <f t="shared" si="38"/>
        <v>42242.122210648144</v>
      </c>
      <c r="T617" s="11">
        <f t="shared" si="39"/>
        <v>42272.122210648144</v>
      </c>
    </row>
    <row r="618" spans="1:20" ht="60" hidden="1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36"/>
        <v>0</v>
      </c>
      <c r="P618" s="6" t="e">
        <f t="shared" si="37"/>
        <v>#DIV/0!</v>
      </c>
      <c r="Q618" t="s">
        <v>8319</v>
      </c>
      <c r="R618" t="s">
        <v>8320</v>
      </c>
      <c r="S618" s="11">
        <f t="shared" si="38"/>
        <v>42761.376238425932</v>
      </c>
      <c r="T618" s="11">
        <f t="shared" si="39"/>
        <v>42791.376238425932</v>
      </c>
    </row>
    <row r="619" spans="1:20" ht="60" hidden="1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36"/>
        <v>3</v>
      </c>
      <c r="P619" s="6">
        <f t="shared" si="37"/>
        <v>20</v>
      </c>
      <c r="Q619" t="s">
        <v>8319</v>
      </c>
      <c r="R619" t="s">
        <v>8320</v>
      </c>
      <c r="S619" s="11">
        <f t="shared" si="38"/>
        <v>42087.343090277776</v>
      </c>
      <c r="T619" s="11">
        <f t="shared" si="39"/>
        <v>42132.343090277776</v>
      </c>
    </row>
    <row r="620" spans="1:20" ht="60" hidden="1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36"/>
        <v>0</v>
      </c>
      <c r="P620" s="6" t="e">
        <f t="shared" si="37"/>
        <v>#DIV/0!</v>
      </c>
      <c r="Q620" t="s">
        <v>8319</v>
      </c>
      <c r="R620" t="s">
        <v>8320</v>
      </c>
      <c r="S620" s="11">
        <f t="shared" si="38"/>
        <v>42317.810219907406</v>
      </c>
      <c r="T620" s="11">
        <f t="shared" si="39"/>
        <v>42347.810219907406</v>
      </c>
    </row>
    <row r="621" spans="1:20" ht="30" hidden="1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36"/>
        <v>0</v>
      </c>
      <c r="P621" s="6">
        <f t="shared" si="37"/>
        <v>1</v>
      </c>
      <c r="Q621" t="s">
        <v>8319</v>
      </c>
      <c r="R621" t="s">
        <v>8320</v>
      </c>
      <c r="S621" s="11">
        <f t="shared" si="38"/>
        <v>41908.650347222225</v>
      </c>
      <c r="T621" s="11">
        <f t="shared" si="39"/>
        <v>41968.692013888889</v>
      </c>
    </row>
    <row r="622" spans="1:20" ht="45" hidden="1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36"/>
        <v>1</v>
      </c>
      <c r="P622" s="6">
        <f t="shared" si="37"/>
        <v>300</v>
      </c>
      <c r="Q622" t="s">
        <v>8319</v>
      </c>
      <c r="R622" t="s">
        <v>8320</v>
      </c>
      <c r="S622" s="11">
        <f t="shared" si="38"/>
        <v>41831.716874999998</v>
      </c>
      <c r="T622" s="11">
        <f t="shared" si="39"/>
        <v>41876.716874999998</v>
      </c>
    </row>
    <row r="623" spans="1:20" ht="60" hidden="1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36"/>
        <v>1</v>
      </c>
      <c r="P623" s="6">
        <f t="shared" si="37"/>
        <v>87</v>
      </c>
      <c r="Q623" t="s">
        <v>8319</v>
      </c>
      <c r="R623" t="s">
        <v>8320</v>
      </c>
      <c r="S623" s="11">
        <f t="shared" si="38"/>
        <v>42528.987696759257</v>
      </c>
      <c r="T623" s="11">
        <f t="shared" si="39"/>
        <v>42558.987696759257</v>
      </c>
    </row>
    <row r="624" spans="1:20" ht="60" hidden="1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36"/>
        <v>6</v>
      </c>
      <c r="P624" s="6">
        <f t="shared" si="37"/>
        <v>37.888888888888886</v>
      </c>
      <c r="Q624" t="s">
        <v>8319</v>
      </c>
      <c r="R624" t="s">
        <v>8320</v>
      </c>
      <c r="S624" s="11">
        <f t="shared" si="38"/>
        <v>42532.774745370371</v>
      </c>
      <c r="T624" s="11">
        <f t="shared" si="39"/>
        <v>42552.774745370371</v>
      </c>
    </row>
    <row r="625" spans="1:20" ht="60" hidden="1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36"/>
        <v>0</v>
      </c>
      <c r="P625" s="6" t="e">
        <f t="shared" si="37"/>
        <v>#DIV/0!</v>
      </c>
      <c r="Q625" t="s">
        <v>8319</v>
      </c>
      <c r="R625" t="s">
        <v>8320</v>
      </c>
      <c r="S625" s="11">
        <f t="shared" si="38"/>
        <v>42122.009224537032</v>
      </c>
      <c r="T625" s="11">
        <f t="shared" si="39"/>
        <v>42152.009224537032</v>
      </c>
    </row>
    <row r="626" spans="1:20" ht="45" hidden="1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36"/>
        <v>0</v>
      </c>
      <c r="P626" s="6" t="e">
        <f t="shared" si="37"/>
        <v>#DIV/0!</v>
      </c>
      <c r="Q626" t="s">
        <v>8319</v>
      </c>
      <c r="R626" t="s">
        <v>8320</v>
      </c>
      <c r="S626" s="11">
        <f t="shared" si="38"/>
        <v>42108.988900462966</v>
      </c>
      <c r="T626" s="11">
        <f t="shared" si="39"/>
        <v>42138.988900462966</v>
      </c>
    </row>
    <row r="627" spans="1:20" ht="60" hidden="1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36"/>
        <v>0</v>
      </c>
      <c r="P627" s="6" t="e">
        <f t="shared" si="37"/>
        <v>#DIV/0!</v>
      </c>
      <c r="Q627" t="s">
        <v>8319</v>
      </c>
      <c r="R627" t="s">
        <v>8320</v>
      </c>
      <c r="S627" s="11">
        <f t="shared" si="38"/>
        <v>42790.895567129628</v>
      </c>
      <c r="T627" s="11">
        <f t="shared" si="39"/>
        <v>42820.853900462964</v>
      </c>
    </row>
    <row r="628" spans="1:20" ht="60" hidden="1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36"/>
        <v>17</v>
      </c>
      <c r="P628" s="6">
        <f t="shared" si="37"/>
        <v>111.41025641025641</v>
      </c>
      <c r="Q628" t="s">
        <v>8319</v>
      </c>
      <c r="R628" t="s">
        <v>8320</v>
      </c>
      <c r="S628" s="11">
        <f t="shared" si="38"/>
        <v>42198.559479166666</v>
      </c>
      <c r="T628" s="11">
        <f t="shared" si="39"/>
        <v>42231.556944444441</v>
      </c>
    </row>
    <row r="629" spans="1:20" ht="60" hidden="1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36"/>
        <v>0</v>
      </c>
      <c r="P629" s="6">
        <f t="shared" si="37"/>
        <v>90</v>
      </c>
      <c r="Q629" t="s">
        <v>8319</v>
      </c>
      <c r="R629" t="s">
        <v>8320</v>
      </c>
      <c r="S629" s="11">
        <f t="shared" si="38"/>
        <v>42384.306840277779</v>
      </c>
      <c r="T629" s="11">
        <f t="shared" si="39"/>
        <v>42443.958333333328</v>
      </c>
    </row>
    <row r="630" spans="1:20" ht="45" hidden="1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36"/>
        <v>0</v>
      </c>
      <c r="P630" s="6" t="e">
        <f t="shared" si="37"/>
        <v>#DIV/0!</v>
      </c>
      <c r="Q630" t="s">
        <v>8319</v>
      </c>
      <c r="R630" t="s">
        <v>8320</v>
      </c>
      <c r="S630" s="11">
        <f t="shared" si="38"/>
        <v>41803.692789351851</v>
      </c>
      <c r="T630" s="11">
        <f t="shared" si="39"/>
        <v>41833.692789351851</v>
      </c>
    </row>
    <row r="631" spans="1:20" ht="60" hidden="1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36"/>
        <v>0</v>
      </c>
      <c r="P631" s="6">
        <f t="shared" si="37"/>
        <v>116.66666666666667</v>
      </c>
      <c r="Q631" t="s">
        <v>8319</v>
      </c>
      <c r="R631" t="s">
        <v>8320</v>
      </c>
      <c r="S631" s="11">
        <f t="shared" si="38"/>
        <v>42474.637824074074</v>
      </c>
      <c r="T631" s="11">
        <f t="shared" si="39"/>
        <v>42504.637824074074</v>
      </c>
    </row>
    <row r="632" spans="1:20" ht="60" hidden="1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36"/>
        <v>0</v>
      </c>
      <c r="P632" s="6">
        <f t="shared" si="37"/>
        <v>10</v>
      </c>
      <c r="Q632" t="s">
        <v>8319</v>
      </c>
      <c r="R632" t="s">
        <v>8320</v>
      </c>
      <c r="S632" s="11">
        <f t="shared" si="38"/>
        <v>42223.619456018518</v>
      </c>
      <c r="T632" s="11">
        <f t="shared" si="39"/>
        <v>42253.215277777781</v>
      </c>
    </row>
    <row r="633" spans="1:20" ht="45" hidden="1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36"/>
        <v>1</v>
      </c>
      <c r="P633" s="6">
        <f t="shared" si="37"/>
        <v>76.666666666666671</v>
      </c>
      <c r="Q633" t="s">
        <v>8319</v>
      </c>
      <c r="R633" t="s">
        <v>8320</v>
      </c>
      <c r="S633" s="11">
        <f t="shared" si="38"/>
        <v>42489.772326388891</v>
      </c>
      <c r="T633" s="11">
        <f t="shared" si="39"/>
        <v>42518.772326388891</v>
      </c>
    </row>
    <row r="634" spans="1:20" ht="45" hidden="1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36"/>
        <v>0</v>
      </c>
      <c r="P634" s="6" t="e">
        <f t="shared" si="37"/>
        <v>#DIV/0!</v>
      </c>
      <c r="Q634" t="s">
        <v>8319</v>
      </c>
      <c r="R634" t="s">
        <v>8320</v>
      </c>
      <c r="S634" s="11">
        <f t="shared" si="38"/>
        <v>42303.659317129626</v>
      </c>
      <c r="T634" s="11">
        <f t="shared" si="39"/>
        <v>42333.700983796298</v>
      </c>
    </row>
    <row r="635" spans="1:20" ht="45" hidden="1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36"/>
        <v>12</v>
      </c>
      <c r="P635" s="6">
        <f t="shared" si="37"/>
        <v>49.8</v>
      </c>
      <c r="Q635" t="s">
        <v>8319</v>
      </c>
      <c r="R635" t="s">
        <v>8320</v>
      </c>
      <c r="S635" s="11">
        <f t="shared" si="38"/>
        <v>42507.29932870371</v>
      </c>
      <c r="T635" s="11">
        <f t="shared" si="39"/>
        <v>42538.958333333328</v>
      </c>
    </row>
    <row r="636" spans="1:20" ht="45" hidden="1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36"/>
        <v>0</v>
      </c>
      <c r="P636" s="6">
        <f t="shared" si="37"/>
        <v>1</v>
      </c>
      <c r="Q636" t="s">
        <v>8319</v>
      </c>
      <c r="R636" t="s">
        <v>8320</v>
      </c>
      <c r="S636" s="11">
        <f t="shared" si="38"/>
        <v>42031.928576388891</v>
      </c>
      <c r="T636" s="11">
        <f t="shared" si="39"/>
        <v>42061.928576388891</v>
      </c>
    </row>
    <row r="637" spans="1:20" ht="30" hidden="1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36"/>
        <v>0</v>
      </c>
      <c r="P637" s="6">
        <f t="shared" si="37"/>
        <v>2</v>
      </c>
      <c r="Q637" t="s">
        <v>8319</v>
      </c>
      <c r="R637" t="s">
        <v>8320</v>
      </c>
      <c r="S637" s="11">
        <f t="shared" si="38"/>
        <v>42076.092152777783</v>
      </c>
      <c r="T637" s="11">
        <f t="shared" si="39"/>
        <v>42106.092152777783</v>
      </c>
    </row>
    <row r="638" spans="1:20" ht="45" hidden="1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36"/>
        <v>0</v>
      </c>
      <c r="P638" s="6">
        <f t="shared" si="37"/>
        <v>4</v>
      </c>
      <c r="Q638" t="s">
        <v>8319</v>
      </c>
      <c r="R638" t="s">
        <v>8320</v>
      </c>
      <c r="S638" s="11">
        <f t="shared" si="38"/>
        <v>42131.455439814818</v>
      </c>
      <c r="T638" s="11">
        <f t="shared" si="39"/>
        <v>42161.44930555555</v>
      </c>
    </row>
    <row r="639" spans="1:20" ht="60" hidden="1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36"/>
        <v>0</v>
      </c>
      <c r="P639" s="6" t="e">
        <f t="shared" si="37"/>
        <v>#DIV/0!</v>
      </c>
      <c r="Q639" t="s">
        <v>8319</v>
      </c>
      <c r="R639" t="s">
        <v>8320</v>
      </c>
      <c r="S639" s="11">
        <f t="shared" si="38"/>
        <v>42762.962013888886</v>
      </c>
      <c r="T639" s="11">
        <f t="shared" si="39"/>
        <v>42791.961111111115</v>
      </c>
    </row>
    <row r="640" spans="1:20" hidden="1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36"/>
        <v>0</v>
      </c>
      <c r="P640" s="6">
        <f t="shared" si="37"/>
        <v>3</v>
      </c>
      <c r="Q640" t="s">
        <v>8319</v>
      </c>
      <c r="R640" t="s">
        <v>8320</v>
      </c>
      <c r="S640" s="11">
        <f t="shared" si="38"/>
        <v>42759.593310185184</v>
      </c>
      <c r="T640" s="11">
        <f t="shared" si="39"/>
        <v>42819.55164351852</v>
      </c>
    </row>
    <row r="641" spans="1:20" ht="30" hidden="1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36"/>
        <v>0</v>
      </c>
      <c r="P641" s="6">
        <f t="shared" si="37"/>
        <v>1</v>
      </c>
      <c r="Q641" t="s">
        <v>8319</v>
      </c>
      <c r="R641" t="s">
        <v>8320</v>
      </c>
      <c r="S641" s="11">
        <f t="shared" si="38"/>
        <v>41865.583275462966</v>
      </c>
      <c r="T641" s="11">
        <f t="shared" si="39"/>
        <v>41925.583275462966</v>
      </c>
    </row>
    <row r="642" spans="1:20" ht="60" hidden="1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36"/>
        <v>144</v>
      </c>
      <c r="P642" s="6">
        <f t="shared" si="37"/>
        <v>50.5</v>
      </c>
      <c r="Q642" t="s">
        <v>8319</v>
      </c>
      <c r="R642" t="s">
        <v>8321</v>
      </c>
      <c r="S642" s="11">
        <f t="shared" si="38"/>
        <v>42683.420312500006</v>
      </c>
      <c r="T642" s="11">
        <f t="shared" si="39"/>
        <v>42698.958333333328</v>
      </c>
    </row>
    <row r="643" spans="1:20" ht="60" hidden="1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40">ROUND(E643/D643*100,0)</f>
        <v>119</v>
      </c>
      <c r="P643" s="6">
        <f t="shared" ref="P643:P706" si="41">E643/L643</f>
        <v>151.31746031746033</v>
      </c>
      <c r="Q643" t="s">
        <v>8319</v>
      </c>
      <c r="R643" t="s">
        <v>8321</v>
      </c>
      <c r="S643" s="11">
        <f t="shared" ref="S643:S706" si="42">(((J643/60)/60)/24)+DATE(1970,1,1)</f>
        <v>42199.57</v>
      </c>
      <c r="T643" s="11">
        <f t="shared" ref="T643:T706" si="43">(((I643/60)/60)/24)+DATE(1970,1,1)</f>
        <v>42229.57</v>
      </c>
    </row>
    <row r="644" spans="1:20" ht="60" hidden="1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40"/>
        <v>1460</v>
      </c>
      <c r="P644" s="6">
        <f t="shared" si="41"/>
        <v>134.3592456301748</v>
      </c>
      <c r="Q644" t="s">
        <v>8319</v>
      </c>
      <c r="R644" t="s">
        <v>8321</v>
      </c>
      <c r="S644" s="11">
        <f t="shared" si="42"/>
        <v>42199.651319444441</v>
      </c>
      <c r="T644" s="11">
        <f t="shared" si="43"/>
        <v>42235.651319444441</v>
      </c>
    </row>
    <row r="645" spans="1:20" ht="45" hidden="1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40"/>
        <v>106</v>
      </c>
      <c r="P645" s="6">
        <f t="shared" si="41"/>
        <v>174.02631578947367</v>
      </c>
      <c r="Q645" t="s">
        <v>8319</v>
      </c>
      <c r="R645" t="s">
        <v>8321</v>
      </c>
      <c r="S645" s="11">
        <f t="shared" si="42"/>
        <v>42100.642071759255</v>
      </c>
      <c r="T645" s="11">
        <f t="shared" si="43"/>
        <v>42155.642071759255</v>
      </c>
    </row>
    <row r="646" spans="1:20" ht="60" hidden="1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40"/>
        <v>300</v>
      </c>
      <c r="P646" s="6">
        <f t="shared" si="41"/>
        <v>73.486268364348675</v>
      </c>
      <c r="Q646" t="s">
        <v>8319</v>
      </c>
      <c r="R646" t="s">
        <v>8321</v>
      </c>
      <c r="S646" s="11">
        <f t="shared" si="42"/>
        <v>41898.665960648148</v>
      </c>
      <c r="T646" s="11">
        <f t="shared" si="43"/>
        <v>41941.041666666664</v>
      </c>
    </row>
    <row r="647" spans="1:20" ht="30" hidden="1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40"/>
        <v>279</v>
      </c>
      <c r="P647" s="6">
        <f t="shared" si="41"/>
        <v>23.518987341772153</v>
      </c>
      <c r="Q647" t="s">
        <v>8319</v>
      </c>
      <c r="R647" t="s">
        <v>8321</v>
      </c>
      <c r="S647" s="11">
        <f t="shared" si="42"/>
        <v>42564.026319444441</v>
      </c>
      <c r="T647" s="11">
        <f t="shared" si="43"/>
        <v>42594.026319444441</v>
      </c>
    </row>
    <row r="648" spans="1:20" ht="60" hidden="1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40"/>
        <v>132</v>
      </c>
      <c r="P648" s="6">
        <f t="shared" si="41"/>
        <v>39.074444444444445</v>
      </c>
      <c r="Q648" t="s">
        <v>8319</v>
      </c>
      <c r="R648" t="s">
        <v>8321</v>
      </c>
      <c r="S648" s="11">
        <f t="shared" si="42"/>
        <v>41832.852627314816</v>
      </c>
      <c r="T648" s="11">
        <f t="shared" si="43"/>
        <v>41862.852627314816</v>
      </c>
    </row>
    <row r="649" spans="1:20" ht="60" hidden="1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40"/>
        <v>107</v>
      </c>
      <c r="P649" s="6">
        <f t="shared" si="41"/>
        <v>125.94117647058823</v>
      </c>
      <c r="Q649" t="s">
        <v>8319</v>
      </c>
      <c r="R649" t="s">
        <v>8321</v>
      </c>
      <c r="S649" s="11">
        <f t="shared" si="42"/>
        <v>42416.767928240741</v>
      </c>
      <c r="T649" s="11">
        <f t="shared" si="43"/>
        <v>42446.726261574076</v>
      </c>
    </row>
    <row r="650" spans="1:20" ht="30" hidden="1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40"/>
        <v>127</v>
      </c>
      <c r="P650" s="6">
        <f t="shared" si="41"/>
        <v>1644</v>
      </c>
      <c r="Q650" t="s">
        <v>8319</v>
      </c>
      <c r="R650" t="s">
        <v>8321</v>
      </c>
      <c r="S650" s="11">
        <f t="shared" si="42"/>
        <v>41891.693379629629</v>
      </c>
      <c r="T650" s="11">
        <f t="shared" si="43"/>
        <v>41926.693379629629</v>
      </c>
    </row>
    <row r="651" spans="1:20" ht="60" hidden="1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40"/>
        <v>140</v>
      </c>
      <c r="P651" s="6">
        <f t="shared" si="41"/>
        <v>42.670731707317074</v>
      </c>
      <c r="Q651" t="s">
        <v>8319</v>
      </c>
      <c r="R651" t="s">
        <v>8321</v>
      </c>
      <c r="S651" s="11">
        <f t="shared" si="42"/>
        <v>41877.912187499998</v>
      </c>
      <c r="T651" s="11">
        <f t="shared" si="43"/>
        <v>41898.912187499998</v>
      </c>
    </row>
    <row r="652" spans="1:20" ht="60" hidden="1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40"/>
        <v>112</v>
      </c>
      <c r="P652" s="6">
        <f t="shared" si="41"/>
        <v>35.125</v>
      </c>
      <c r="Q652" t="s">
        <v>8319</v>
      </c>
      <c r="R652" t="s">
        <v>8321</v>
      </c>
      <c r="S652" s="11">
        <f t="shared" si="42"/>
        <v>41932.036851851852</v>
      </c>
      <c r="T652" s="11">
        <f t="shared" si="43"/>
        <v>41992.078518518523</v>
      </c>
    </row>
    <row r="653" spans="1:20" ht="60" hidden="1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40"/>
        <v>101</v>
      </c>
      <c r="P653" s="6">
        <f t="shared" si="41"/>
        <v>239.35238095238094</v>
      </c>
      <c r="Q653" t="s">
        <v>8319</v>
      </c>
      <c r="R653" t="s">
        <v>8321</v>
      </c>
      <c r="S653" s="11">
        <f t="shared" si="42"/>
        <v>41956.017488425925</v>
      </c>
      <c r="T653" s="11">
        <f t="shared" si="43"/>
        <v>41986.017488425925</v>
      </c>
    </row>
    <row r="654" spans="1:20" ht="60" hidden="1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40"/>
        <v>100</v>
      </c>
      <c r="P654" s="6">
        <f t="shared" si="41"/>
        <v>107.64285714285714</v>
      </c>
      <c r="Q654" t="s">
        <v>8319</v>
      </c>
      <c r="R654" t="s">
        <v>8321</v>
      </c>
      <c r="S654" s="11">
        <f t="shared" si="42"/>
        <v>42675.690393518518</v>
      </c>
      <c r="T654" s="11">
        <f t="shared" si="43"/>
        <v>42705.732060185182</v>
      </c>
    </row>
    <row r="655" spans="1:20" ht="60" hidden="1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40"/>
        <v>141</v>
      </c>
      <c r="P655" s="6">
        <f t="shared" si="41"/>
        <v>95.830623306233065</v>
      </c>
      <c r="Q655" t="s">
        <v>8319</v>
      </c>
      <c r="R655" t="s">
        <v>8321</v>
      </c>
      <c r="S655" s="11">
        <f t="shared" si="42"/>
        <v>42199.618518518517</v>
      </c>
      <c r="T655" s="11">
        <f t="shared" si="43"/>
        <v>42236.618518518517</v>
      </c>
    </row>
    <row r="656" spans="1:20" ht="60" hidden="1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40"/>
        <v>267</v>
      </c>
      <c r="P656" s="6">
        <f t="shared" si="41"/>
        <v>31.663376110562684</v>
      </c>
      <c r="Q656" t="s">
        <v>8319</v>
      </c>
      <c r="R656" t="s">
        <v>8321</v>
      </c>
      <c r="S656" s="11">
        <f t="shared" si="42"/>
        <v>42163.957326388889</v>
      </c>
      <c r="T656" s="11">
        <f t="shared" si="43"/>
        <v>42193.957326388889</v>
      </c>
    </row>
    <row r="657" spans="1:20" ht="45" hidden="1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40"/>
        <v>147</v>
      </c>
      <c r="P657" s="6">
        <f t="shared" si="41"/>
        <v>42.886861313868614</v>
      </c>
      <c r="Q657" t="s">
        <v>8319</v>
      </c>
      <c r="R657" t="s">
        <v>8321</v>
      </c>
      <c r="S657" s="11">
        <f t="shared" si="42"/>
        <v>42045.957314814819</v>
      </c>
      <c r="T657" s="11">
        <f t="shared" si="43"/>
        <v>42075.915648148148</v>
      </c>
    </row>
    <row r="658" spans="1:20" ht="60" hidden="1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40"/>
        <v>214</v>
      </c>
      <c r="P658" s="6">
        <f t="shared" si="41"/>
        <v>122.73563218390805</v>
      </c>
      <c r="Q658" t="s">
        <v>8319</v>
      </c>
      <c r="R658" t="s">
        <v>8321</v>
      </c>
      <c r="S658" s="11">
        <f t="shared" si="42"/>
        <v>42417.804618055554</v>
      </c>
      <c r="T658" s="11">
        <f t="shared" si="43"/>
        <v>42477.762951388882</v>
      </c>
    </row>
    <row r="659" spans="1:20" ht="60" hidden="1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40"/>
        <v>126</v>
      </c>
      <c r="P659" s="6">
        <f t="shared" si="41"/>
        <v>190.45454545454547</v>
      </c>
      <c r="Q659" t="s">
        <v>8319</v>
      </c>
      <c r="R659" t="s">
        <v>8321</v>
      </c>
      <c r="S659" s="11">
        <f t="shared" si="42"/>
        <v>42331.84574074074</v>
      </c>
      <c r="T659" s="11">
        <f t="shared" si="43"/>
        <v>42361.84574074074</v>
      </c>
    </row>
    <row r="660" spans="1:20" ht="60" hidden="1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40"/>
        <v>104</v>
      </c>
      <c r="P660" s="6">
        <f t="shared" si="41"/>
        <v>109.33695652173913</v>
      </c>
      <c r="Q660" t="s">
        <v>8319</v>
      </c>
      <c r="R660" t="s">
        <v>8321</v>
      </c>
      <c r="S660" s="11">
        <f t="shared" si="42"/>
        <v>42179.160752314812</v>
      </c>
      <c r="T660" s="11">
        <f t="shared" si="43"/>
        <v>42211.75</v>
      </c>
    </row>
    <row r="661" spans="1:20" hidden="1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40"/>
        <v>101</v>
      </c>
      <c r="P661" s="6">
        <f t="shared" si="41"/>
        <v>143.66666666666666</v>
      </c>
      <c r="Q661" t="s">
        <v>8319</v>
      </c>
      <c r="R661" t="s">
        <v>8321</v>
      </c>
      <c r="S661" s="11">
        <f t="shared" si="42"/>
        <v>42209.593692129631</v>
      </c>
      <c r="T661" s="11">
        <f t="shared" si="43"/>
        <v>42239.593692129631</v>
      </c>
    </row>
    <row r="662" spans="1:20" ht="60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40"/>
        <v>3</v>
      </c>
      <c r="P662" s="6">
        <f t="shared" si="41"/>
        <v>84.944444444444443</v>
      </c>
      <c r="Q662" t="s">
        <v>8319</v>
      </c>
      <c r="R662" t="s">
        <v>8321</v>
      </c>
      <c r="S662" s="11">
        <f t="shared" si="42"/>
        <v>41922.741655092592</v>
      </c>
      <c r="T662" s="11">
        <f t="shared" si="43"/>
        <v>41952.783321759263</v>
      </c>
    </row>
    <row r="663" spans="1:20" ht="4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40"/>
        <v>1</v>
      </c>
      <c r="P663" s="6">
        <f t="shared" si="41"/>
        <v>10.555555555555555</v>
      </c>
      <c r="Q663" t="s">
        <v>8319</v>
      </c>
      <c r="R663" t="s">
        <v>8321</v>
      </c>
      <c r="S663" s="11">
        <f t="shared" si="42"/>
        <v>42636.645358796297</v>
      </c>
      <c r="T663" s="11">
        <f t="shared" si="43"/>
        <v>42666.645358796297</v>
      </c>
    </row>
    <row r="664" spans="1:20" ht="4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40"/>
        <v>0</v>
      </c>
      <c r="P664" s="6">
        <f t="shared" si="41"/>
        <v>39</v>
      </c>
      <c r="Q664" t="s">
        <v>8319</v>
      </c>
      <c r="R664" t="s">
        <v>8321</v>
      </c>
      <c r="S664" s="11">
        <f t="shared" si="42"/>
        <v>41990.438043981485</v>
      </c>
      <c r="T664" s="11">
        <f t="shared" si="43"/>
        <v>42020.438043981485</v>
      </c>
    </row>
    <row r="665" spans="1:20" ht="60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40"/>
        <v>0</v>
      </c>
      <c r="P665" s="6">
        <f t="shared" si="41"/>
        <v>100</v>
      </c>
      <c r="Q665" t="s">
        <v>8319</v>
      </c>
      <c r="R665" t="s">
        <v>8321</v>
      </c>
      <c r="S665" s="11">
        <f t="shared" si="42"/>
        <v>42173.843240740738</v>
      </c>
      <c r="T665" s="11">
        <f t="shared" si="43"/>
        <v>42203.843240740738</v>
      </c>
    </row>
    <row r="666" spans="1:20" ht="60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40"/>
        <v>8</v>
      </c>
      <c r="P666" s="6">
        <f t="shared" si="41"/>
        <v>31.172413793103448</v>
      </c>
      <c r="Q666" t="s">
        <v>8319</v>
      </c>
      <c r="R666" t="s">
        <v>8321</v>
      </c>
      <c r="S666" s="11">
        <f t="shared" si="42"/>
        <v>42077.666377314818</v>
      </c>
      <c r="T666" s="11">
        <f t="shared" si="43"/>
        <v>42107.666377314818</v>
      </c>
    </row>
    <row r="667" spans="1:20" ht="60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40"/>
        <v>19</v>
      </c>
      <c r="P667" s="6">
        <f t="shared" si="41"/>
        <v>155.33333333333334</v>
      </c>
      <c r="Q667" t="s">
        <v>8319</v>
      </c>
      <c r="R667" t="s">
        <v>8321</v>
      </c>
      <c r="S667" s="11">
        <f t="shared" si="42"/>
        <v>42688.711354166662</v>
      </c>
      <c r="T667" s="11">
        <f t="shared" si="43"/>
        <v>42748.711354166662</v>
      </c>
    </row>
    <row r="668" spans="1:20" ht="60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40"/>
        <v>0</v>
      </c>
      <c r="P668" s="6">
        <f t="shared" si="41"/>
        <v>2</v>
      </c>
      <c r="Q668" t="s">
        <v>8319</v>
      </c>
      <c r="R668" t="s">
        <v>8321</v>
      </c>
      <c r="S668" s="11">
        <f t="shared" si="42"/>
        <v>41838.832152777781</v>
      </c>
      <c r="T668" s="11">
        <f t="shared" si="43"/>
        <v>41868.832152777781</v>
      </c>
    </row>
    <row r="669" spans="1:20" ht="60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40"/>
        <v>10</v>
      </c>
      <c r="P669" s="6">
        <f t="shared" si="41"/>
        <v>178.92857142857142</v>
      </c>
      <c r="Q669" t="s">
        <v>8319</v>
      </c>
      <c r="R669" t="s">
        <v>8321</v>
      </c>
      <c r="S669" s="11">
        <f t="shared" si="42"/>
        <v>42632.373414351852</v>
      </c>
      <c r="T669" s="11">
        <f t="shared" si="43"/>
        <v>42672.373414351852</v>
      </c>
    </row>
    <row r="670" spans="1:20" ht="4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40"/>
        <v>5</v>
      </c>
      <c r="P670" s="6">
        <f t="shared" si="41"/>
        <v>27.36</v>
      </c>
      <c r="Q670" t="s">
        <v>8319</v>
      </c>
      <c r="R670" t="s">
        <v>8321</v>
      </c>
      <c r="S670" s="11">
        <f t="shared" si="42"/>
        <v>42090.831273148149</v>
      </c>
      <c r="T670" s="11">
        <f t="shared" si="43"/>
        <v>42135.831273148149</v>
      </c>
    </row>
    <row r="671" spans="1:20" ht="60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40"/>
        <v>22</v>
      </c>
      <c r="P671" s="6">
        <f t="shared" si="41"/>
        <v>1536.25</v>
      </c>
      <c r="Q671" t="s">
        <v>8319</v>
      </c>
      <c r="R671" t="s">
        <v>8321</v>
      </c>
      <c r="S671" s="11">
        <f t="shared" si="42"/>
        <v>42527.625671296293</v>
      </c>
      <c r="T671" s="11">
        <f t="shared" si="43"/>
        <v>42557.625671296293</v>
      </c>
    </row>
    <row r="672" spans="1:20" ht="60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40"/>
        <v>29</v>
      </c>
      <c r="P672" s="6">
        <f t="shared" si="41"/>
        <v>84.99677419354839</v>
      </c>
      <c r="Q672" t="s">
        <v>8319</v>
      </c>
      <c r="R672" t="s">
        <v>8321</v>
      </c>
      <c r="S672" s="11">
        <f t="shared" si="42"/>
        <v>42506.709722222222</v>
      </c>
      <c r="T672" s="11">
        <f t="shared" si="43"/>
        <v>42540.340277777781</v>
      </c>
    </row>
    <row r="673" spans="1:20" ht="60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40"/>
        <v>39</v>
      </c>
      <c r="P673" s="6">
        <f t="shared" si="41"/>
        <v>788.5333333333333</v>
      </c>
      <c r="Q673" t="s">
        <v>8319</v>
      </c>
      <c r="R673" t="s">
        <v>8321</v>
      </c>
      <c r="S673" s="11">
        <f t="shared" si="42"/>
        <v>41984.692731481482</v>
      </c>
      <c r="T673" s="11">
        <f t="shared" si="43"/>
        <v>42018.166666666672</v>
      </c>
    </row>
    <row r="674" spans="1:20" ht="60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40"/>
        <v>22</v>
      </c>
      <c r="P674" s="6">
        <f t="shared" si="41"/>
        <v>50.29767441860465</v>
      </c>
      <c r="Q674" t="s">
        <v>8319</v>
      </c>
      <c r="R674" t="s">
        <v>8321</v>
      </c>
      <c r="S674" s="11">
        <f t="shared" si="42"/>
        <v>41974.219490740739</v>
      </c>
      <c r="T674" s="11">
        <f t="shared" si="43"/>
        <v>42005.207638888889</v>
      </c>
    </row>
    <row r="675" spans="1:20" ht="60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40"/>
        <v>0</v>
      </c>
      <c r="P675" s="6">
        <f t="shared" si="41"/>
        <v>68.333333333333329</v>
      </c>
      <c r="Q675" t="s">
        <v>8319</v>
      </c>
      <c r="R675" t="s">
        <v>8321</v>
      </c>
      <c r="S675" s="11">
        <f t="shared" si="42"/>
        <v>41838.840474537035</v>
      </c>
      <c r="T675" s="11">
        <f t="shared" si="43"/>
        <v>41883.840474537035</v>
      </c>
    </row>
    <row r="676" spans="1:20" ht="30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40"/>
        <v>0</v>
      </c>
      <c r="P676" s="6">
        <f t="shared" si="41"/>
        <v>7.5</v>
      </c>
      <c r="Q676" t="s">
        <v>8319</v>
      </c>
      <c r="R676" t="s">
        <v>8321</v>
      </c>
      <c r="S676" s="11">
        <f t="shared" si="42"/>
        <v>41803.116053240738</v>
      </c>
      <c r="T676" s="11">
        <f t="shared" si="43"/>
        <v>41863.116053240738</v>
      </c>
    </row>
    <row r="677" spans="1:20" ht="60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40"/>
        <v>15</v>
      </c>
      <c r="P677" s="6">
        <f t="shared" si="41"/>
        <v>34.269230769230766</v>
      </c>
      <c r="Q677" t="s">
        <v>8319</v>
      </c>
      <c r="R677" t="s">
        <v>8321</v>
      </c>
      <c r="S677" s="11">
        <f t="shared" si="42"/>
        <v>41975.930601851855</v>
      </c>
      <c r="T677" s="11">
        <f t="shared" si="43"/>
        <v>42005.290972222225</v>
      </c>
    </row>
    <row r="678" spans="1:20" ht="60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40"/>
        <v>1</v>
      </c>
      <c r="P678" s="6">
        <f t="shared" si="41"/>
        <v>61.291666666666664</v>
      </c>
      <c r="Q678" t="s">
        <v>8319</v>
      </c>
      <c r="R678" t="s">
        <v>8321</v>
      </c>
      <c r="S678" s="11">
        <f t="shared" si="42"/>
        <v>42012.768298611118</v>
      </c>
      <c r="T678" s="11">
        <f t="shared" si="43"/>
        <v>42042.768298611118</v>
      </c>
    </row>
    <row r="679" spans="1:20" ht="7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40"/>
        <v>26</v>
      </c>
      <c r="P679" s="6">
        <f t="shared" si="41"/>
        <v>133.25</v>
      </c>
      <c r="Q679" t="s">
        <v>8319</v>
      </c>
      <c r="R679" t="s">
        <v>8321</v>
      </c>
      <c r="S679" s="11">
        <f t="shared" si="42"/>
        <v>42504.403877314813</v>
      </c>
      <c r="T679" s="11">
        <f t="shared" si="43"/>
        <v>42549.403877314813</v>
      </c>
    </row>
    <row r="680" spans="1:20" ht="60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40"/>
        <v>4</v>
      </c>
      <c r="P680" s="6">
        <f t="shared" si="41"/>
        <v>65.17647058823529</v>
      </c>
      <c r="Q680" t="s">
        <v>8319</v>
      </c>
      <c r="R680" t="s">
        <v>8321</v>
      </c>
      <c r="S680" s="11">
        <f t="shared" si="42"/>
        <v>42481.376597222217</v>
      </c>
      <c r="T680" s="11">
        <f t="shared" si="43"/>
        <v>42511.376597222217</v>
      </c>
    </row>
    <row r="681" spans="1:20" ht="60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40"/>
        <v>15</v>
      </c>
      <c r="P681" s="6">
        <f t="shared" si="41"/>
        <v>93.90425531914893</v>
      </c>
      <c r="Q681" t="s">
        <v>8319</v>
      </c>
      <c r="R681" t="s">
        <v>8321</v>
      </c>
      <c r="S681" s="11">
        <f t="shared" si="42"/>
        <v>42556.695706018523</v>
      </c>
      <c r="T681" s="11">
        <f t="shared" si="43"/>
        <v>42616.695706018523</v>
      </c>
    </row>
    <row r="682" spans="1:20" ht="60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40"/>
        <v>26</v>
      </c>
      <c r="P682" s="6">
        <f t="shared" si="41"/>
        <v>150.65116279069767</v>
      </c>
      <c r="Q682" t="s">
        <v>8319</v>
      </c>
      <c r="R682" t="s">
        <v>8321</v>
      </c>
      <c r="S682" s="11">
        <f t="shared" si="42"/>
        <v>41864.501516203702</v>
      </c>
      <c r="T682" s="11">
        <f t="shared" si="43"/>
        <v>41899.501516203702</v>
      </c>
    </row>
    <row r="683" spans="1:20" ht="60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40"/>
        <v>0</v>
      </c>
      <c r="P683" s="6">
        <f t="shared" si="41"/>
        <v>1</v>
      </c>
      <c r="Q683" t="s">
        <v>8319</v>
      </c>
      <c r="R683" t="s">
        <v>8321</v>
      </c>
      <c r="S683" s="11">
        <f t="shared" si="42"/>
        <v>42639.805601851855</v>
      </c>
      <c r="T683" s="11">
        <f t="shared" si="43"/>
        <v>42669.805601851855</v>
      </c>
    </row>
    <row r="684" spans="1:20" ht="4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40"/>
        <v>0</v>
      </c>
      <c r="P684" s="6">
        <f t="shared" si="41"/>
        <v>13.25</v>
      </c>
      <c r="Q684" t="s">
        <v>8319</v>
      </c>
      <c r="R684" t="s">
        <v>8321</v>
      </c>
      <c r="S684" s="11">
        <f t="shared" si="42"/>
        <v>42778.765300925923</v>
      </c>
      <c r="T684" s="11">
        <f t="shared" si="43"/>
        <v>42808.723634259266</v>
      </c>
    </row>
    <row r="685" spans="1:20" ht="60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40"/>
        <v>1</v>
      </c>
      <c r="P685" s="6">
        <f t="shared" si="41"/>
        <v>99.333333333333329</v>
      </c>
      <c r="Q685" t="s">
        <v>8319</v>
      </c>
      <c r="R685" t="s">
        <v>8321</v>
      </c>
      <c r="S685" s="11">
        <f t="shared" si="42"/>
        <v>42634.900046296301</v>
      </c>
      <c r="T685" s="11">
        <f t="shared" si="43"/>
        <v>42674.900046296301</v>
      </c>
    </row>
    <row r="686" spans="1:20" ht="30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40"/>
        <v>7</v>
      </c>
      <c r="P686" s="6">
        <f t="shared" si="41"/>
        <v>177.39259259259259</v>
      </c>
      <c r="Q686" t="s">
        <v>8319</v>
      </c>
      <c r="R686" t="s">
        <v>8321</v>
      </c>
      <c r="S686" s="11">
        <f t="shared" si="42"/>
        <v>41809.473275462966</v>
      </c>
      <c r="T686" s="11">
        <f t="shared" si="43"/>
        <v>41845.125</v>
      </c>
    </row>
    <row r="687" spans="1:20" ht="60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40"/>
        <v>28</v>
      </c>
      <c r="P687" s="6">
        <f t="shared" si="41"/>
        <v>55.3</v>
      </c>
      <c r="Q687" t="s">
        <v>8319</v>
      </c>
      <c r="R687" t="s">
        <v>8321</v>
      </c>
      <c r="S687" s="11">
        <f t="shared" si="42"/>
        <v>41971.866574074069</v>
      </c>
      <c r="T687" s="11">
        <f t="shared" si="43"/>
        <v>42016.866574074069</v>
      </c>
    </row>
    <row r="688" spans="1:20" ht="60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40"/>
        <v>0</v>
      </c>
      <c r="P688" s="6" t="e">
        <f t="shared" si="41"/>
        <v>#DIV/0!</v>
      </c>
      <c r="Q688" t="s">
        <v>8319</v>
      </c>
      <c r="R688" t="s">
        <v>8321</v>
      </c>
      <c r="S688" s="11">
        <f t="shared" si="42"/>
        <v>42189.673263888893</v>
      </c>
      <c r="T688" s="11">
        <f t="shared" si="43"/>
        <v>42219.673263888893</v>
      </c>
    </row>
    <row r="689" spans="1:20" ht="60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40"/>
        <v>4</v>
      </c>
      <c r="P689" s="6">
        <f t="shared" si="41"/>
        <v>591.66666666666663</v>
      </c>
      <c r="Q689" t="s">
        <v>8319</v>
      </c>
      <c r="R689" t="s">
        <v>8321</v>
      </c>
      <c r="S689" s="11">
        <f t="shared" si="42"/>
        <v>42711.750613425931</v>
      </c>
      <c r="T689" s="11">
        <f t="shared" si="43"/>
        <v>42771.750613425931</v>
      </c>
    </row>
    <row r="690" spans="1:20" ht="60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40"/>
        <v>73</v>
      </c>
      <c r="P690" s="6">
        <f t="shared" si="41"/>
        <v>405.5</v>
      </c>
      <c r="Q690" t="s">
        <v>8319</v>
      </c>
      <c r="R690" t="s">
        <v>8321</v>
      </c>
      <c r="S690" s="11">
        <f t="shared" si="42"/>
        <v>42262.104780092588</v>
      </c>
      <c r="T690" s="11">
        <f t="shared" si="43"/>
        <v>42292.104780092588</v>
      </c>
    </row>
    <row r="691" spans="1:20" ht="60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40"/>
        <v>58</v>
      </c>
      <c r="P691" s="6">
        <f t="shared" si="41"/>
        <v>343.14732142857144</v>
      </c>
      <c r="Q691" t="s">
        <v>8319</v>
      </c>
      <c r="R691" t="s">
        <v>8321</v>
      </c>
      <c r="S691" s="11">
        <f t="shared" si="42"/>
        <v>42675.66778935185</v>
      </c>
      <c r="T691" s="11">
        <f t="shared" si="43"/>
        <v>42712.207638888889</v>
      </c>
    </row>
    <row r="692" spans="1:20" ht="30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40"/>
        <v>12</v>
      </c>
      <c r="P692" s="6">
        <f t="shared" si="41"/>
        <v>72.588235294117652</v>
      </c>
      <c r="Q692" t="s">
        <v>8319</v>
      </c>
      <c r="R692" t="s">
        <v>8321</v>
      </c>
      <c r="S692" s="11">
        <f t="shared" si="42"/>
        <v>42579.634733796294</v>
      </c>
      <c r="T692" s="11">
        <f t="shared" si="43"/>
        <v>42622.25</v>
      </c>
    </row>
    <row r="693" spans="1:20" ht="4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40"/>
        <v>1</v>
      </c>
      <c r="P693" s="6">
        <f t="shared" si="41"/>
        <v>26</v>
      </c>
      <c r="Q693" t="s">
        <v>8319</v>
      </c>
      <c r="R693" t="s">
        <v>8321</v>
      </c>
      <c r="S693" s="11">
        <f t="shared" si="42"/>
        <v>42158.028310185182</v>
      </c>
      <c r="T693" s="11">
        <f t="shared" si="43"/>
        <v>42186.028310185182</v>
      </c>
    </row>
    <row r="694" spans="1:20" ht="60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40"/>
        <v>7</v>
      </c>
      <c r="P694" s="6">
        <f t="shared" si="41"/>
        <v>6.4975124378109452</v>
      </c>
      <c r="Q694" t="s">
        <v>8319</v>
      </c>
      <c r="R694" t="s">
        <v>8321</v>
      </c>
      <c r="S694" s="11">
        <f t="shared" si="42"/>
        <v>42696.37572916667</v>
      </c>
      <c r="T694" s="11">
        <f t="shared" si="43"/>
        <v>42726.37572916667</v>
      </c>
    </row>
    <row r="695" spans="1:20" ht="4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40"/>
        <v>35</v>
      </c>
      <c r="P695" s="6">
        <f t="shared" si="41"/>
        <v>119.38513513513513</v>
      </c>
      <c r="Q695" t="s">
        <v>8319</v>
      </c>
      <c r="R695" t="s">
        <v>8321</v>
      </c>
      <c r="S695" s="11">
        <f t="shared" si="42"/>
        <v>42094.808182870373</v>
      </c>
      <c r="T695" s="11">
        <f t="shared" si="43"/>
        <v>42124.808182870373</v>
      </c>
    </row>
    <row r="696" spans="1:20" ht="60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40"/>
        <v>0</v>
      </c>
      <c r="P696" s="6">
        <f t="shared" si="41"/>
        <v>84.285714285714292</v>
      </c>
      <c r="Q696" t="s">
        <v>8319</v>
      </c>
      <c r="R696" t="s">
        <v>8321</v>
      </c>
      <c r="S696" s="11">
        <f t="shared" si="42"/>
        <v>42737.663877314815</v>
      </c>
      <c r="T696" s="11">
        <f t="shared" si="43"/>
        <v>42767.663877314815</v>
      </c>
    </row>
    <row r="697" spans="1:20" ht="60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40"/>
        <v>1</v>
      </c>
      <c r="P697" s="6">
        <f t="shared" si="41"/>
        <v>90.857142857142861</v>
      </c>
      <c r="Q697" t="s">
        <v>8319</v>
      </c>
      <c r="R697" t="s">
        <v>8321</v>
      </c>
      <c r="S697" s="11">
        <f t="shared" si="42"/>
        <v>41913.521064814813</v>
      </c>
      <c r="T697" s="11">
        <f t="shared" si="43"/>
        <v>41943.521064814813</v>
      </c>
    </row>
    <row r="698" spans="1:20" ht="30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40"/>
        <v>0</v>
      </c>
      <c r="P698" s="6">
        <f t="shared" si="41"/>
        <v>1</v>
      </c>
      <c r="Q698" t="s">
        <v>8319</v>
      </c>
      <c r="R698" t="s">
        <v>8321</v>
      </c>
      <c r="S698" s="11">
        <f t="shared" si="42"/>
        <v>41815.927106481482</v>
      </c>
      <c r="T698" s="11">
        <f t="shared" si="43"/>
        <v>41845.927106481482</v>
      </c>
    </row>
    <row r="699" spans="1:20" ht="60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40"/>
        <v>46</v>
      </c>
      <c r="P699" s="6">
        <f t="shared" si="41"/>
        <v>20.342105263157894</v>
      </c>
      <c r="Q699" t="s">
        <v>8319</v>
      </c>
      <c r="R699" t="s">
        <v>8321</v>
      </c>
      <c r="S699" s="11">
        <f t="shared" si="42"/>
        <v>42388.523020833338</v>
      </c>
      <c r="T699" s="11">
        <f t="shared" si="43"/>
        <v>42403.523020833338</v>
      </c>
    </row>
    <row r="700" spans="1:20" ht="60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40"/>
        <v>15</v>
      </c>
      <c r="P700" s="6">
        <f t="shared" si="41"/>
        <v>530.68965517241384</v>
      </c>
      <c r="Q700" t="s">
        <v>8319</v>
      </c>
      <c r="R700" t="s">
        <v>8321</v>
      </c>
      <c r="S700" s="11">
        <f t="shared" si="42"/>
        <v>41866.931076388886</v>
      </c>
      <c r="T700" s="11">
        <f t="shared" si="43"/>
        <v>41900.083333333336</v>
      </c>
    </row>
    <row r="701" spans="1:20" ht="60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40"/>
        <v>82</v>
      </c>
      <c r="P701" s="6">
        <f t="shared" si="41"/>
        <v>120.39184269662923</v>
      </c>
      <c r="Q701" t="s">
        <v>8319</v>
      </c>
      <c r="R701" t="s">
        <v>8321</v>
      </c>
      <c r="S701" s="11">
        <f t="shared" si="42"/>
        <v>41563.485509259262</v>
      </c>
      <c r="T701" s="11">
        <f t="shared" si="43"/>
        <v>41600.666666666664</v>
      </c>
    </row>
    <row r="702" spans="1:20" ht="60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40"/>
        <v>3</v>
      </c>
      <c r="P702" s="6">
        <f t="shared" si="41"/>
        <v>13</v>
      </c>
      <c r="Q702" t="s">
        <v>8319</v>
      </c>
      <c r="R702" t="s">
        <v>8321</v>
      </c>
      <c r="S702" s="11">
        <f t="shared" si="42"/>
        <v>42715.688437500001</v>
      </c>
      <c r="T702" s="11">
        <f t="shared" si="43"/>
        <v>42745.688437500001</v>
      </c>
    </row>
    <row r="703" spans="1:20" ht="60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40"/>
        <v>27</v>
      </c>
      <c r="P703" s="6">
        <f t="shared" si="41"/>
        <v>291.33333333333331</v>
      </c>
      <c r="Q703" t="s">
        <v>8319</v>
      </c>
      <c r="R703" t="s">
        <v>8321</v>
      </c>
      <c r="S703" s="11">
        <f t="shared" si="42"/>
        <v>41813.662962962961</v>
      </c>
      <c r="T703" s="11">
        <f t="shared" si="43"/>
        <v>41843.662962962961</v>
      </c>
    </row>
    <row r="704" spans="1:20" ht="60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40"/>
        <v>31</v>
      </c>
      <c r="P704" s="6">
        <f t="shared" si="41"/>
        <v>124.9191891891892</v>
      </c>
      <c r="Q704" t="s">
        <v>8319</v>
      </c>
      <c r="R704" t="s">
        <v>8321</v>
      </c>
      <c r="S704" s="11">
        <f t="shared" si="42"/>
        <v>42668.726701388892</v>
      </c>
      <c r="T704" s="11">
        <f t="shared" si="43"/>
        <v>42698.768368055549</v>
      </c>
    </row>
    <row r="705" spans="1:20" ht="4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40"/>
        <v>6</v>
      </c>
      <c r="P705" s="6">
        <f t="shared" si="41"/>
        <v>119.57142857142857</v>
      </c>
      <c r="Q705" t="s">
        <v>8319</v>
      </c>
      <c r="R705" t="s">
        <v>8321</v>
      </c>
      <c r="S705" s="11">
        <f t="shared" si="42"/>
        <v>42711.950798611113</v>
      </c>
      <c r="T705" s="11">
        <f t="shared" si="43"/>
        <v>42766.98055555555</v>
      </c>
    </row>
    <row r="706" spans="1:20" ht="4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40"/>
        <v>1</v>
      </c>
      <c r="P706" s="6">
        <f t="shared" si="41"/>
        <v>120.25</v>
      </c>
      <c r="Q706" t="s">
        <v>8319</v>
      </c>
      <c r="R706" t="s">
        <v>8321</v>
      </c>
      <c r="S706" s="11">
        <f t="shared" si="42"/>
        <v>42726.192916666667</v>
      </c>
      <c r="T706" s="11">
        <f t="shared" si="43"/>
        <v>42786.192916666667</v>
      </c>
    </row>
    <row r="707" spans="1:20" ht="30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44">ROUND(E707/D707*100,0)</f>
        <v>1</v>
      </c>
      <c r="P707" s="6">
        <f t="shared" ref="P707:P770" si="45">E707/L707</f>
        <v>195.4</v>
      </c>
      <c r="Q707" t="s">
        <v>8319</v>
      </c>
      <c r="R707" t="s">
        <v>8321</v>
      </c>
      <c r="S707" s="11">
        <f t="shared" ref="S707:S770" si="46">(((J707/60)/60)/24)+DATE(1970,1,1)</f>
        <v>42726.491643518515</v>
      </c>
      <c r="T707" s="11">
        <f t="shared" ref="T707:T770" si="47">(((I707/60)/60)/24)+DATE(1970,1,1)</f>
        <v>42756.491643518515</v>
      </c>
    </row>
    <row r="708" spans="1:20" ht="60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44"/>
        <v>0</v>
      </c>
      <c r="P708" s="6" t="e">
        <f t="shared" si="45"/>
        <v>#DIV/0!</v>
      </c>
      <c r="Q708" t="s">
        <v>8319</v>
      </c>
      <c r="R708" t="s">
        <v>8321</v>
      </c>
      <c r="S708" s="11">
        <f t="shared" si="46"/>
        <v>42676.995173611111</v>
      </c>
      <c r="T708" s="11">
        <f t="shared" si="47"/>
        <v>42718.777083333334</v>
      </c>
    </row>
    <row r="709" spans="1:20" ht="60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44"/>
        <v>79</v>
      </c>
      <c r="P709" s="6">
        <f t="shared" si="45"/>
        <v>117.69868421052631</v>
      </c>
      <c r="Q709" t="s">
        <v>8319</v>
      </c>
      <c r="R709" t="s">
        <v>8321</v>
      </c>
      <c r="S709" s="11">
        <f t="shared" si="46"/>
        <v>42696.663506944446</v>
      </c>
      <c r="T709" s="11">
        <f t="shared" si="47"/>
        <v>42736.663506944446</v>
      </c>
    </row>
    <row r="710" spans="1:20" ht="60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44"/>
        <v>22</v>
      </c>
      <c r="P710" s="6">
        <f t="shared" si="45"/>
        <v>23.948509485094849</v>
      </c>
      <c r="Q710" t="s">
        <v>8319</v>
      </c>
      <c r="R710" t="s">
        <v>8321</v>
      </c>
      <c r="S710" s="11">
        <f t="shared" si="46"/>
        <v>41835.581018518518</v>
      </c>
      <c r="T710" s="11">
        <f t="shared" si="47"/>
        <v>41895.581018518518</v>
      </c>
    </row>
    <row r="711" spans="1:20" ht="30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44"/>
        <v>0</v>
      </c>
      <c r="P711" s="6">
        <f t="shared" si="45"/>
        <v>30.5</v>
      </c>
      <c r="Q711" t="s">
        <v>8319</v>
      </c>
      <c r="R711" t="s">
        <v>8321</v>
      </c>
      <c r="S711" s="11">
        <f t="shared" si="46"/>
        <v>41948.041192129633</v>
      </c>
      <c r="T711" s="11">
        <f t="shared" si="47"/>
        <v>41978.041192129633</v>
      </c>
    </row>
    <row r="712" spans="1:20" ht="4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44"/>
        <v>0</v>
      </c>
      <c r="P712" s="6" t="e">
        <f t="shared" si="45"/>
        <v>#DIV/0!</v>
      </c>
      <c r="Q712" t="s">
        <v>8319</v>
      </c>
      <c r="R712" t="s">
        <v>8321</v>
      </c>
      <c r="S712" s="11">
        <f t="shared" si="46"/>
        <v>41837.984976851854</v>
      </c>
      <c r="T712" s="11">
        <f t="shared" si="47"/>
        <v>41871.030555555553</v>
      </c>
    </row>
    <row r="713" spans="1:20" ht="60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44"/>
        <v>34</v>
      </c>
      <c r="P713" s="6">
        <f t="shared" si="45"/>
        <v>99.973372781065095</v>
      </c>
      <c r="Q713" t="s">
        <v>8319</v>
      </c>
      <c r="R713" t="s">
        <v>8321</v>
      </c>
      <c r="S713" s="11">
        <f t="shared" si="46"/>
        <v>42678.459120370375</v>
      </c>
      <c r="T713" s="11">
        <f t="shared" si="47"/>
        <v>42718.500787037032</v>
      </c>
    </row>
    <row r="714" spans="1:20" ht="60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44"/>
        <v>0</v>
      </c>
      <c r="P714" s="6">
        <f t="shared" si="45"/>
        <v>26.25</v>
      </c>
      <c r="Q714" t="s">
        <v>8319</v>
      </c>
      <c r="R714" t="s">
        <v>8321</v>
      </c>
      <c r="S714" s="11">
        <f t="shared" si="46"/>
        <v>42384.680925925932</v>
      </c>
      <c r="T714" s="11">
        <f t="shared" si="47"/>
        <v>42414.680925925932</v>
      </c>
    </row>
    <row r="715" spans="1:20" ht="60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44"/>
        <v>1</v>
      </c>
      <c r="P715" s="6">
        <f t="shared" si="45"/>
        <v>199</v>
      </c>
      <c r="Q715" t="s">
        <v>8319</v>
      </c>
      <c r="R715" t="s">
        <v>8321</v>
      </c>
      <c r="S715" s="11">
        <f t="shared" si="46"/>
        <v>42496.529305555552</v>
      </c>
      <c r="T715" s="11">
        <f t="shared" si="47"/>
        <v>42526.529305555552</v>
      </c>
    </row>
    <row r="716" spans="1:20" ht="4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44"/>
        <v>15</v>
      </c>
      <c r="P716" s="6">
        <f t="shared" si="45"/>
        <v>80.321428571428569</v>
      </c>
      <c r="Q716" t="s">
        <v>8319</v>
      </c>
      <c r="R716" t="s">
        <v>8321</v>
      </c>
      <c r="S716" s="11">
        <f t="shared" si="46"/>
        <v>42734.787986111114</v>
      </c>
      <c r="T716" s="11">
        <f t="shared" si="47"/>
        <v>42794.787986111114</v>
      </c>
    </row>
    <row r="717" spans="1:20" ht="60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44"/>
        <v>5</v>
      </c>
      <c r="P717" s="6">
        <f t="shared" si="45"/>
        <v>115.75</v>
      </c>
      <c r="Q717" t="s">
        <v>8319</v>
      </c>
      <c r="R717" t="s">
        <v>8321</v>
      </c>
      <c r="S717" s="11">
        <f t="shared" si="46"/>
        <v>42273.090740740736</v>
      </c>
      <c r="T717" s="11">
        <f t="shared" si="47"/>
        <v>42313.132407407407</v>
      </c>
    </row>
    <row r="718" spans="1:20" ht="4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44"/>
        <v>10</v>
      </c>
      <c r="P718" s="6">
        <f t="shared" si="45"/>
        <v>44.6875</v>
      </c>
      <c r="Q718" t="s">
        <v>8319</v>
      </c>
      <c r="R718" t="s">
        <v>8321</v>
      </c>
      <c r="S718" s="11">
        <f t="shared" si="46"/>
        <v>41940.658645833333</v>
      </c>
      <c r="T718" s="11">
        <f t="shared" si="47"/>
        <v>41974</v>
      </c>
    </row>
    <row r="719" spans="1:20" ht="30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44"/>
        <v>0</v>
      </c>
      <c r="P719" s="6">
        <f t="shared" si="45"/>
        <v>76.25</v>
      </c>
      <c r="Q719" t="s">
        <v>8319</v>
      </c>
      <c r="R719" t="s">
        <v>8321</v>
      </c>
      <c r="S719" s="11">
        <f t="shared" si="46"/>
        <v>41857.854189814818</v>
      </c>
      <c r="T719" s="11">
        <f t="shared" si="47"/>
        <v>41887.854189814818</v>
      </c>
    </row>
    <row r="720" spans="1:20" ht="60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44"/>
        <v>1</v>
      </c>
      <c r="P720" s="6">
        <f t="shared" si="45"/>
        <v>22.5</v>
      </c>
      <c r="Q720" t="s">
        <v>8319</v>
      </c>
      <c r="R720" t="s">
        <v>8321</v>
      </c>
      <c r="S720" s="11">
        <f t="shared" si="46"/>
        <v>42752.845451388886</v>
      </c>
      <c r="T720" s="11">
        <f t="shared" si="47"/>
        <v>42784.249305555553</v>
      </c>
    </row>
    <row r="721" spans="1:20" ht="60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44"/>
        <v>1</v>
      </c>
      <c r="P721" s="6">
        <f t="shared" si="45"/>
        <v>19.399999999999999</v>
      </c>
      <c r="Q721" t="s">
        <v>8319</v>
      </c>
      <c r="R721" t="s">
        <v>8321</v>
      </c>
      <c r="S721" s="11">
        <f t="shared" si="46"/>
        <v>42409.040231481486</v>
      </c>
      <c r="T721" s="11">
        <f t="shared" si="47"/>
        <v>42423.040231481486</v>
      </c>
    </row>
    <row r="722" spans="1:20" ht="45" hidden="1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44"/>
        <v>144</v>
      </c>
      <c r="P722" s="6">
        <f t="shared" si="45"/>
        <v>66.707317073170728</v>
      </c>
      <c r="Q722" t="s">
        <v>8322</v>
      </c>
      <c r="R722" t="s">
        <v>8323</v>
      </c>
      <c r="S722" s="11">
        <f t="shared" si="46"/>
        <v>40909.649201388893</v>
      </c>
      <c r="T722" s="11">
        <f t="shared" si="47"/>
        <v>40937.649201388893</v>
      </c>
    </row>
    <row r="723" spans="1:20" ht="60" hidden="1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44"/>
        <v>122</v>
      </c>
      <c r="P723" s="6">
        <f t="shared" si="45"/>
        <v>84.142857142857139</v>
      </c>
      <c r="Q723" t="s">
        <v>8322</v>
      </c>
      <c r="R723" t="s">
        <v>8323</v>
      </c>
      <c r="S723" s="11">
        <f t="shared" si="46"/>
        <v>41807.571840277778</v>
      </c>
      <c r="T723" s="11">
        <f t="shared" si="47"/>
        <v>41852.571840277778</v>
      </c>
    </row>
    <row r="724" spans="1:20" ht="60" hidden="1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44"/>
        <v>132</v>
      </c>
      <c r="P724" s="6">
        <f t="shared" si="45"/>
        <v>215.72549019607843</v>
      </c>
      <c r="Q724" t="s">
        <v>8322</v>
      </c>
      <c r="R724" t="s">
        <v>8323</v>
      </c>
      <c r="S724" s="11">
        <f t="shared" si="46"/>
        <v>40977.805300925924</v>
      </c>
      <c r="T724" s="11">
        <f t="shared" si="47"/>
        <v>41007.76363425926</v>
      </c>
    </row>
    <row r="725" spans="1:20" ht="45" hidden="1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44"/>
        <v>109</v>
      </c>
      <c r="P725" s="6">
        <f t="shared" si="45"/>
        <v>54.69</v>
      </c>
      <c r="Q725" t="s">
        <v>8322</v>
      </c>
      <c r="R725" t="s">
        <v>8323</v>
      </c>
      <c r="S725" s="11">
        <f t="shared" si="46"/>
        <v>42184.816539351858</v>
      </c>
      <c r="T725" s="11">
        <f t="shared" si="47"/>
        <v>42215.165972222225</v>
      </c>
    </row>
    <row r="726" spans="1:20" ht="60" hidden="1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44"/>
        <v>105</v>
      </c>
      <c r="P726" s="6">
        <f t="shared" si="45"/>
        <v>51.62944055944056</v>
      </c>
      <c r="Q726" t="s">
        <v>8322</v>
      </c>
      <c r="R726" t="s">
        <v>8323</v>
      </c>
      <c r="S726" s="11">
        <f t="shared" si="46"/>
        <v>40694.638460648144</v>
      </c>
      <c r="T726" s="11">
        <f t="shared" si="47"/>
        <v>40724.638460648144</v>
      </c>
    </row>
    <row r="727" spans="1:20" ht="45" hidden="1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44"/>
        <v>100</v>
      </c>
      <c r="P727" s="6">
        <f t="shared" si="45"/>
        <v>143.35714285714286</v>
      </c>
      <c r="Q727" t="s">
        <v>8322</v>
      </c>
      <c r="R727" t="s">
        <v>8323</v>
      </c>
      <c r="S727" s="11">
        <f t="shared" si="46"/>
        <v>42321.626296296294</v>
      </c>
      <c r="T727" s="11">
        <f t="shared" si="47"/>
        <v>42351.626296296294</v>
      </c>
    </row>
    <row r="728" spans="1:20" ht="60" hidden="1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44"/>
        <v>101</v>
      </c>
      <c r="P728" s="6">
        <f t="shared" si="45"/>
        <v>72.428571428571431</v>
      </c>
      <c r="Q728" t="s">
        <v>8322</v>
      </c>
      <c r="R728" t="s">
        <v>8323</v>
      </c>
      <c r="S728" s="11">
        <f t="shared" si="46"/>
        <v>41346.042673611111</v>
      </c>
      <c r="T728" s="11">
        <f t="shared" si="47"/>
        <v>41376.042673611111</v>
      </c>
    </row>
    <row r="729" spans="1:20" ht="60" hidden="1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44"/>
        <v>156</v>
      </c>
      <c r="P729" s="6">
        <f t="shared" si="45"/>
        <v>36.530201342281877</v>
      </c>
      <c r="Q729" t="s">
        <v>8322</v>
      </c>
      <c r="R729" t="s">
        <v>8323</v>
      </c>
      <c r="S729" s="11">
        <f t="shared" si="46"/>
        <v>41247.020243055551</v>
      </c>
      <c r="T729" s="11">
        <f t="shared" si="47"/>
        <v>41288.888888888891</v>
      </c>
    </row>
    <row r="730" spans="1:20" ht="45" hidden="1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44"/>
        <v>106</v>
      </c>
      <c r="P730" s="6">
        <f t="shared" si="45"/>
        <v>60.903461538461535</v>
      </c>
      <c r="Q730" t="s">
        <v>8322</v>
      </c>
      <c r="R730" t="s">
        <v>8323</v>
      </c>
      <c r="S730" s="11">
        <f t="shared" si="46"/>
        <v>40731.837465277778</v>
      </c>
      <c r="T730" s="11">
        <f t="shared" si="47"/>
        <v>40776.837465277778</v>
      </c>
    </row>
    <row r="731" spans="1:20" ht="60" hidden="1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44"/>
        <v>131</v>
      </c>
      <c r="P731" s="6">
        <f t="shared" si="45"/>
        <v>43.55</v>
      </c>
      <c r="Q731" t="s">
        <v>8322</v>
      </c>
      <c r="R731" t="s">
        <v>8323</v>
      </c>
      <c r="S731" s="11">
        <f t="shared" si="46"/>
        <v>41111.185891203706</v>
      </c>
      <c r="T731" s="11">
        <f t="shared" si="47"/>
        <v>41171.185891203706</v>
      </c>
    </row>
    <row r="732" spans="1:20" ht="30" hidden="1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44"/>
        <v>132</v>
      </c>
      <c r="P732" s="6">
        <f t="shared" si="45"/>
        <v>99.766037735849054</v>
      </c>
      <c r="Q732" t="s">
        <v>8322</v>
      </c>
      <c r="R732" t="s">
        <v>8323</v>
      </c>
      <c r="S732" s="11">
        <f t="shared" si="46"/>
        <v>40854.745266203703</v>
      </c>
      <c r="T732" s="11">
        <f t="shared" si="47"/>
        <v>40884.745266203703</v>
      </c>
    </row>
    <row r="733" spans="1:20" ht="45" hidden="1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44"/>
        <v>126</v>
      </c>
      <c r="P733" s="6">
        <f t="shared" si="45"/>
        <v>88.732394366197184</v>
      </c>
      <c r="Q733" t="s">
        <v>8322</v>
      </c>
      <c r="R733" t="s">
        <v>8323</v>
      </c>
      <c r="S733" s="11">
        <f t="shared" si="46"/>
        <v>40879.795682870368</v>
      </c>
      <c r="T733" s="11">
        <f t="shared" si="47"/>
        <v>40930.25</v>
      </c>
    </row>
    <row r="734" spans="1:20" ht="60" hidden="1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44"/>
        <v>160</v>
      </c>
      <c r="P734" s="6">
        <f t="shared" si="45"/>
        <v>4.9230769230769234</v>
      </c>
      <c r="Q734" t="s">
        <v>8322</v>
      </c>
      <c r="R734" t="s">
        <v>8323</v>
      </c>
      <c r="S734" s="11">
        <f t="shared" si="46"/>
        <v>41486.424317129626</v>
      </c>
      <c r="T734" s="11">
        <f t="shared" si="47"/>
        <v>41546.424317129626</v>
      </c>
    </row>
    <row r="735" spans="1:20" ht="60" hidden="1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44"/>
        <v>120</v>
      </c>
      <c r="P735" s="6">
        <f t="shared" si="45"/>
        <v>17.822485207100591</v>
      </c>
      <c r="Q735" t="s">
        <v>8322</v>
      </c>
      <c r="R735" t="s">
        <v>8323</v>
      </c>
      <c r="S735" s="11">
        <f t="shared" si="46"/>
        <v>41598.420046296298</v>
      </c>
      <c r="T735" s="11">
        <f t="shared" si="47"/>
        <v>41628.420046296298</v>
      </c>
    </row>
    <row r="736" spans="1:20" ht="45" hidden="1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44"/>
        <v>126</v>
      </c>
      <c r="P736" s="6">
        <f t="shared" si="45"/>
        <v>187.19298245614036</v>
      </c>
      <c r="Q736" t="s">
        <v>8322</v>
      </c>
      <c r="R736" t="s">
        <v>8323</v>
      </c>
      <c r="S736" s="11">
        <f t="shared" si="46"/>
        <v>42102.164583333331</v>
      </c>
      <c r="T736" s="11">
        <f t="shared" si="47"/>
        <v>42133.208333333328</v>
      </c>
    </row>
    <row r="737" spans="1:20" ht="45" hidden="1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44"/>
        <v>114</v>
      </c>
      <c r="P737" s="6">
        <f t="shared" si="45"/>
        <v>234.80786026200875</v>
      </c>
      <c r="Q737" t="s">
        <v>8322</v>
      </c>
      <c r="R737" t="s">
        <v>8323</v>
      </c>
      <c r="S737" s="11">
        <f t="shared" si="46"/>
        <v>41946.029467592591</v>
      </c>
      <c r="T737" s="11">
        <f t="shared" si="47"/>
        <v>41977.027083333334</v>
      </c>
    </row>
    <row r="738" spans="1:20" ht="60" hidden="1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44"/>
        <v>315</v>
      </c>
      <c r="P738" s="6">
        <f t="shared" si="45"/>
        <v>105.04629629629629</v>
      </c>
      <c r="Q738" t="s">
        <v>8322</v>
      </c>
      <c r="R738" t="s">
        <v>8323</v>
      </c>
      <c r="S738" s="11">
        <f t="shared" si="46"/>
        <v>41579.734259259261</v>
      </c>
      <c r="T738" s="11">
        <f t="shared" si="47"/>
        <v>41599.207638888889</v>
      </c>
    </row>
    <row r="739" spans="1:20" ht="60" hidden="1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44"/>
        <v>122</v>
      </c>
      <c r="P739" s="6">
        <f t="shared" si="45"/>
        <v>56.666666666666664</v>
      </c>
      <c r="Q739" t="s">
        <v>8322</v>
      </c>
      <c r="R739" t="s">
        <v>8323</v>
      </c>
      <c r="S739" s="11">
        <f t="shared" si="46"/>
        <v>41667.275312500002</v>
      </c>
      <c r="T739" s="11">
        <f t="shared" si="47"/>
        <v>41684.833333333336</v>
      </c>
    </row>
    <row r="740" spans="1:20" ht="30" hidden="1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44"/>
        <v>107</v>
      </c>
      <c r="P740" s="6">
        <f t="shared" si="45"/>
        <v>39.048780487804876</v>
      </c>
      <c r="Q740" t="s">
        <v>8322</v>
      </c>
      <c r="R740" t="s">
        <v>8323</v>
      </c>
      <c r="S740" s="11">
        <f t="shared" si="46"/>
        <v>41943.604097222218</v>
      </c>
      <c r="T740" s="11">
        <f t="shared" si="47"/>
        <v>41974.207638888889</v>
      </c>
    </row>
    <row r="741" spans="1:20" ht="60" hidden="1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44"/>
        <v>158</v>
      </c>
      <c r="P741" s="6">
        <f t="shared" si="45"/>
        <v>68.345323741007192</v>
      </c>
      <c r="Q741" t="s">
        <v>8322</v>
      </c>
      <c r="R741" t="s">
        <v>8323</v>
      </c>
      <c r="S741" s="11">
        <f t="shared" si="46"/>
        <v>41829.502650462964</v>
      </c>
      <c r="T741" s="11">
        <f t="shared" si="47"/>
        <v>41862.502650462964</v>
      </c>
    </row>
    <row r="742" spans="1:20" ht="60" hidden="1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44"/>
        <v>107</v>
      </c>
      <c r="P742" s="6">
        <f t="shared" si="45"/>
        <v>169.57894736842104</v>
      </c>
      <c r="Q742" t="s">
        <v>8322</v>
      </c>
      <c r="R742" t="s">
        <v>8323</v>
      </c>
      <c r="S742" s="11">
        <f t="shared" si="46"/>
        <v>42162.146782407406</v>
      </c>
      <c r="T742" s="11">
        <f t="shared" si="47"/>
        <v>42176.146782407406</v>
      </c>
    </row>
    <row r="743" spans="1:20" ht="30" hidden="1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44"/>
        <v>102</v>
      </c>
      <c r="P743" s="6">
        <f t="shared" si="45"/>
        <v>141.42340425531913</v>
      </c>
      <c r="Q743" t="s">
        <v>8322</v>
      </c>
      <c r="R743" t="s">
        <v>8323</v>
      </c>
      <c r="S743" s="11">
        <f t="shared" si="46"/>
        <v>41401.648217592592</v>
      </c>
      <c r="T743" s="11">
        <f t="shared" si="47"/>
        <v>41436.648217592592</v>
      </c>
    </row>
    <row r="744" spans="1:20" ht="60" hidden="1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44"/>
        <v>111</v>
      </c>
      <c r="P744" s="6">
        <f t="shared" si="45"/>
        <v>67.391304347826093</v>
      </c>
      <c r="Q744" t="s">
        <v>8322</v>
      </c>
      <c r="R744" t="s">
        <v>8323</v>
      </c>
      <c r="S744" s="11">
        <f t="shared" si="46"/>
        <v>41689.917962962965</v>
      </c>
      <c r="T744" s="11">
        <f t="shared" si="47"/>
        <v>41719.876296296294</v>
      </c>
    </row>
    <row r="745" spans="1:20" ht="60" hidden="1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44"/>
        <v>148</v>
      </c>
      <c r="P745" s="6">
        <f t="shared" si="45"/>
        <v>54.266666666666666</v>
      </c>
      <c r="Q745" t="s">
        <v>8322</v>
      </c>
      <c r="R745" t="s">
        <v>8323</v>
      </c>
      <c r="S745" s="11">
        <f t="shared" si="46"/>
        <v>40990.709317129629</v>
      </c>
      <c r="T745" s="11">
        <f t="shared" si="47"/>
        <v>41015.875</v>
      </c>
    </row>
    <row r="746" spans="1:20" ht="45" hidden="1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44"/>
        <v>102</v>
      </c>
      <c r="P746" s="6">
        <f t="shared" si="45"/>
        <v>82.516129032258064</v>
      </c>
      <c r="Q746" t="s">
        <v>8322</v>
      </c>
      <c r="R746" t="s">
        <v>8323</v>
      </c>
      <c r="S746" s="11">
        <f t="shared" si="46"/>
        <v>41226.95721064815</v>
      </c>
      <c r="T746" s="11">
        <f t="shared" si="47"/>
        <v>41256.95721064815</v>
      </c>
    </row>
    <row r="747" spans="1:20" ht="60" hidden="1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44"/>
        <v>179</v>
      </c>
      <c r="P747" s="6">
        <f t="shared" si="45"/>
        <v>53.729729729729726</v>
      </c>
      <c r="Q747" t="s">
        <v>8322</v>
      </c>
      <c r="R747" t="s">
        <v>8323</v>
      </c>
      <c r="S747" s="11">
        <f t="shared" si="46"/>
        <v>41367.572280092594</v>
      </c>
      <c r="T747" s="11">
        <f t="shared" si="47"/>
        <v>41397.572280092594</v>
      </c>
    </row>
    <row r="748" spans="1:20" ht="30" hidden="1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44"/>
        <v>111</v>
      </c>
      <c r="P748" s="6">
        <f t="shared" si="45"/>
        <v>34.206185567010309</v>
      </c>
      <c r="Q748" t="s">
        <v>8322</v>
      </c>
      <c r="R748" t="s">
        <v>8323</v>
      </c>
      <c r="S748" s="11">
        <f t="shared" si="46"/>
        <v>41157.042928240742</v>
      </c>
      <c r="T748" s="11">
        <f t="shared" si="47"/>
        <v>41175.165972222225</v>
      </c>
    </row>
    <row r="749" spans="1:20" ht="60" hidden="1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44"/>
        <v>100</v>
      </c>
      <c r="P749" s="6">
        <f t="shared" si="45"/>
        <v>127.32727272727273</v>
      </c>
      <c r="Q749" t="s">
        <v>8322</v>
      </c>
      <c r="R749" t="s">
        <v>8323</v>
      </c>
      <c r="S749" s="11">
        <f t="shared" si="46"/>
        <v>41988.548831018517</v>
      </c>
      <c r="T749" s="11">
        <f t="shared" si="47"/>
        <v>42019.454166666663</v>
      </c>
    </row>
    <row r="750" spans="1:20" ht="45" hidden="1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44"/>
        <v>100</v>
      </c>
      <c r="P750" s="6">
        <f t="shared" si="45"/>
        <v>45.56818181818182</v>
      </c>
      <c r="Q750" t="s">
        <v>8322</v>
      </c>
      <c r="R750" t="s">
        <v>8323</v>
      </c>
      <c r="S750" s="11">
        <f t="shared" si="46"/>
        <v>41831.846828703703</v>
      </c>
      <c r="T750" s="11">
        <f t="shared" si="47"/>
        <v>41861.846828703703</v>
      </c>
    </row>
    <row r="751" spans="1:20" ht="60" hidden="1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44"/>
        <v>106</v>
      </c>
      <c r="P751" s="6">
        <f t="shared" si="45"/>
        <v>95.963636363636368</v>
      </c>
      <c r="Q751" t="s">
        <v>8322</v>
      </c>
      <c r="R751" t="s">
        <v>8323</v>
      </c>
      <c r="S751" s="11">
        <f t="shared" si="46"/>
        <v>42733.94131944445</v>
      </c>
      <c r="T751" s="11">
        <f t="shared" si="47"/>
        <v>42763.94131944445</v>
      </c>
    </row>
    <row r="752" spans="1:20" ht="60" hidden="1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44"/>
        <v>103</v>
      </c>
      <c r="P752" s="6">
        <f t="shared" si="45"/>
        <v>77.271186440677965</v>
      </c>
      <c r="Q752" t="s">
        <v>8322</v>
      </c>
      <c r="R752" t="s">
        <v>8323</v>
      </c>
      <c r="S752" s="11">
        <f t="shared" si="46"/>
        <v>41299.878148148149</v>
      </c>
      <c r="T752" s="11">
        <f t="shared" si="47"/>
        <v>41329.878148148149</v>
      </c>
    </row>
    <row r="753" spans="1:20" ht="45" hidden="1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44"/>
        <v>119</v>
      </c>
      <c r="P753" s="6">
        <f t="shared" si="45"/>
        <v>57.338709677419352</v>
      </c>
      <c r="Q753" t="s">
        <v>8322</v>
      </c>
      <c r="R753" t="s">
        <v>8323</v>
      </c>
      <c r="S753" s="11">
        <f t="shared" si="46"/>
        <v>40713.630497685182</v>
      </c>
      <c r="T753" s="11">
        <f t="shared" si="47"/>
        <v>40759.630497685182</v>
      </c>
    </row>
    <row r="754" spans="1:20" ht="60" hidden="1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44"/>
        <v>112</v>
      </c>
      <c r="P754" s="6">
        <f t="shared" si="45"/>
        <v>53.19047619047619</v>
      </c>
      <c r="Q754" t="s">
        <v>8322</v>
      </c>
      <c r="R754" t="s">
        <v>8323</v>
      </c>
      <c r="S754" s="11">
        <f t="shared" si="46"/>
        <v>42639.421493055561</v>
      </c>
      <c r="T754" s="11">
        <f t="shared" si="47"/>
        <v>42659.458333333328</v>
      </c>
    </row>
    <row r="755" spans="1:20" ht="60" hidden="1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44"/>
        <v>128</v>
      </c>
      <c r="P755" s="6">
        <f t="shared" si="45"/>
        <v>492.30769230769232</v>
      </c>
      <c r="Q755" t="s">
        <v>8322</v>
      </c>
      <c r="R755" t="s">
        <v>8323</v>
      </c>
      <c r="S755" s="11">
        <f t="shared" si="46"/>
        <v>42019.590173611112</v>
      </c>
      <c r="T755" s="11">
        <f t="shared" si="47"/>
        <v>42049.590173611112</v>
      </c>
    </row>
    <row r="756" spans="1:20" ht="60" hidden="1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44"/>
        <v>104</v>
      </c>
      <c r="P756" s="6">
        <f t="shared" si="45"/>
        <v>42.346938775510203</v>
      </c>
      <c r="Q756" t="s">
        <v>8322</v>
      </c>
      <c r="R756" t="s">
        <v>8323</v>
      </c>
      <c r="S756" s="11">
        <f t="shared" si="46"/>
        <v>41249.749085648145</v>
      </c>
      <c r="T756" s="11">
        <f t="shared" si="47"/>
        <v>41279.749085648145</v>
      </c>
    </row>
    <row r="757" spans="1:20" ht="45" hidden="1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44"/>
        <v>102</v>
      </c>
      <c r="P757" s="6">
        <f t="shared" si="45"/>
        <v>37.466029411764708</v>
      </c>
      <c r="Q757" t="s">
        <v>8322</v>
      </c>
      <c r="R757" t="s">
        <v>8323</v>
      </c>
      <c r="S757" s="11">
        <f t="shared" si="46"/>
        <v>41383.605057870373</v>
      </c>
      <c r="T757" s="11">
        <f t="shared" si="47"/>
        <v>41414.02847222222</v>
      </c>
    </row>
    <row r="758" spans="1:20" ht="45" hidden="1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44"/>
        <v>118</v>
      </c>
      <c r="P758" s="6">
        <f t="shared" si="45"/>
        <v>37.454545454545453</v>
      </c>
      <c r="Q758" t="s">
        <v>8322</v>
      </c>
      <c r="R758" t="s">
        <v>8323</v>
      </c>
      <c r="S758" s="11">
        <f t="shared" si="46"/>
        <v>40590.766886574071</v>
      </c>
      <c r="T758" s="11">
        <f t="shared" si="47"/>
        <v>40651.725219907406</v>
      </c>
    </row>
    <row r="759" spans="1:20" ht="60" hidden="1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44"/>
        <v>238</v>
      </c>
      <c r="P759" s="6">
        <f t="shared" si="45"/>
        <v>33.055555555555557</v>
      </c>
      <c r="Q759" t="s">
        <v>8322</v>
      </c>
      <c r="R759" t="s">
        <v>8323</v>
      </c>
      <c r="S759" s="11">
        <f t="shared" si="46"/>
        <v>41235.054560185185</v>
      </c>
      <c r="T759" s="11">
        <f t="shared" si="47"/>
        <v>41249.054560185185</v>
      </c>
    </row>
    <row r="760" spans="1:20" ht="45" hidden="1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44"/>
        <v>102</v>
      </c>
      <c r="P760" s="6">
        <f t="shared" si="45"/>
        <v>134.21052631578948</v>
      </c>
      <c r="Q760" t="s">
        <v>8322</v>
      </c>
      <c r="R760" t="s">
        <v>8323</v>
      </c>
      <c r="S760" s="11">
        <f t="shared" si="46"/>
        <v>40429.836435185185</v>
      </c>
      <c r="T760" s="11">
        <f t="shared" si="47"/>
        <v>40459.836435185185</v>
      </c>
    </row>
    <row r="761" spans="1:20" ht="45" hidden="1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44"/>
        <v>102</v>
      </c>
      <c r="P761" s="6">
        <f t="shared" si="45"/>
        <v>51.474747474747474</v>
      </c>
      <c r="Q761" t="s">
        <v>8322</v>
      </c>
      <c r="R761" t="s">
        <v>8323</v>
      </c>
      <c r="S761" s="11">
        <f t="shared" si="46"/>
        <v>41789.330312500002</v>
      </c>
      <c r="T761" s="11">
        <f t="shared" si="47"/>
        <v>41829.330312500002</v>
      </c>
    </row>
    <row r="762" spans="1:20" ht="60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44"/>
        <v>0</v>
      </c>
      <c r="P762" s="6" t="e">
        <f t="shared" si="45"/>
        <v>#DIV/0!</v>
      </c>
      <c r="Q762" t="s">
        <v>8322</v>
      </c>
      <c r="R762" t="s">
        <v>8324</v>
      </c>
      <c r="S762" s="11">
        <f t="shared" si="46"/>
        <v>42670.764039351852</v>
      </c>
      <c r="T762" s="11">
        <f t="shared" si="47"/>
        <v>42700.805706018517</v>
      </c>
    </row>
    <row r="763" spans="1:20" ht="4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44"/>
        <v>5</v>
      </c>
      <c r="P763" s="6">
        <f t="shared" si="45"/>
        <v>39.166666666666664</v>
      </c>
      <c r="Q763" t="s">
        <v>8322</v>
      </c>
      <c r="R763" t="s">
        <v>8324</v>
      </c>
      <c r="S763" s="11">
        <f t="shared" si="46"/>
        <v>41642.751458333332</v>
      </c>
      <c r="T763" s="11">
        <f t="shared" si="47"/>
        <v>41672.751458333332</v>
      </c>
    </row>
    <row r="764" spans="1:20" ht="4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44"/>
        <v>0</v>
      </c>
      <c r="P764" s="6" t="e">
        <f t="shared" si="45"/>
        <v>#DIV/0!</v>
      </c>
      <c r="Q764" t="s">
        <v>8322</v>
      </c>
      <c r="R764" t="s">
        <v>8324</v>
      </c>
      <c r="S764" s="11">
        <f t="shared" si="46"/>
        <v>42690.858449074076</v>
      </c>
      <c r="T764" s="11">
        <f t="shared" si="47"/>
        <v>42708.25</v>
      </c>
    </row>
    <row r="765" spans="1:20" ht="4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44"/>
        <v>0</v>
      </c>
      <c r="P765" s="6">
        <f t="shared" si="45"/>
        <v>5</v>
      </c>
      <c r="Q765" t="s">
        <v>8322</v>
      </c>
      <c r="R765" t="s">
        <v>8324</v>
      </c>
      <c r="S765" s="11">
        <f t="shared" si="46"/>
        <v>41471.446851851848</v>
      </c>
      <c r="T765" s="11">
        <f t="shared" si="47"/>
        <v>41501.446851851848</v>
      </c>
    </row>
    <row r="766" spans="1:20" ht="4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44"/>
        <v>0</v>
      </c>
      <c r="P766" s="6" t="e">
        <f t="shared" si="45"/>
        <v>#DIV/0!</v>
      </c>
      <c r="Q766" t="s">
        <v>8322</v>
      </c>
      <c r="R766" t="s">
        <v>8324</v>
      </c>
      <c r="S766" s="11">
        <f t="shared" si="46"/>
        <v>42227.173159722224</v>
      </c>
      <c r="T766" s="11">
        <f t="shared" si="47"/>
        <v>42257.173159722224</v>
      </c>
    </row>
    <row r="767" spans="1:20" ht="60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44"/>
        <v>36</v>
      </c>
      <c r="P767" s="6">
        <f t="shared" si="45"/>
        <v>57.295454545454547</v>
      </c>
      <c r="Q767" t="s">
        <v>8322</v>
      </c>
      <c r="R767" t="s">
        <v>8324</v>
      </c>
      <c r="S767" s="11">
        <f t="shared" si="46"/>
        <v>41901.542638888888</v>
      </c>
      <c r="T767" s="11">
        <f t="shared" si="47"/>
        <v>41931.542638888888</v>
      </c>
    </row>
    <row r="768" spans="1:20" ht="60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44"/>
        <v>0</v>
      </c>
      <c r="P768" s="6" t="e">
        <f t="shared" si="45"/>
        <v>#DIV/0!</v>
      </c>
      <c r="Q768" t="s">
        <v>8322</v>
      </c>
      <c r="R768" t="s">
        <v>8324</v>
      </c>
      <c r="S768" s="11">
        <f t="shared" si="46"/>
        <v>42021.783368055556</v>
      </c>
      <c r="T768" s="11">
        <f t="shared" si="47"/>
        <v>42051.783368055556</v>
      </c>
    </row>
    <row r="769" spans="1:20" ht="7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44"/>
        <v>4</v>
      </c>
      <c r="P769" s="6">
        <f t="shared" si="45"/>
        <v>59</v>
      </c>
      <c r="Q769" t="s">
        <v>8322</v>
      </c>
      <c r="R769" t="s">
        <v>8324</v>
      </c>
      <c r="S769" s="11">
        <f t="shared" si="46"/>
        <v>42115.143634259264</v>
      </c>
      <c r="T769" s="11">
        <f t="shared" si="47"/>
        <v>42145.143634259264</v>
      </c>
    </row>
    <row r="770" spans="1:20" ht="60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44"/>
        <v>0</v>
      </c>
      <c r="P770" s="6" t="e">
        <f t="shared" si="45"/>
        <v>#DIV/0!</v>
      </c>
      <c r="Q770" t="s">
        <v>8322</v>
      </c>
      <c r="R770" t="s">
        <v>8324</v>
      </c>
      <c r="S770" s="11">
        <f t="shared" si="46"/>
        <v>41594.207060185188</v>
      </c>
      <c r="T770" s="11">
        <f t="shared" si="47"/>
        <v>41624.207060185188</v>
      </c>
    </row>
    <row r="771" spans="1:20" ht="60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48">ROUND(E771/D771*100,0)</f>
        <v>41</v>
      </c>
      <c r="P771" s="6">
        <f t="shared" ref="P771:P834" si="49">E771/L771</f>
        <v>31.846153846153847</v>
      </c>
      <c r="Q771" t="s">
        <v>8322</v>
      </c>
      <c r="R771" t="s">
        <v>8324</v>
      </c>
      <c r="S771" s="11">
        <f t="shared" ref="S771:S834" si="50">(((J771/60)/60)/24)+DATE(1970,1,1)</f>
        <v>41604.996458333335</v>
      </c>
      <c r="T771" s="11">
        <f t="shared" ref="T771:T834" si="51">(((I771/60)/60)/24)+DATE(1970,1,1)</f>
        <v>41634.996458333335</v>
      </c>
    </row>
    <row r="772" spans="1:20" ht="60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48"/>
        <v>0</v>
      </c>
      <c r="P772" s="6" t="e">
        <f t="shared" si="49"/>
        <v>#DIV/0!</v>
      </c>
      <c r="Q772" t="s">
        <v>8322</v>
      </c>
      <c r="R772" t="s">
        <v>8324</v>
      </c>
      <c r="S772" s="11">
        <f t="shared" si="50"/>
        <v>41289.999641203707</v>
      </c>
      <c r="T772" s="11">
        <f t="shared" si="51"/>
        <v>41329.999641203707</v>
      </c>
    </row>
    <row r="773" spans="1:20" ht="4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48"/>
        <v>0</v>
      </c>
      <c r="P773" s="6">
        <f t="shared" si="49"/>
        <v>10</v>
      </c>
      <c r="Q773" t="s">
        <v>8322</v>
      </c>
      <c r="R773" t="s">
        <v>8324</v>
      </c>
      <c r="S773" s="11">
        <f t="shared" si="50"/>
        <v>42349.824097222227</v>
      </c>
      <c r="T773" s="11">
        <f t="shared" si="51"/>
        <v>42399.824097222227</v>
      </c>
    </row>
    <row r="774" spans="1:20" ht="60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48"/>
        <v>3</v>
      </c>
      <c r="P774" s="6">
        <f t="shared" si="49"/>
        <v>50</v>
      </c>
      <c r="Q774" t="s">
        <v>8322</v>
      </c>
      <c r="R774" t="s">
        <v>8324</v>
      </c>
      <c r="S774" s="11">
        <f t="shared" si="50"/>
        <v>40068.056932870371</v>
      </c>
      <c r="T774" s="11">
        <f t="shared" si="51"/>
        <v>40118.165972222225</v>
      </c>
    </row>
    <row r="775" spans="1:20" ht="60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48"/>
        <v>1</v>
      </c>
      <c r="P775" s="6">
        <f t="shared" si="49"/>
        <v>16</v>
      </c>
      <c r="Q775" t="s">
        <v>8322</v>
      </c>
      <c r="R775" t="s">
        <v>8324</v>
      </c>
      <c r="S775" s="11">
        <f t="shared" si="50"/>
        <v>42100.735937499994</v>
      </c>
      <c r="T775" s="11">
        <f t="shared" si="51"/>
        <v>42134.959027777775</v>
      </c>
    </row>
    <row r="776" spans="1:20" ht="60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48"/>
        <v>70</v>
      </c>
      <c r="P776" s="6">
        <f t="shared" si="49"/>
        <v>39</v>
      </c>
      <c r="Q776" t="s">
        <v>8322</v>
      </c>
      <c r="R776" t="s">
        <v>8324</v>
      </c>
      <c r="S776" s="11">
        <f t="shared" si="50"/>
        <v>41663.780300925922</v>
      </c>
      <c r="T776" s="11">
        <f t="shared" si="51"/>
        <v>41693.780300925922</v>
      </c>
    </row>
    <row r="777" spans="1:20" ht="4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48"/>
        <v>2</v>
      </c>
      <c r="P777" s="6">
        <f t="shared" si="49"/>
        <v>34</v>
      </c>
      <c r="Q777" t="s">
        <v>8322</v>
      </c>
      <c r="R777" t="s">
        <v>8324</v>
      </c>
      <c r="S777" s="11">
        <f t="shared" si="50"/>
        <v>40863.060127314813</v>
      </c>
      <c r="T777" s="11">
        <f t="shared" si="51"/>
        <v>40893.060127314813</v>
      </c>
    </row>
    <row r="778" spans="1:20" ht="60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48"/>
        <v>51</v>
      </c>
      <c r="P778" s="6">
        <f t="shared" si="49"/>
        <v>63.122807017543863</v>
      </c>
      <c r="Q778" t="s">
        <v>8322</v>
      </c>
      <c r="R778" t="s">
        <v>8324</v>
      </c>
      <c r="S778" s="11">
        <f t="shared" si="50"/>
        <v>42250.685706018514</v>
      </c>
      <c r="T778" s="11">
        <f t="shared" si="51"/>
        <v>42288.208333333328</v>
      </c>
    </row>
    <row r="779" spans="1:20" ht="60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48"/>
        <v>1</v>
      </c>
      <c r="P779" s="6">
        <f t="shared" si="49"/>
        <v>7</v>
      </c>
      <c r="Q779" t="s">
        <v>8322</v>
      </c>
      <c r="R779" t="s">
        <v>8324</v>
      </c>
      <c r="S779" s="11">
        <f t="shared" si="50"/>
        <v>41456.981215277774</v>
      </c>
      <c r="T779" s="11">
        <f t="shared" si="51"/>
        <v>41486.981215277774</v>
      </c>
    </row>
    <row r="780" spans="1:20" ht="4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48"/>
        <v>0</v>
      </c>
      <c r="P780" s="6">
        <f t="shared" si="49"/>
        <v>2</v>
      </c>
      <c r="Q780" t="s">
        <v>8322</v>
      </c>
      <c r="R780" t="s">
        <v>8324</v>
      </c>
      <c r="S780" s="11">
        <f t="shared" si="50"/>
        <v>41729.702314814815</v>
      </c>
      <c r="T780" s="11">
        <f t="shared" si="51"/>
        <v>41759.702314814815</v>
      </c>
    </row>
    <row r="781" spans="1:20" ht="60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48"/>
        <v>3</v>
      </c>
      <c r="P781" s="6">
        <f t="shared" si="49"/>
        <v>66.666666666666671</v>
      </c>
      <c r="Q781" t="s">
        <v>8322</v>
      </c>
      <c r="R781" t="s">
        <v>8324</v>
      </c>
      <c r="S781" s="11">
        <f t="shared" si="50"/>
        <v>40436.68408564815</v>
      </c>
      <c r="T781" s="11">
        <f t="shared" si="51"/>
        <v>40466.166666666664</v>
      </c>
    </row>
    <row r="782" spans="1:20" ht="45" hidden="1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48"/>
        <v>104</v>
      </c>
      <c r="P782" s="6">
        <f t="shared" si="49"/>
        <v>38.518518518518519</v>
      </c>
      <c r="Q782" t="s">
        <v>8325</v>
      </c>
      <c r="R782" t="s">
        <v>8326</v>
      </c>
      <c r="S782" s="11">
        <f t="shared" si="50"/>
        <v>40636.673900462964</v>
      </c>
      <c r="T782" s="11">
        <f t="shared" si="51"/>
        <v>40666.673900462964</v>
      </c>
    </row>
    <row r="783" spans="1:20" ht="45" hidden="1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48"/>
        <v>133</v>
      </c>
      <c r="P783" s="6">
        <f t="shared" si="49"/>
        <v>42.609200000000001</v>
      </c>
      <c r="Q783" t="s">
        <v>8325</v>
      </c>
      <c r="R783" t="s">
        <v>8326</v>
      </c>
      <c r="S783" s="11">
        <f t="shared" si="50"/>
        <v>41403.000856481485</v>
      </c>
      <c r="T783" s="11">
        <f t="shared" si="51"/>
        <v>41433.000856481485</v>
      </c>
    </row>
    <row r="784" spans="1:20" ht="45" hidden="1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48"/>
        <v>100</v>
      </c>
      <c r="P784" s="6">
        <f t="shared" si="49"/>
        <v>50</v>
      </c>
      <c r="Q784" t="s">
        <v>8325</v>
      </c>
      <c r="R784" t="s">
        <v>8326</v>
      </c>
      <c r="S784" s="11">
        <f t="shared" si="50"/>
        <v>41116.758125</v>
      </c>
      <c r="T784" s="11">
        <f t="shared" si="51"/>
        <v>41146.758125</v>
      </c>
    </row>
    <row r="785" spans="1:20" ht="60" hidden="1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48"/>
        <v>148</v>
      </c>
      <c r="P785" s="6">
        <f t="shared" si="49"/>
        <v>63.485714285714288</v>
      </c>
      <c r="Q785" t="s">
        <v>8325</v>
      </c>
      <c r="R785" t="s">
        <v>8326</v>
      </c>
      <c r="S785" s="11">
        <f t="shared" si="50"/>
        <v>40987.773715277777</v>
      </c>
      <c r="T785" s="11">
        <f t="shared" si="51"/>
        <v>41026.916666666664</v>
      </c>
    </row>
    <row r="786" spans="1:20" ht="60" hidden="1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48"/>
        <v>103</v>
      </c>
      <c r="P786" s="6">
        <f t="shared" si="49"/>
        <v>102.5</v>
      </c>
      <c r="Q786" t="s">
        <v>8325</v>
      </c>
      <c r="R786" t="s">
        <v>8326</v>
      </c>
      <c r="S786" s="11">
        <f t="shared" si="50"/>
        <v>41675.149525462963</v>
      </c>
      <c r="T786" s="11">
        <f t="shared" si="51"/>
        <v>41715.107858796298</v>
      </c>
    </row>
    <row r="787" spans="1:20" ht="60" hidden="1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48"/>
        <v>181</v>
      </c>
      <c r="P787" s="6">
        <f t="shared" si="49"/>
        <v>31.142758620689655</v>
      </c>
      <c r="Q787" t="s">
        <v>8325</v>
      </c>
      <c r="R787" t="s">
        <v>8326</v>
      </c>
      <c r="S787" s="11">
        <f t="shared" si="50"/>
        <v>41303.593923611108</v>
      </c>
      <c r="T787" s="11">
        <f t="shared" si="51"/>
        <v>41333.593923611108</v>
      </c>
    </row>
    <row r="788" spans="1:20" ht="45" hidden="1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48"/>
        <v>143</v>
      </c>
      <c r="P788" s="6">
        <f t="shared" si="49"/>
        <v>162.27272727272728</v>
      </c>
      <c r="Q788" t="s">
        <v>8325</v>
      </c>
      <c r="R788" t="s">
        <v>8326</v>
      </c>
      <c r="S788" s="11">
        <f t="shared" si="50"/>
        <v>40983.055949074071</v>
      </c>
      <c r="T788" s="11">
        <f t="shared" si="51"/>
        <v>41040.657638888886</v>
      </c>
    </row>
    <row r="789" spans="1:20" ht="60" hidden="1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48"/>
        <v>114</v>
      </c>
      <c r="P789" s="6">
        <f t="shared" si="49"/>
        <v>80.588235294117652</v>
      </c>
      <c r="Q789" t="s">
        <v>8325</v>
      </c>
      <c r="R789" t="s">
        <v>8326</v>
      </c>
      <c r="S789" s="11">
        <f t="shared" si="50"/>
        <v>41549.627615740741</v>
      </c>
      <c r="T789" s="11">
        <f t="shared" si="51"/>
        <v>41579.627615740741</v>
      </c>
    </row>
    <row r="790" spans="1:20" ht="60" hidden="1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48"/>
        <v>204</v>
      </c>
      <c r="P790" s="6">
        <f t="shared" si="49"/>
        <v>59.85441176470588</v>
      </c>
      <c r="Q790" t="s">
        <v>8325</v>
      </c>
      <c r="R790" t="s">
        <v>8326</v>
      </c>
      <c r="S790" s="11">
        <f t="shared" si="50"/>
        <v>41059.006805555553</v>
      </c>
      <c r="T790" s="11">
        <f t="shared" si="51"/>
        <v>41097.165972222225</v>
      </c>
    </row>
    <row r="791" spans="1:20" ht="45" hidden="1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48"/>
        <v>109</v>
      </c>
      <c r="P791" s="6">
        <f t="shared" si="49"/>
        <v>132.85714285714286</v>
      </c>
      <c r="Q791" t="s">
        <v>8325</v>
      </c>
      <c r="R791" t="s">
        <v>8326</v>
      </c>
      <c r="S791" s="11">
        <f t="shared" si="50"/>
        <v>41277.186111111114</v>
      </c>
      <c r="T791" s="11">
        <f t="shared" si="51"/>
        <v>41295.332638888889</v>
      </c>
    </row>
    <row r="792" spans="1:20" ht="60" hidden="1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48"/>
        <v>144</v>
      </c>
      <c r="P792" s="6">
        <f t="shared" si="49"/>
        <v>92.547820512820508</v>
      </c>
      <c r="Q792" t="s">
        <v>8325</v>
      </c>
      <c r="R792" t="s">
        <v>8326</v>
      </c>
      <c r="S792" s="11">
        <f t="shared" si="50"/>
        <v>41276.047905092593</v>
      </c>
      <c r="T792" s="11">
        <f t="shared" si="51"/>
        <v>41306.047905092593</v>
      </c>
    </row>
    <row r="793" spans="1:20" ht="60" hidden="1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48"/>
        <v>104</v>
      </c>
      <c r="P793" s="6">
        <f t="shared" si="49"/>
        <v>60.859375</v>
      </c>
      <c r="Q793" t="s">
        <v>8325</v>
      </c>
      <c r="R793" t="s">
        <v>8326</v>
      </c>
      <c r="S793" s="11">
        <f t="shared" si="50"/>
        <v>41557.780624999999</v>
      </c>
      <c r="T793" s="11">
        <f t="shared" si="51"/>
        <v>41591.249305555553</v>
      </c>
    </row>
    <row r="794" spans="1:20" ht="30" hidden="1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48"/>
        <v>100</v>
      </c>
      <c r="P794" s="6">
        <f t="shared" si="49"/>
        <v>41.851833333333339</v>
      </c>
      <c r="Q794" t="s">
        <v>8325</v>
      </c>
      <c r="R794" t="s">
        <v>8326</v>
      </c>
      <c r="S794" s="11">
        <f t="shared" si="50"/>
        <v>41555.873645833337</v>
      </c>
      <c r="T794" s="11">
        <f t="shared" si="51"/>
        <v>41585.915312500001</v>
      </c>
    </row>
    <row r="795" spans="1:20" ht="60" hidden="1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48"/>
        <v>103</v>
      </c>
      <c r="P795" s="6">
        <f t="shared" si="49"/>
        <v>88.325937499999995</v>
      </c>
      <c r="Q795" t="s">
        <v>8325</v>
      </c>
      <c r="R795" t="s">
        <v>8326</v>
      </c>
      <c r="S795" s="11">
        <f t="shared" si="50"/>
        <v>41442.741249999999</v>
      </c>
      <c r="T795" s="11">
        <f t="shared" si="51"/>
        <v>41458.207638888889</v>
      </c>
    </row>
    <row r="796" spans="1:20" ht="60" hidden="1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48"/>
        <v>105</v>
      </c>
      <c r="P796" s="6">
        <f t="shared" si="49"/>
        <v>158.96226415094338</v>
      </c>
      <c r="Q796" t="s">
        <v>8325</v>
      </c>
      <c r="R796" t="s">
        <v>8326</v>
      </c>
      <c r="S796" s="11">
        <f t="shared" si="50"/>
        <v>40736.115011574075</v>
      </c>
      <c r="T796" s="11">
        <f t="shared" si="51"/>
        <v>40791.712500000001</v>
      </c>
    </row>
    <row r="797" spans="1:20" ht="60" hidden="1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48"/>
        <v>112</v>
      </c>
      <c r="P797" s="6">
        <f t="shared" si="49"/>
        <v>85.054347826086953</v>
      </c>
      <c r="Q797" t="s">
        <v>8325</v>
      </c>
      <c r="R797" t="s">
        <v>8326</v>
      </c>
      <c r="S797" s="11">
        <f t="shared" si="50"/>
        <v>40963.613032407404</v>
      </c>
      <c r="T797" s="11">
        <f t="shared" si="51"/>
        <v>41006.207638888889</v>
      </c>
    </row>
    <row r="798" spans="1:20" ht="60" hidden="1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48"/>
        <v>101</v>
      </c>
      <c r="P798" s="6">
        <f t="shared" si="49"/>
        <v>112.61111111111111</v>
      </c>
      <c r="Q798" t="s">
        <v>8325</v>
      </c>
      <c r="R798" t="s">
        <v>8326</v>
      </c>
      <c r="S798" s="11">
        <f t="shared" si="50"/>
        <v>41502.882928240739</v>
      </c>
      <c r="T798" s="11">
        <f t="shared" si="51"/>
        <v>41532.881944444445</v>
      </c>
    </row>
    <row r="799" spans="1:20" ht="60" hidden="1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48"/>
        <v>108</v>
      </c>
      <c r="P799" s="6">
        <f t="shared" si="49"/>
        <v>45.436619718309856</v>
      </c>
      <c r="Q799" t="s">
        <v>8325</v>
      </c>
      <c r="R799" t="s">
        <v>8326</v>
      </c>
      <c r="S799" s="11">
        <f t="shared" si="50"/>
        <v>40996.994074074071</v>
      </c>
      <c r="T799" s="11">
        <f t="shared" si="51"/>
        <v>41028.166666666664</v>
      </c>
    </row>
    <row r="800" spans="1:20" ht="45" hidden="1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48"/>
        <v>115</v>
      </c>
      <c r="P800" s="6">
        <f t="shared" si="49"/>
        <v>46.218390804597703</v>
      </c>
      <c r="Q800" t="s">
        <v>8325</v>
      </c>
      <c r="R800" t="s">
        <v>8326</v>
      </c>
      <c r="S800" s="11">
        <f t="shared" si="50"/>
        <v>41882.590127314819</v>
      </c>
      <c r="T800" s="11">
        <f t="shared" si="51"/>
        <v>41912.590127314819</v>
      </c>
    </row>
    <row r="801" spans="1:20" ht="60" hidden="1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48"/>
        <v>100</v>
      </c>
      <c r="P801" s="6">
        <f t="shared" si="49"/>
        <v>178.60714285714286</v>
      </c>
      <c r="Q801" t="s">
        <v>8325</v>
      </c>
      <c r="R801" t="s">
        <v>8326</v>
      </c>
      <c r="S801" s="11">
        <f t="shared" si="50"/>
        <v>40996.667199074072</v>
      </c>
      <c r="T801" s="11">
        <f t="shared" si="51"/>
        <v>41026.667199074072</v>
      </c>
    </row>
    <row r="802" spans="1:20" ht="45" hidden="1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48"/>
        <v>152</v>
      </c>
      <c r="P802" s="6">
        <f t="shared" si="49"/>
        <v>40.75</v>
      </c>
      <c r="Q802" t="s">
        <v>8325</v>
      </c>
      <c r="R802" t="s">
        <v>8326</v>
      </c>
      <c r="S802" s="11">
        <f t="shared" si="50"/>
        <v>41863.433495370373</v>
      </c>
      <c r="T802" s="11">
        <f t="shared" si="51"/>
        <v>41893.433495370373</v>
      </c>
    </row>
    <row r="803" spans="1:20" ht="45" hidden="1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48"/>
        <v>112</v>
      </c>
      <c r="P803" s="6">
        <f t="shared" si="49"/>
        <v>43.733921568627444</v>
      </c>
      <c r="Q803" t="s">
        <v>8325</v>
      </c>
      <c r="R803" t="s">
        <v>8326</v>
      </c>
      <c r="S803" s="11">
        <f t="shared" si="50"/>
        <v>40695.795370370368</v>
      </c>
      <c r="T803" s="11">
        <f t="shared" si="51"/>
        <v>40725.795370370368</v>
      </c>
    </row>
    <row r="804" spans="1:20" ht="60" hidden="1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48"/>
        <v>101</v>
      </c>
      <c r="P804" s="6">
        <f t="shared" si="49"/>
        <v>81.066666666666663</v>
      </c>
      <c r="Q804" t="s">
        <v>8325</v>
      </c>
      <c r="R804" t="s">
        <v>8326</v>
      </c>
      <c r="S804" s="11">
        <f t="shared" si="50"/>
        <v>41123.022268518522</v>
      </c>
      <c r="T804" s="11">
        <f t="shared" si="51"/>
        <v>41169.170138888891</v>
      </c>
    </row>
    <row r="805" spans="1:20" ht="60" hidden="1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48"/>
        <v>123</v>
      </c>
      <c r="P805" s="6">
        <f t="shared" si="49"/>
        <v>74.60526315789474</v>
      </c>
      <c r="Q805" t="s">
        <v>8325</v>
      </c>
      <c r="R805" t="s">
        <v>8326</v>
      </c>
      <c r="S805" s="11">
        <f t="shared" si="50"/>
        <v>40665.949976851851</v>
      </c>
      <c r="T805" s="11">
        <f t="shared" si="51"/>
        <v>40692.041666666664</v>
      </c>
    </row>
    <row r="806" spans="1:20" ht="60" hidden="1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48"/>
        <v>100</v>
      </c>
      <c r="P806" s="6">
        <f t="shared" si="49"/>
        <v>305.55555555555554</v>
      </c>
      <c r="Q806" t="s">
        <v>8325</v>
      </c>
      <c r="R806" t="s">
        <v>8326</v>
      </c>
      <c r="S806" s="11">
        <f t="shared" si="50"/>
        <v>40730.105625000004</v>
      </c>
      <c r="T806" s="11">
        <f t="shared" si="51"/>
        <v>40747.165972222225</v>
      </c>
    </row>
    <row r="807" spans="1:20" ht="45" hidden="1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48"/>
        <v>105</v>
      </c>
      <c r="P807" s="6">
        <f t="shared" si="49"/>
        <v>58.333333333333336</v>
      </c>
      <c r="Q807" t="s">
        <v>8325</v>
      </c>
      <c r="R807" t="s">
        <v>8326</v>
      </c>
      <c r="S807" s="11">
        <f t="shared" si="50"/>
        <v>40690.823055555556</v>
      </c>
      <c r="T807" s="11">
        <f t="shared" si="51"/>
        <v>40740.958333333336</v>
      </c>
    </row>
    <row r="808" spans="1:20" ht="30" hidden="1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48"/>
        <v>104</v>
      </c>
      <c r="P808" s="6">
        <f t="shared" si="49"/>
        <v>117.67605633802818</v>
      </c>
      <c r="Q808" t="s">
        <v>8325</v>
      </c>
      <c r="R808" t="s">
        <v>8326</v>
      </c>
      <c r="S808" s="11">
        <f t="shared" si="50"/>
        <v>40763.691423611112</v>
      </c>
      <c r="T808" s="11">
        <f t="shared" si="51"/>
        <v>40793.691423611112</v>
      </c>
    </row>
    <row r="809" spans="1:20" ht="30" hidden="1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48"/>
        <v>105</v>
      </c>
      <c r="P809" s="6">
        <f t="shared" si="49"/>
        <v>73.771929824561397</v>
      </c>
      <c r="Q809" t="s">
        <v>8325</v>
      </c>
      <c r="R809" t="s">
        <v>8326</v>
      </c>
      <c r="S809" s="11">
        <f t="shared" si="50"/>
        <v>42759.628599537042</v>
      </c>
      <c r="T809" s="11">
        <f t="shared" si="51"/>
        <v>42795.083333333328</v>
      </c>
    </row>
    <row r="810" spans="1:20" ht="60" hidden="1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48"/>
        <v>100</v>
      </c>
      <c r="P810" s="6">
        <f t="shared" si="49"/>
        <v>104.65116279069767</v>
      </c>
      <c r="Q810" t="s">
        <v>8325</v>
      </c>
      <c r="R810" t="s">
        <v>8326</v>
      </c>
      <c r="S810" s="11">
        <f t="shared" si="50"/>
        <v>41962.100532407407</v>
      </c>
      <c r="T810" s="11">
        <f t="shared" si="51"/>
        <v>41995.207638888889</v>
      </c>
    </row>
    <row r="811" spans="1:20" ht="45" hidden="1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48"/>
        <v>104</v>
      </c>
      <c r="P811" s="6">
        <f t="shared" si="49"/>
        <v>79.82692307692308</v>
      </c>
      <c r="Q811" t="s">
        <v>8325</v>
      </c>
      <c r="R811" t="s">
        <v>8326</v>
      </c>
      <c r="S811" s="11">
        <f t="shared" si="50"/>
        <v>41628.833680555559</v>
      </c>
      <c r="T811" s="11">
        <f t="shared" si="51"/>
        <v>41658.833680555559</v>
      </c>
    </row>
    <row r="812" spans="1:20" ht="60" hidden="1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48"/>
        <v>105</v>
      </c>
      <c r="P812" s="6">
        <f t="shared" si="49"/>
        <v>58.333333333333336</v>
      </c>
      <c r="Q812" t="s">
        <v>8325</v>
      </c>
      <c r="R812" t="s">
        <v>8326</v>
      </c>
      <c r="S812" s="11">
        <f t="shared" si="50"/>
        <v>41123.056273148148</v>
      </c>
      <c r="T812" s="11">
        <f t="shared" si="51"/>
        <v>41153.056273148148</v>
      </c>
    </row>
    <row r="813" spans="1:20" ht="45" hidden="1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48"/>
        <v>104</v>
      </c>
      <c r="P813" s="6">
        <f t="shared" si="49"/>
        <v>86.666666666666671</v>
      </c>
      <c r="Q813" t="s">
        <v>8325</v>
      </c>
      <c r="R813" t="s">
        <v>8326</v>
      </c>
      <c r="S813" s="11">
        <f t="shared" si="50"/>
        <v>41443.643541666665</v>
      </c>
      <c r="T813" s="11">
        <f t="shared" si="51"/>
        <v>41465.702777777777</v>
      </c>
    </row>
    <row r="814" spans="1:20" ht="60" hidden="1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48"/>
        <v>152</v>
      </c>
      <c r="P814" s="6">
        <f t="shared" si="49"/>
        <v>27.606060606060606</v>
      </c>
      <c r="Q814" t="s">
        <v>8325</v>
      </c>
      <c r="R814" t="s">
        <v>8326</v>
      </c>
      <c r="S814" s="11">
        <f t="shared" si="50"/>
        <v>41282.017962962964</v>
      </c>
      <c r="T814" s="11">
        <f t="shared" si="51"/>
        <v>41334.581944444442</v>
      </c>
    </row>
    <row r="815" spans="1:20" ht="30" hidden="1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48"/>
        <v>160</v>
      </c>
      <c r="P815" s="6">
        <f t="shared" si="49"/>
        <v>24.999375000000001</v>
      </c>
      <c r="Q815" t="s">
        <v>8325</v>
      </c>
      <c r="R815" t="s">
        <v>8326</v>
      </c>
      <c r="S815" s="11">
        <f t="shared" si="50"/>
        <v>41080.960243055553</v>
      </c>
      <c r="T815" s="11">
        <f t="shared" si="51"/>
        <v>41110.960243055553</v>
      </c>
    </row>
    <row r="816" spans="1:20" ht="60" hidden="1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48"/>
        <v>127</v>
      </c>
      <c r="P816" s="6">
        <f t="shared" si="49"/>
        <v>45.464285714285715</v>
      </c>
      <c r="Q816" t="s">
        <v>8325</v>
      </c>
      <c r="R816" t="s">
        <v>8326</v>
      </c>
      <c r="S816" s="11">
        <f t="shared" si="50"/>
        <v>40679.743067129632</v>
      </c>
      <c r="T816" s="11">
        <f t="shared" si="51"/>
        <v>40694.75277777778</v>
      </c>
    </row>
    <row r="817" spans="1:20" ht="30" hidden="1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48"/>
        <v>107</v>
      </c>
      <c r="P817" s="6">
        <f t="shared" si="49"/>
        <v>99.534883720930239</v>
      </c>
      <c r="Q817" t="s">
        <v>8325</v>
      </c>
      <c r="R817" t="s">
        <v>8326</v>
      </c>
      <c r="S817" s="11">
        <f t="shared" si="50"/>
        <v>41914.917858796296</v>
      </c>
      <c r="T817" s="11">
        <f t="shared" si="51"/>
        <v>41944.917858796296</v>
      </c>
    </row>
    <row r="818" spans="1:20" ht="45" hidden="1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48"/>
        <v>115</v>
      </c>
      <c r="P818" s="6">
        <f t="shared" si="49"/>
        <v>39.31</v>
      </c>
      <c r="Q818" t="s">
        <v>8325</v>
      </c>
      <c r="R818" t="s">
        <v>8326</v>
      </c>
      <c r="S818" s="11">
        <f t="shared" si="50"/>
        <v>41341.870868055557</v>
      </c>
      <c r="T818" s="11">
        <f t="shared" si="51"/>
        <v>41373.270833333336</v>
      </c>
    </row>
    <row r="819" spans="1:20" ht="45" hidden="1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48"/>
        <v>137</v>
      </c>
      <c r="P819" s="6">
        <f t="shared" si="49"/>
        <v>89.419999999999987</v>
      </c>
      <c r="Q819" t="s">
        <v>8325</v>
      </c>
      <c r="R819" t="s">
        <v>8326</v>
      </c>
      <c r="S819" s="11">
        <f t="shared" si="50"/>
        <v>40925.599664351852</v>
      </c>
      <c r="T819" s="11">
        <f t="shared" si="51"/>
        <v>40979.207638888889</v>
      </c>
    </row>
    <row r="820" spans="1:20" ht="60" hidden="1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48"/>
        <v>156</v>
      </c>
      <c r="P820" s="6">
        <f t="shared" si="49"/>
        <v>28.684210526315791</v>
      </c>
      <c r="Q820" t="s">
        <v>8325</v>
      </c>
      <c r="R820" t="s">
        <v>8326</v>
      </c>
      <c r="S820" s="11">
        <f t="shared" si="50"/>
        <v>41120.882881944446</v>
      </c>
      <c r="T820" s="11">
        <f t="shared" si="51"/>
        <v>41128.709027777775</v>
      </c>
    </row>
    <row r="821" spans="1:20" ht="30" hidden="1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48"/>
        <v>109</v>
      </c>
      <c r="P821" s="6">
        <f t="shared" si="49"/>
        <v>31.071428571428573</v>
      </c>
      <c r="Q821" t="s">
        <v>8325</v>
      </c>
      <c r="R821" t="s">
        <v>8326</v>
      </c>
      <c r="S821" s="11">
        <f t="shared" si="50"/>
        <v>41619.998310185183</v>
      </c>
      <c r="T821" s="11">
        <f t="shared" si="51"/>
        <v>41629.197222222225</v>
      </c>
    </row>
    <row r="822" spans="1:20" ht="45" hidden="1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48"/>
        <v>134</v>
      </c>
      <c r="P822" s="6">
        <f t="shared" si="49"/>
        <v>70.55263157894737</v>
      </c>
      <c r="Q822" t="s">
        <v>8325</v>
      </c>
      <c r="R822" t="s">
        <v>8326</v>
      </c>
      <c r="S822" s="11">
        <f t="shared" si="50"/>
        <v>41768.841921296298</v>
      </c>
      <c r="T822" s="11">
        <f t="shared" si="51"/>
        <v>41799.208333333336</v>
      </c>
    </row>
    <row r="823" spans="1:20" ht="45" hidden="1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48"/>
        <v>100</v>
      </c>
      <c r="P823" s="6">
        <f t="shared" si="49"/>
        <v>224.12820512820514</v>
      </c>
      <c r="Q823" t="s">
        <v>8325</v>
      </c>
      <c r="R823" t="s">
        <v>8326</v>
      </c>
      <c r="S823" s="11">
        <f t="shared" si="50"/>
        <v>42093.922048611115</v>
      </c>
      <c r="T823" s="11">
        <f t="shared" si="51"/>
        <v>42128.167361111111</v>
      </c>
    </row>
    <row r="824" spans="1:20" ht="45" hidden="1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48"/>
        <v>119</v>
      </c>
      <c r="P824" s="6">
        <f t="shared" si="49"/>
        <v>51.811594202898547</v>
      </c>
      <c r="Q824" t="s">
        <v>8325</v>
      </c>
      <c r="R824" t="s">
        <v>8326</v>
      </c>
      <c r="S824" s="11">
        <f t="shared" si="50"/>
        <v>41157.947337962964</v>
      </c>
      <c r="T824" s="11">
        <f t="shared" si="51"/>
        <v>41187.947337962964</v>
      </c>
    </row>
    <row r="825" spans="1:20" ht="45" hidden="1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48"/>
        <v>180</v>
      </c>
      <c r="P825" s="6">
        <f t="shared" si="49"/>
        <v>43.515151515151516</v>
      </c>
      <c r="Q825" t="s">
        <v>8325</v>
      </c>
      <c r="R825" t="s">
        <v>8326</v>
      </c>
      <c r="S825" s="11">
        <f t="shared" si="50"/>
        <v>42055.972824074073</v>
      </c>
      <c r="T825" s="11">
        <f t="shared" si="51"/>
        <v>42085.931157407409</v>
      </c>
    </row>
    <row r="826" spans="1:20" ht="60" hidden="1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48"/>
        <v>134</v>
      </c>
      <c r="P826" s="6">
        <f t="shared" si="49"/>
        <v>39.816666666666663</v>
      </c>
      <c r="Q826" t="s">
        <v>8325</v>
      </c>
      <c r="R826" t="s">
        <v>8326</v>
      </c>
      <c r="S826" s="11">
        <f t="shared" si="50"/>
        <v>40250.242106481484</v>
      </c>
      <c r="T826" s="11">
        <f t="shared" si="51"/>
        <v>40286.290972222225</v>
      </c>
    </row>
    <row r="827" spans="1:20" ht="45" hidden="1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48"/>
        <v>100</v>
      </c>
      <c r="P827" s="6">
        <f t="shared" si="49"/>
        <v>126.8080808080808</v>
      </c>
      <c r="Q827" t="s">
        <v>8325</v>
      </c>
      <c r="R827" t="s">
        <v>8326</v>
      </c>
      <c r="S827" s="11">
        <f t="shared" si="50"/>
        <v>41186.306527777779</v>
      </c>
      <c r="T827" s="11">
        <f t="shared" si="51"/>
        <v>41211.306527777779</v>
      </c>
    </row>
    <row r="828" spans="1:20" ht="45" hidden="1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48"/>
        <v>101</v>
      </c>
      <c r="P828" s="6">
        <f t="shared" si="49"/>
        <v>113.87755102040816</v>
      </c>
      <c r="Q828" t="s">
        <v>8325</v>
      </c>
      <c r="R828" t="s">
        <v>8326</v>
      </c>
      <c r="S828" s="11">
        <f t="shared" si="50"/>
        <v>40973.038541666669</v>
      </c>
      <c r="T828" s="11">
        <f t="shared" si="51"/>
        <v>40993.996874999997</v>
      </c>
    </row>
    <row r="829" spans="1:20" ht="60" hidden="1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48"/>
        <v>103</v>
      </c>
      <c r="P829" s="6">
        <f t="shared" si="49"/>
        <v>28.181818181818183</v>
      </c>
      <c r="Q829" t="s">
        <v>8325</v>
      </c>
      <c r="R829" t="s">
        <v>8326</v>
      </c>
      <c r="S829" s="11">
        <f t="shared" si="50"/>
        <v>40927.473460648151</v>
      </c>
      <c r="T829" s="11">
        <f t="shared" si="51"/>
        <v>40953.825694444444</v>
      </c>
    </row>
    <row r="830" spans="1:20" ht="60" hidden="1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48"/>
        <v>107</v>
      </c>
      <c r="P830" s="6">
        <f t="shared" si="49"/>
        <v>36.60526315789474</v>
      </c>
      <c r="Q830" t="s">
        <v>8325</v>
      </c>
      <c r="R830" t="s">
        <v>8326</v>
      </c>
      <c r="S830" s="11">
        <f t="shared" si="50"/>
        <v>41073.050717592596</v>
      </c>
      <c r="T830" s="11">
        <f t="shared" si="51"/>
        <v>41085.683333333334</v>
      </c>
    </row>
    <row r="831" spans="1:20" ht="60" hidden="1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48"/>
        <v>104</v>
      </c>
      <c r="P831" s="6">
        <f t="shared" si="49"/>
        <v>32.5</v>
      </c>
      <c r="Q831" t="s">
        <v>8325</v>
      </c>
      <c r="R831" t="s">
        <v>8326</v>
      </c>
      <c r="S831" s="11">
        <f t="shared" si="50"/>
        <v>42504.801388888889</v>
      </c>
      <c r="T831" s="11">
        <f t="shared" si="51"/>
        <v>42564.801388888889</v>
      </c>
    </row>
    <row r="832" spans="1:20" ht="45" hidden="1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48"/>
        <v>108</v>
      </c>
      <c r="P832" s="6">
        <f t="shared" si="49"/>
        <v>60.65625</v>
      </c>
      <c r="Q832" t="s">
        <v>8325</v>
      </c>
      <c r="R832" t="s">
        <v>8326</v>
      </c>
      <c r="S832" s="11">
        <f t="shared" si="50"/>
        <v>41325.525752314818</v>
      </c>
      <c r="T832" s="11">
        <f t="shared" si="51"/>
        <v>41355.484085648146</v>
      </c>
    </row>
    <row r="833" spans="1:20" ht="45" hidden="1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48"/>
        <v>233</v>
      </c>
      <c r="P833" s="6">
        <f t="shared" si="49"/>
        <v>175</v>
      </c>
      <c r="Q833" t="s">
        <v>8325</v>
      </c>
      <c r="R833" t="s">
        <v>8326</v>
      </c>
      <c r="S833" s="11">
        <f t="shared" si="50"/>
        <v>40996.646921296298</v>
      </c>
      <c r="T833" s="11">
        <f t="shared" si="51"/>
        <v>41026.646921296298</v>
      </c>
    </row>
    <row r="834" spans="1:20" ht="60" hidden="1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48"/>
        <v>101</v>
      </c>
      <c r="P834" s="6">
        <f t="shared" si="49"/>
        <v>97.993896103896105</v>
      </c>
      <c r="Q834" t="s">
        <v>8325</v>
      </c>
      <c r="R834" t="s">
        <v>8326</v>
      </c>
      <c r="S834" s="11">
        <f t="shared" si="50"/>
        <v>40869.675173611111</v>
      </c>
      <c r="T834" s="11">
        <f t="shared" si="51"/>
        <v>40929.342361111114</v>
      </c>
    </row>
    <row r="835" spans="1:20" hidden="1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52">ROUND(E835/D835*100,0)</f>
        <v>102</v>
      </c>
      <c r="P835" s="6">
        <f t="shared" ref="P835:P898" si="53">E835/L835</f>
        <v>148.78048780487805</v>
      </c>
      <c r="Q835" t="s">
        <v>8325</v>
      </c>
      <c r="R835" t="s">
        <v>8326</v>
      </c>
      <c r="S835" s="11">
        <f t="shared" ref="S835:S898" si="54">(((J835/60)/60)/24)+DATE(1970,1,1)</f>
        <v>41718.878182870372</v>
      </c>
      <c r="T835" s="11">
        <f t="shared" ref="T835:T898" si="55">(((I835/60)/60)/24)+DATE(1970,1,1)</f>
        <v>41748.878182870372</v>
      </c>
    </row>
    <row r="836" spans="1:20" ht="60" hidden="1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52"/>
        <v>131</v>
      </c>
      <c r="P836" s="6">
        <f t="shared" si="53"/>
        <v>96.08</v>
      </c>
      <c r="Q836" t="s">
        <v>8325</v>
      </c>
      <c r="R836" t="s">
        <v>8326</v>
      </c>
      <c r="S836" s="11">
        <f t="shared" si="54"/>
        <v>41422.822824074072</v>
      </c>
      <c r="T836" s="11">
        <f t="shared" si="55"/>
        <v>41456.165972222225</v>
      </c>
    </row>
    <row r="837" spans="1:20" ht="60" hidden="1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52"/>
        <v>117</v>
      </c>
      <c r="P837" s="6">
        <f t="shared" si="53"/>
        <v>58.625</v>
      </c>
      <c r="Q837" t="s">
        <v>8325</v>
      </c>
      <c r="R837" t="s">
        <v>8326</v>
      </c>
      <c r="S837" s="11">
        <f t="shared" si="54"/>
        <v>41005.45784722222</v>
      </c>
      <c r="T837" s="11">
        <f t="shared" si="55"/>
        <v>41048.125</v>
      </c>
    </row>
    <row r="838" spans="1:20" hidden="1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52"/>
        <v>101</v>
      </c>
      <c r="P838" s="6">
        <f t="shared" si="53"/>
        <v>109.70695652173914</v>
      </c>
      <c r="Q838" t="s">
        <v>8325</v>
      </c>
      <c r="R838" t="s">
        <v>8326</v>
      </c>
      <c r="S838" s="11">
        <f t="shared" si="54"/>
        <v>41524.056921296295</v>
      </c>
      <c r="T838" s="11">
        <f t="shared" si="55"/>
        <v>41554.056921296295</v>
      </c>
    </row>
    <row r="839" spans="1:20" ht="45" hidden="1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52"/>
        <v>122</v>
      </c>
      <c r="P839" s="6">
        <f t="shared" si="53"/>
        <v>49.112903225806448</v>
      </c>
      <c r="Q839" t="s">
        <v>8325</v>
      </c>
      <c r="R839" t="s">
        <v>8326</v>
      </c>
      <c r="S839" s="11">
        <f t="shared" si="54"/>
        <v>41730.998402777775</v>
      </c>
      <c r="T839" s="11">
        <f t="shared" si="55"/>
        <v>41760.998402777775</v>
      </c>
    </row>
    <row r="840" spans="1:20" ht="60" hidden="1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52"/>
        <v>145</v>
      </c>
      <c r="P840" s="6">
        <f t="shared" si="53"/>
        <v>47.672131147540981</v>
      </c>
      <c r="Q840" t="s">
        <v>8325</v>
      </c>
      <c r="R840" t="s">
        <v>8326</v>
      </c>
      <c r="S840" s="11">
        <f t="shared" si="54"/>
        <v>40895.897974537038</v>
      </c>
      <c r="T840" s="11">
        <f t="shared" si="55"/>
        <v>40925.897974537038</v>
      </c>
    </row>
    <row r="841" spans="1:20" ht="45" hidden="1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52"/>
        <v>117</v>
      </c>
      <c r="P841" s="6">
        <f t="shared" si="53"/>
        <v>60.737812499999997</v>
      </c>
      <c r="Q841" t="s">
        <v>8325</v>
      </c>
      <c r="R841" t="s">
        <v>8326</v>
      </c>
      <c r="S841" s="11">
        <f t="shared" si="54"/>
        <v>41144.763379629629</v>
      </c>
      <c r="T841" s="11">
        <f t="shared" si="55"/>
        <v>41174.763379629629</v>
      </c>
    </row>
    <row r="842" spans="1:20" ht="45" hidden="1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52"/>
        <v>120</v>
      </c>
      <c r="P842" s="6">
        <f t="shared" si="53"/>
        <v>63.37715789473684</v>
      </c>
      <c r="Q842" t="s">
        <v>8325</v>
      </c>
      <c r="R842" t="s">
        <v>8327</v>
      </c>
      <c r="S842" s="11">
        <f t="shared" si="54"/>
        <v>42607.226701388892</v>
      </c>
      <c r="T842" s="11">
        <f t="shared" si="55"/>
        <v>42637.226701388892</v>
      </c>
    </row>
    <row r="843" spans="1:20" ht="60" hidden="1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52"/>
        <v>101</v>
      </c>
      <c r="P843" s="6">
        <f t="shared" si="53"/>
        <v>53.893617021276597</v>
      </c>
      <c r="Q843" t="s">
        <v>8325</v>
      </c>
      <c r="R843" t="s">
        <v>8327</v>
      </c>
      <c r="S843" s="11">
        <f t="shared" si="54"/>
        <v>41923.838692129626</v>
      </c>
      <c r="T843" s="11">
        <f t="shared" si="55"/>
        <v>41953.88035879629</v>
      </c>
    </row>
    <row r="844" spans="1:20" ht="45" hidden="1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52"/>
        <v>104</v>
      </c>
      <c r="P844" s="6">
        <f t="shared" si="53"/>
        <v>66.871794871794876</v>
      </c>
      <c r="Q844" t="s">
        <v>8325</v>
      </c>
      <c r="R844" t="s">
        <v>8327</v>
      </c>
      <c r="S844" s="11">
        <f t="shared" si="54"/>
        <v>41526.592395833337</v>
      </c>
      <c r="T844" s="11">
        <f t="shared" si="55"/>
        <v>41561.165972222225</v>
      </c>
    </row>
    <row r="845" spans="1:20" ht="60" hidden="1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52"/>
        <v>267</v>
      </c>
      <c r="P845" s="6">
        <f t="shared" si="53"/>
        <v>63.102362204724407</v>
      </c>
      <c r="Q845" t="s">
        <v>8325</v>
      </c>
      <c r="R845" t="s">
        <v>8327</v>
      </c>
      <c r="S845" s="11">
        <f t="shared" si="54"/>
        <v>42695.257870370369</v>
      </c>
      <c r="T845" s="11">
        <f t="shared" si="55"/>
        <v>42712.333333333328</v>
      </c>
    </row>
    <row r="846" spans="1:20" ht="60" hidden="1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52"/>
        <v>194</v>
      </c>
      <c r="P846" s="6">
        <f t="shared" si="53"/>
        <v>36.628930817610062</v>
      </c>
      <c r="Q846" t="s">
        <v>8325</v>
      </c>
      <c r="R846" t="s">
        <v>8327</v>
      </c>
      <c r="S846" s="11">
        <f t="shared" si="54"/>
        <v>41905.684629629628</v>
      </c>
      <c r="T846" s="11">
        <f t="shared" si="55"/>
        <v>41944.207638888889</v>
      </c>
    </row>
    <row r="847" spans="1:20" ht="45" hidden="1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52"/>
        <v>120</v>
      </c>
      <c r="P847" s="6">
        <f t="shared" si="53"/>
        <v>34.005706214689269</v>
      </c>
      <c r="Q847" t="s">
        <v>8325</v>
      </c>
      <c r="R847" t="s">
        <v>8327</v>
      </c>
      <c r="S847" s="11">
        <f t="shared" si="54"/>
        <v>42578.205972222218</v>
      </c>
      <c r="T847" s="11">
        <f t="shared" si="55"/>
        <v>42618.165972222225</v>
      </c>
    </row>
    <row r="848" spans="1:20" ht="45" hidden="1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52"/>
        <v>122</v>
      </c>
      <c r="P848" s="6">
        <f t="shared" si="53"/>
        <v>28.553404255319148</v>
      </c>
      <c r="Q848" t="s">
        <v>8325</v>
      </c>
      <c r="R848" t="s">
        <v>8327</v>
      </c>
      <c r="S848" s="11">
        <f t="shared" si="54"/>
        <v>41694.391840277778</v>
      </c>
      <c r="T848" s="11">
        <f t="shared" si="55"/>
        <v>41708.583333333336</v>
      </c>
    </row>
    <row r="849" spans="1:20" ht="30" hidden="1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52"/>
        <v>100</v>
      </c>
      <c r="P849" s="6">
        <f t="shared" si="53"/>
        <v>10</v>
      </c>
      <c r="Q849" t="s">
        <v>8325</v>
      </c>
      <c r="R849" t="s">
        <v>8327</v>
      </c>
      <c r="S849" s="11">
        <f t="shared" si="54"/>
        <v>42165.79833333334</v>
      </c>
      <c r="T849" s="11">
        <f t="shared" si="55"/>
        <v>42195.79833333334</v>
      </c>
    </row>
    <row r="850" spans="1:20" ht="45" hidden="1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52"/>
        <v>100</v>
      </c>
      <c r="P850" s="6">
        <f t="shared" si="53"/>
        <v>18.75</v>
      </c>
      <c r="Q850" t="s">
        <v>8325</v>
      </c>
      <c r="R850" t="s">
        <v>8327</v>
      </c>
      <c r="S850" s="11">
        <f t="shared" si="54"/>
        <v>42078.792048611111</v>
      </c>
      <c r="T850" s="11">
        <f t="shared" si="55"/>
        <v>42108.792048611111</v>
      </c>
    </row>
    <row r="851" spans="1:20" ht="60" hidden="1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52"/>
        <v>120</v>
      </c>
      <c r="P851" s="6">
        <f t="shared" si="53"/>
        <v>41.704347826086959</v>
      </c>
      <c r="Q851" t="s">
        <v>8325</v>
      </c>
      <c r="R851" t="s">
        <v>8327</v>
      </c>
      <c r="S851" s="11">
        <f t="shared" si="54"/>
        <v>42051.148888888885</v>
      </c>
      <c r="T851" s="11">
        <f t="shared" si="55"/>
        <v>42079.107222222221</v>
      </c>
    </row>
    <row r="852" spans="1:20" ht="45" hidden="1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52"/>
        <v>155</v>
      </c>
      <c r="P852" s="6">
        <f t="shared" si="53"/>
        <v>46.669172932330824</v>
      </c>
      <c r="Q852" t="s">
        <v>8325</v>
      </c>
      <c r="R852" t="s">
        <v>8327</v>
      </c>
      <c r="S852" s="11">
        <f t="shared" si="54"/>
        <v>42452.827743055561</v>
      </c>
      <c r="T852" s="11">
        <f t="shared" si="55"/>
        <v>42485.207638888889</v>
      </c>
    </row>
    <row r="853" spans="1:20" ht="45" hidden="1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52"/>
        <v>130</v>
      </c>
      <c r="P853" s="6">
        <f t="shared" si="53"/>
        <v>37.271428571428572</v>
      </c>
      <c r="Q853" t="s">
        <v>8325</v>
      </c>
      <c r="R853" t="s">
        <v>8327</v>
      </c>
      <c r="S853" s="11">
        <f t="shared" si="54"/>
        <v>42522.880243055552</v>
      </c>
      <c r="T853" s="11">
        <f t="shared" si="55"/>
        <v>42582.822916666672</v>
      </c>
    </row>
    <row r="854" spans="1:20" ht="30" hidden="1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52"/>
        <v>105</v>
      </c>
      <c r="P854" s="6">
        <f t="shared" si="53"/>
        <v>59.258064516129032</v>
      </c>
      <c r="Q854" t="s">
        <v>8325</v>
      </c>
      <c r="R854" t="s">
        <v>8327</v>
      </c>
      <c r="S854" s="11">
        <f t="shared" si="54"/>
        <v>42656.805497685185</v>
      </c>
      <c r="T854" s="11">
        <f t="shared" si="55"/>
        <v>42667.875</v>
      </c>
    </row>
    <row r="855" spans="1:20" ht="45" hidden="1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52"/>
        <v>100</v>
      </c>
      <c r="P855" s="6">
        <f t="shared" si="53"/>
        <v>30</v>
      </c>
      <c r="Q855" t="s">
        <v>8325</v>
      </c>
      <c r="R855" t="s">
        <v>8327</v>
      </c>
      <c r="S855" s="11">
        <f t="shared" si="54"/>
        <v>42021.832280092596</v>
      </c>
      <c r="T855" s="11">
        <f t="shared" si="55"/>
        <v>42051.832280092596</v>
      </c>
    </row>
    <row r="856" spans="1:20" ht="45" hidden="1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52"/>
        <v>118</v>
      </c>
      <c r="P856" s="6">
        <f t="shared" si="53"/>
        <v>65.8623246492986</v>
      </c>
      <c r="Q856" t="s">
        <v>8325</v>
      </c>
      <c r="R856" t="s">
        <v>8327</v>
      </c>
      <c r="S856" s="11">
        <f t="shared" si="54"/>
        <v>42702.212337962963</v>
      </c>
      <c r="T856" s="11">
        <f t="shared" si="55"/>
        <v>42732.212337962963</v>
      </c>
    </row>
    <row r="857" spans="1:20" ht="45" hidden="1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52"/>
        <v>103</v>
      </c>
      <c r="P857" s="6">
        <f t="shared" si="53"/>
        <v>31.914893617021278</v>
      </c>
      <c r="Q857" t="s">
        <v>8325</v>
      </c>
      <c r="R857" t="s">
        <v>8327</v>
      </c>
      <c r="S857" s="11">
        <f t="shared" si="54"/>
        <v>42545.125196759262</v>
      </c>
      <c r="T857" s="11">
        <f t="shared" si="55"/>
        <v>42575.125196759262</v>
      </c>
    </row>
    <row r="858" spans="1:20" ht="60" hidden="1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52"/>
        <v>218</v>
      </c>
      <c r="P858" s="6">
        <f t="shared" si="53"/>
        <v>19.464285714285715</v>
      </c>
      <c r="Q858" t="s">
        <v>8325</v>
      </c>
      <c r="R858" t="s">
        <v>8327</v>
      </c>
      <c r="S858" s="11">
        <f t="shared" si="54"/>
        <v>42609.311990740738</v>
      </c>
      <c r="T858" s="11">
        <f t="shared" si="55"/>
        <v>42668.791666666672</v>
      </c>
    </row>
    <row r="859" spans="1:20" ht="45" hidden="1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52"/>
        <v>100</v>
      </c>
      <c r="P859" s="6">
        <f t="shared" si="53"/>
        <v>50</v>
      </c>
      <c r="Q859" t="s">
        <v>8325</v>
      </c>
      <c r="R859" t="s">
        <v>8327</v>
      </c>
      <c r="S859" s="11">
        <f t="shared" si="54"/>
        <v>42291.581377314811</v>
      </c>
      <c r="T859" s="11">
        <f t="shared" si="55"/>
        <v>42333.623043981483</v>
      </c>
    </row>
    <row r="860" spans="1:20" ht="60" hidden="1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52"/>
        <v>144</v>
      </c>
      <c r="P860" s="6">
        <f t="shared" si="53"/>
        <v>22.737763157894737</v>
      </c>
      <c r="Q860" t="s">
        <v>8325</v>
      </c>
      <c r="R860" t="s">
        <v>8327</v>
      </c>
      <c r="S860" s="11">
        <f t="shared" si="54"/>
        <v>42079.745578703703</v>
      </c>
      <c r="T860" s="11">
        <f t="shared" si="55"/>
        <v>42109.957638888889</v>
      </c>
    </row>
    <row r="861" spans="1:20" ht="45" hidden="1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52"/>
        <v>105</v>
      </c>
      <c r="P861" s="6">
        <f t="shared" si="53"/>
        <v>42.724489795918366</v>
      </c>
      <c r="Q861" t="s">
        <v>8325</v>
      </c>
      <c r="R861" t="s">
        <v>8327</v>
      </c>
      <c r="S861" s="11">
        <f t="shared" si="54"/>
        <v>42128.820231481484</v>
      </c>
      <c r="T861" s="11">
        <f t="shared" si="55"/>
        <v>42159</v>
      </c>
    </row>
    <row r="862" spans="1:20" ht="60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52"/>
        <v>18</v>
      </c>
      <c r="P862" s="6">
        <f t="shared" si="53"/>
        <v>52.916666666666664</v>
      </c>
      <c r="Q862" t="s">
        <v>8325</v>
      </c>
      <c r="R862" t="s">
        <v>8328</v>
      </c>
      <c r="S862" s="11">
        <f t="shared" si="54"/>
        <v>41570.482789351852</v>
      </c>
      <c r="T862" s="11">
        <f t="shared" si="55"/>
        <v>41600.524456018517</v>
      </c>
    </row>
    <row r="863" spans="1:20" ht="4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52"/>
        <v>2</v>
      </c>
      <c r="P863" s="6">
        <f t="shared" si="53"/>
        <v>50.5</v>
      </c>
      <c r="Q863" t="s">
        <v>8325</v>
      </c>
      <c r="R863" t="s">
        <v>8328</v>
      </c>
      <c r="S863" s="11">
        <f t="shared" si="54"/>
        <v>42599.965324074074</v>
      </c>
      <c r="T863" s="11">
        <f t="shared" si="55"/>
        <v>42629.965324074074</v>
      </c>
    </row>
    <row r="864" spans="1:20" ht="4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52"/>
        <v>0</v>
      </c>
      <c r="P864" s="6">
        <f t="shared" si="53"/>
        <v>42.5</v>
      </c>
      <c r="Q864" t="s">
        <v>8325</v>
      </c>
      <c r="R864" t="s">
        <v>8328</v>
      </c>
      <c r="S864" s="11">
        <f t="shared" si="54"/>
        <v>41559.5549537037</v>
      </c>
      <c r="T864" s="11">
        <f t="shared" si="55"/>
        <v>41589.596620370372</v>
      </c>
    </row>
    <row r="865" spans="1:20" ht="4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52"/>
        <v>5</v>
      </c>
      <c r="P865" s="6">
        <f t="shared" si="53"/>
        <v>18</v>
      </c>
      <c r="Q865" t="s">
        <v>8325</v>
      </c>
      <c r="R865" t="s">
        <v>8328</v>
      </c>
      <c r="S865" s="11">
        <f t="shared" si="54"/>
        <v>40921.117662037039</v>
      </c>
      <c r="T865" s="11">
        <f t="shared" si="55"/>
        <v>40951.117662037039</v>
      </c>
    </row>
    <row r="866" spans="1:20" ht="4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52"/>
        <v>42</v>
      </c>
      <c r="P866" s="6">
        <f t="shared" si="53"/>
        <v>34.177215189873415</v>
      </c>
      <c r="Q866" t="s">
        <v>8325</v>
      </c>
      <c r="R866" t="s">
        <v>8328</v>
      </c>
      <c r="S866" s="11">
        <f t="shared" si="54"/>
        <v>41541.106921296298</v>
      </c>
      <c r="T866" s="11">
        <f t="shared" si="55"/>
        <v>41563.415972222225</v>
      </c>
    </row>
    <row r="867" spans="1:20" ht="60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52"/>
        <v>2</v>
      </c>
      <c r="P867" s="6">
        <f t="shared" si="53"/>
        <v>22.5</v>
      </c>
      <c r="Q867" t="s">
        <v>8325</v>
      </c>
      <c r="R867" t="s">
        <v>8328</v>
      </c>
      <c r="S867" s="11">
        <f t="shared" si="54"/>
        <v>41230.77311342593</v>
      </c>
      <c r="T867" s="11">
        <f t="shared" si="55"/>
        <v>41290.77311342593</v>
      </c>
    </row>
    <row r="868" spans="1:20" ht="4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52"/>
        <v>18</v>
      </c>
      <c r="P868" s="6">
        <f t="shared" si="53"/>
        <v>58.18181818181818</v>
      </c>
      <c r="Q868" t="s">
        <v>8325</v>
      </c>
      <c r="R868" t="s">
        <v>8328</v>
      </c>
      <c r="S868" s="11">
        <f t="shared" si="54"/>
        <v>42025.637939814813</v>
      </c>
      <c r="T868" s="11">
        <f t="shared" si="55"/>
        <v>42063.631944444445</v>
      </c>
    </row>
    <row r="869" spans="1:20" ht="60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52"/>
        <v>24</v>
      </c>
      <c r="P869" s="6">
        <f t="shared" si="53"/>
        <v>109.18181818181819</v>
      </c>
      <c r="Q869" t="s">
        <v>8325</v>
      </c>
      <c r="R869" t="s">
        <v>8328</v>
      </c>
      <c r="S869" s="11">
        <f t="shared" si="54"/>
        <v>40088.105393518519</v>
      </c>
      <c r="T869" s="11">
        <f t="shared" si="55"/>
        <v>40148.207638888889</v>
      </c>
    </row>
    <row r="870" spans="1:20" ht="60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52"/>
        <v>0</v>
      </c>
      <c r="P870" s="6">
        <f t="shared" si="53"/>
        <v>50</v>
      </c>
      <c r="Q870" t="s">
        <v>8325</v>
      </c>
      <c r="R870" t="s">
        <v>8328</v>
      </c>
      <c r="S870" s="11">
        <f t="shared" si="54"/>
        <v>41616.027754629627</v>
      </c>
      <c r="T870" s="11">
        <f t="shared" si="55"/>
        <v>41646.027754629627</v>
      </c>
    </row>
    <row r="871" spans="1:20" ht="60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52"/>
        <v>12</v>
      </c>
      <c r="P871" s="6">
        <f t="shared" si="53"/>
        <v>346.66666666666669</v>
      </c>
      <c r="Q871" t="s">
        <v>8325</v>
      </c>
      <c r="R871" t="s">
        <v>8328</v>
      </c>
      <c r="S871" s="11">
        <f t="shared" si="54"/>
        <v>41342.845567129632</v>
      </c>
      <c r="T871" s="11">
        <f t="shared" si="55"/>
        <v>41372.803900462961</v>
      </c>
    </row>
    <row r="872" spans="1:20" ht="60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52"/>
        <v>0</v>
      </c>
      <c r="P872" s="6">
        <f t="shared" si="53"/>
        <v>12.4</v>
      </c>
      <c r="Q872" t="s">
        <v>8325</v>
      </c>
      <c r="R872" t="s">
        <v>8328</v>
      </c>
      <c r="S872" s="11">
        <f t="shared" si="54"/>
        <v>41488.022256944445</v>
      </c>
      <c r="T872" s="11">
        <f t="shared" si="55"/>
        <v>41518.022256944445</v>
      </c>
    </row>
    <row r="873" spans="1:20" ht="60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52"/>
        <v>5</v>
      </c>
      <c r="P873" s="6">
        <f t="shared" si="53"/>
        <v>27.083333333333332</v>
      </c>
      <c r="Q873" t="s">
        <v>8325</v>
      </c>
      <c r="R873" t="s">
        <v>8328</v>
      </c>
      <c r="S873" s="11">
        <f t="shared" si="54"/>
        <v>41577.561284722222</v>
      </c>
      <c r="T873" s="11">
        <f t="shared" si="55"/>
        <v>41607.602951388886</v>
      </c>
    </row>
    <row r="874" spans="1:20" ht="4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52"/>
        <v>1</v>
      </c>
      <c r="P874" s="6">
        <f t="shared" si="53"/>
        <v>32.5</v>
      </c>
      <c r="Q874" t="s">
        <v>8325</v>
      </c>
      <c r="R874" t="s">
        <v>8328</v>
      </c>
      <c r="S874" s="11">
        <f t="shared" si="54"/>
        <v>40567.825543981482</v>
      </c>
      <c r="T874" s="11">
        <f t="shared" si="55"/>
        <v>40612.825543981482</v>
      </c>
    </row>
    <row r="875" spans="1:20" ht="4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52"/>
        <v>1</v>
      </c>
      <c r="P875" s="6">
        <f t="shared" si="53"/>
        <v>9</v>
      </c>
      <c r="Q875" t="s">
        <v>8325</v>
      </c>
      <c r="R875" t="s">
        <v>8328</v>
      </c>
      <c r="S875" s="11">
        <f t="shared" si="54"/>
        <v>41184.167129629634</v>
      </c>
      <c r="T875" s="11">
        <f t="shared" si="55"/>
        <v>41224.208796296298</v>
      </c>
    </row>
    <row r="876" spans="1:20" ht="60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52"/>
        <v>24</v>
      </c>
      <c r="P876" s="6">
        <f t="shared" si="53"/>
        <v>34.761904761904759</v>
      </c>
      <c r="Q876" t="s">
        <v>8325</v>
      </c>
      <c r="R876" t="s">
        <v>8328</v>
      </c>
      <c r="S876" s="11">
        <f t="shared" si="54"/>
        <v>41368.583726851852</v>
      </c>
      <c r="T876" s="11">
        <f t="shared" si="55"/>
        <v>41398.583726851852</v>
      </c>
    </row>
    <row r="877" spans="1:20" ht="60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52"/>
        <v>0</v>
      </c>
      <c r="P877" s="6" t="e">
        <f t="shared" si="53"/>
        <v>#DIV/0!</v>
      </c>
      <c r="Q877" t="s">
        <v>8325</v>
      </c>
      <c r="R877" t="s">
        <v>8328</v>
      </c>
      <c r="S877" s="11">
        <f t="shared" si="54"/>
        <v>42248.723738425921</v>
      </c>
      <c r="T877" s="11">
        <f t="shared" si="55"/>
        <v>42268.723738425921</v>
      </c>
    </row>
    <row r="878" spans="1:20" ht="30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52"/>
        <v>41</v>
      </c>
      <c r="P878" s="6">
        <f t="shared" si="53"/>
        <v>28.577777777777779</v>
      </c>
      <c r="Q878" t="s">
        <v>8325</v>
      </c>
      <c r="R878" t="s">
        <v>8328</v>
      </c>
      <c r="S878" s="11">
        <f t="shared" si="54"/>
        <v>41276.496840277774</v>
      </c>
      <c r="T878" s="11">
        <f t="shared" si="55"/>
        <v>41309.496840277774</v>
      </c>
    </row>
    <row r="879" spans="1:20" ht="60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52"/>
        <v>68</v>
      </c>
      <c r="P879" s="6">
        <f t="shared" si="53"/>
        <v>46.586206896551722</v>
      </c>
      <c r="Q879" t="s">
        <v>8325</v>
      </c>
      <c r="R879" t="s">
        <v>8328</v>
      </c>
      <c r="S879" s="11">
        <f t="shared" si="54"/>
        <v>41597.788888888892</v>
      </c>
      <c r="T879" s="11">
        <f t="shared" si="55"/>
        <v>41627.788888888892</v>
      </c>
    </row>
    <row r="880" spans="1:20" ht="60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52"/>
        <v>1</v>
      </c>
      <c r="P880" s="6">
        <f t="shared" si="53"/>
        <v>32.5</v>
      </c>
      <c r="Q880" t="s">
        <v>8325</v>
      </c>
      <c r="R880" t="s">
        <v>8328</v>
      </c>
      <c r="S880" s="11">
        <f t="shared" si="54"/>
        <v>40505.232916666668</v>
      </c>
      <c r="T880" s="11">
        <f t="shared" si="55"/>
        <v>40535.232916666668</v>
      </c>
    </row>
    <row r="881" spans="1:20" ht="60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52"/>
        <v>31</v>
      </c>
      <c r="P881" s="6">
        <f t="shared" si="53"/>
        <v>21.466666666666665</v>
      </c>
      <c r="Q881" t="s">
        <v>8325</v>
      </c>
      <c r="R881" t="s">
        <v>8328</v>
      </c>
      <c r="S881" s="11">
        <f t="shared" si="54"/>
        <v>41037.829918981479</v>
      </c>
      <c r="T881" s="11">
        <f t="shared" si="55"/>
        <v>41058.829918981479</v>
      </c>
    </row>
    <row r="882" spans="1:20" ht="60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52"/>
        <v>3</v>
      </c>
      <c r="P882" s="6">
        <f t="shared" si="53"/>
        <v>14.125</v>
      </c>
      <c r="Q882" t="s">
        <v>8325</v>
      </c>
      <c r="R882" t="s">
        <v>8329</v>
      </c>
      <c r="S882" s="11">
        <f t="shared" si="54"/>
        <v>41179.32104166667</v>
      </c>
      <c r="T882" s="11">
        <f t="shared" si="55"/>
        <v>41212.32104166667</v>
      </c>
    </row>
    <row r="883" spans="1:20" ht="4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52"/>
        <v>1</v>
      </c>
      <c r="P883" s="6">
        <f t="shared" si="53"/>
        <v>30</v>
      </c>
      <c r="Q883" t="s">
        <v>8325</v>
      </c>
      <c r="R883" t="s">
        <v>8329</v>
      </c>
      <c r="S883" s="11">
        <f t="shared" si="54"/>
        <v>40877.25099537037</v>
      </c>
      <c r="T883" s="11">
        <f t="shared" si="55"/>
        <v>40922.25099537037</v>
      </c>
    </row>
    <row r="884" spans="1:20" ht="60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52"/>
        <v>20</v>
      </c>
      <c r="P884" s="6">
        <f t="shared" si="53"/>
        <v>21.571428571428573</v>
      </c>
      <c r="Q884" t="s">
        <v>8325</v>
      </c>
      <c r="R884" t="s">
        <v>8329</v>
      </c>
      <c r="S884" s="11">
        <f t="shared" si="54"/>
        <v>40759.860532407409</v>
      </c>
      <c r="T884" s="11">
        <f t="shared" si="55"/>
        <v>40792.860532407409</v>
      </c>
    </row>
    <row r="885" spans="1:20" ht="60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52"/>
        <v>40</v>
      </c>
      <c r="P885" s="6">
        <f t="shared" si="53"/>
        <v>83.375</v>
      </c>
      <c r="Q885" t="s">
        <v>8325</v>
      </c>
      <c r="R885" t="s">
        <v>8329</v>
      </c>
      <c r="S885" s="11">
        <f t="shared" si="54"/>
        <v>42371.935590277775</v>
      </c>
      <c r="T885" s="11">
        <f t="shared" si="55"/>
        <v>42431.935590277775</v>
      </c>
    </row>
    <row r="886" spans="1:20" ht="4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52"/>
        <v>1</v>
      </c>
      <c r="P886" s="6">
        <f t="shared" si="53"/>
        <v>10</v>
      </c>
      <c r="Q886" t="s">
        <v>8325</v>
      </c>
      <c r="R886" t="s">
        <v>8329</v>
      </c>
      <c r="S886" s="11">
        <f t="shared" si="54"/>
        <v>40981.802615740737</v>
      </c>
      <c r="T886" s="11">
        <f t="shared" si="55"/>
        <v>41041.104861111111</v>
      </c>
    </row>
    <row r="887" spans="1:20" ht="4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52"/>
        <v>75</v>
      </c>
      <c r="P887" s="6">
        <f t="shared" si="53"/>
        <v>35.714285714285715</v>
      </c>
      <c r="Q887" t="s">
        <v>8325</v>
      </c>
      <c r="R887" t="s">
        <v>8329</v>
      </c>
      <c r="S887" s="11">
        <f t="shared" si="54"/>
        <v>42713.941099537042</v>
      </c>
      <c r="T887" s="11">
        <f t="shared" si="55"/>
        <v>42734.941099537042</v>
      </c>
    </row>
    <row r="888" spans="1:20" ht="60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52"/>
        <v>41</v>
      </c>
      <c r="P888" s="6">
        <f t="shared" si="53"/>
        <v>29.285714285714285</v>
      </c>
      <c r="Q888" t="s">
        <v>8325</v>
      </c>
      <c r="R888" t="s">
        <v>8329</v>
      </c>
      <c r="S888" s="11">
        <f t="shared" si="54"/>
        <v>42603.870520833334</v>
      </c>
      <c r="T888" s="11">
        <f t="shared" si="55"/>
        <v>42628.870520833334</v>
      </c>
    </row>
    <row r="889" spans="1:20" ht="60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52"/>
        <v>0</v>
      </c>
      <c r="P889" s="6" t="e">
        <f t="shared" si="53"/>
        <v>#DIV/0!</v>
      </c>
      <c r="Q889" t="s">
        <v>8325</v>
      </c>
      <c r="R889" t="s">
        <v>8329</v>
      </c>
      <c r="S889" s="11">
        <f t="shared" si="54"/>
        <v>41026.958969907406</v>
      </c>
      <c r="T889" s="11">
        <f t="shared" si="55"/>
        <v>41056.958969907406</v>
      </c>
    </row>
    <row r="890" spans="1:20" ht="60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52"/>
        <v>7</v>
      </c>
      <c r="P890" s="6">
        <f t="shared" si="53"/>
        <v>18</v>
      </c>
      <c r="Q890" t="s">
        <v>8325</v>
      </c>
      <c r="R890" t="s">
        <v>8329</v>
      </c>
      <c r="S890" s="11">
        <f t="shared" si="54"/>
        <v>40751.753298611111</v>
      </c>
      <c r="T890" s="11">
        <f t="shared" si="55"/>
        <v>40787.25</v>
      </c>
    </row>
    <row r="891" spans="1:20" ht="4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52"/>
        <v>9</v>
      </c>
      <c r="P891" s="6">
        <f t="shared" si="53"/>
        <v>73.760000000000005</v>
      </c>
      <c r="Q891" t="s">
        <v>8325</v>
      </c>
      <c r="R891" t="s">
        <v>8329</v>
      </c>
      <c r="S891" s="11">
        <f t="shared" si="54"/>
        <v>41887.784062500003</v>
      </c>
      <c r="T891" s="11">
        <f t="shared" si="55"/>
        <v>41917.784062500003</v>
      </c>
    </row>
    <row r="892" spans="1:20" ht="60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52"/>
        <v>4</v>
      </c>
      <c r="P892" s="6">
        <f t="shared" si="53"/>
        <v>31.25</v>
      </c>
      <c r="Q892" t="s">
        <v>8325</v>
      </c>
      <c r="R892" t="s">
        <v>8329</v>
      </c>
      <c r="S892" s="11">
        <f t="shared" si="54"/>
        <v>41569.698831018519</v>
      </c>
      <c r="T892" s="11">
        <f t="shared" si="55"/>
        <v>41599.740497685183</v>
      </c>
    </row>
    <row r="893" spans="1:20" ht="60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52"/>
        <v>3</v>
      </c>
      <c r="P893" s="6">
        <f t="shared" si="53"/>
        <v>28.888888888888889</v>
      </c>
      <c r="Q893" t="s">
        <v>8325</v>
      </c>
      <c r="R893" t="s">
        <v>8329</v>
      </c>
      <c r="S893" s="11">
        <f t="shared" si="54"/>
        <v>41842.031597222223</v>
      </c>
      <c r="T893" s="11">
        <f t="shared" si="55"/>
        <v>41872.031597222223</v>
      </c>
    </row>
    <row r="894" spans="1:20" ht="60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52"/>
        <v>41</v>
      </c>
      <c r="P894" s="6">
        <f t="shared" si="53"/>
        <v>143.8235294117647</v>
      </c>
      <c r="Q894" t="s">
        <v>8325</v>
      </c>
      <c r="R894" t="s">
        <v>8329</v>
      </c>
      <c r="S894" s="11">
        <f t="shared" si="54"/>
        <v>40304.20003472222</v>
      </c>
      <c r="T894" s="11">
        <f t="shared" si="55"/>
        <v>40391.166666666664</v>
      </c>
    </row>
    <row r="895" spans="1:20" ht="4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52"/>
        <v>10</v>
      </c>
      <c r="P895" s="6">
        <f t="shared" si="53"/>
        <v>40</v>
      </c>
      <c r="Q895" t="s">
        <v>8325</v>
      </c>
      <c r="R895" t="s">
        <v>8329</v>
      </c>
      <c r="S895" s="11">
        <f t="shared" si="54"/>
        <v>42065.897719907407</v>
      </c>
      <c r="T895" s="11">
        <f t="shared" si="55"/>
        <v>42095.856053240743</v>
      </c>
    </row>
    <row r="896" spans="1:20" ht="60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52"/>
        <v>39</v>
      </c>
      <c r="P896" s="6">
        <f t="shared" si="53"/>
        <v>147.81132075471697</v>
      </c>
      <c r="Q896" t="s">
        <v>8325</v>
      </c>
      <c r="R896" t="s">
        <v>8329</v>
      </c>
      <c r="S896" s="11">
        <f t="shared" si="54"/>
        <v>42496.981597222228</v>
      </c>
      <c r="T896" s="11">
        <f t="shared" si="55"/>
        <v>42526.981597222228</v>
      </c>
    </row>
    <row r="897" spans="1:20" ht="60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52"/>
        <v>2</v>
      </c>
      <c r="P897" s="6">
        <f t="shared" si="53"/>
        <v>27.857142857142858</v>
      </c>
      <c r="Q897" t="s">
        <v>8325</v>
      </c>
      <c r="R897" t="s">
        <v>8329</v>
      </c>
      <c r="S897" s="11">
        <f t="shared" si="54"/>
        <v>40431.127650462964</v>
      </c>
      <c r="T897" s="11">
        <f t="shared" si="55"/>
        <v>40476.127650462964</v>
      </c>
    </row>
    <row r="898" spans="1:20" ht="60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52"/>
        <v>40</v>
      </c>
      <c r="P898" s="6">
        <f t="shared" si="53"/>
        <v>44.444444444444443</v>
      </c>
      <c r="Q898" t="s">
        <v>8325</v>
      </c>
      <c r="R898" t="s">
        <v>8329</v>
      </c>
      <c r="S898" s="11">
        <f t="shared" si="54"/>
        <v>42218.872986111113</v>
      </c>
      <c r="T898" s="11">
        <f t="shared" si="55"/>
        <v>42244.166666666672</v>
      </c>
    </row>
    <row r="899" spans="1:20" ht="60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62" si="56">ROUND(E899/D899*100,0)</f>
        <v>0</v>
      </c>
      <c r="P899" s="6" t="e">
        <f t="shared" ref="P899:P962" si="57">E899/L899</f>
        <v>#DIV/0!</v>
      </c>
      <c r="Q899" t="s">
        <v>8325</v>
      </c>
      <c r="R899" t="s">
        <v>8329</v>
      </c>
      <c r="S899" s="11">
        <f t="shared" ref="S899:S962" si="58">(((J899/60)/60)/24)+DATE(1970,1,1)</f>
        <v>41211.688750000001</v>
      </c>
      <c r="T899" s="11">
        <f t="shared" ref="T899:T962" si="59">(((I899/60)/60)/24)+DATE(1970,1,1)</f>
        <v>41241.730416666665</v>
      </c>
    </row>
    <row r="900" spans="1:20" ht="60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56"/>
        <v>3</v>
      </c>
      <c r="P900" s="6">
        <f t="shared" si="57"/>
        <v>35</v>
      </c>
      <c r="Q900" t="s">
        <v>8325</v>
      </c>
      <c r="R900" t="s">
        <v>8329</v>
      </c>
      <c r="S900" s="11">
        <f t="shared" si="58"/>
        <v>40878.758217592593</v>
      </c>
      <c r="T900" s="11">
        <f t="shared" si="59"/>
        <v>40923.758217592593</v>
      </c>
    </row>
    <row r="901" spans="1:20" ht="4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56"/>
        <v>37</v>
      </c>
      <c r="P901" s="6">
        <f t="shared" si="57"/>
        <v>35</v>
      </c>
      <c r="Q901" t="s">
        <v>8325</v>
      </c>
      <c r="R901" t="s">
        <v>8329</v>
      </c>
      <c r="S901" s="11">
        <f t="shared" si="58"/>
        <v>40646.099097222221</v>
      </c>
      <c r="T901" s="11">
        <f t="shared" si="59"/>
        <v>40691.099097222221</v>
      </c>
    </row>
    <row r="902" spans="1:20" ht="4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56"/>
        <v>0</v>
      </c>
      <c r="P902" s="6">
        <f t="shared" si="57"/>
        <v>10.5</v>
      </c>
      <c r="Q902" t="s">
        <v>8325</v>
      </c>
      <c r="R902" t="s">
        <v>8328</v>
      </c>
      <c r="S902" s="11">
        <f t="shared" si="58"/>
        <v>42429.84956018519</v>
      </c>
      <c r="T902" s="11">
        <f t="shared" si="59"/>
        <v>42459.807893518519</v>
      </c>
    </row>
    <row r="903" spans="1:20" ht="60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56"/>
        <v>0</v>
      </c>
      <c r="P903" s="6" t="e">
        <f t="shared" si="57"/>
        <v>#DIV/0!</v>
      </c>
      <c r="Q903" t="s">
        <v>8325</v>
      </c>
      <c r="R903" t="s">
        <v>8328</v>
      </c>
      <c r="S903" s="11">
        <f t="shared" si="58"/>
        <v>40291.81150462963</v>
      </c>
      <c r="T903" s="11">
        <f t="shared" si="59"/>
        <v>40337.799305555556</v>
      </c>
    </row>
    <row r="904" spans="1:20" ht="60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56"/>
        <v>0</v>
      </c>
      <c r="P904" s="6">
        <f t="shared" si="57"/>
        <v>30</v>
      </c>
      <c r="Q904" t="s">
        <v>8325</v>
      </c>
      <c r="R904" t="s">
        <v>8328</v>
      </c>
      <c r="S904" s="11">
        <f t="shared" si="58"/>
        <v>41829.965532407405</v>
      </c>
      <c r="T904" s="11">
        <f t="shared" si="59"/>
        <v>41881.645833333336</v>
      </c>
    </row>
    <row r="905" spans="1:20" ht="4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56"/>
        <v>3</v>
      </c>
      <c r="P905" s="6">
        <f t="shared" si="57"/>
        <v>40</v>
      </c>
      <c r="Q905" t="s">
        <v>8325</v>
      </c>
      <c r="R905" t="s">
        <v>8328</v>
      </c>
      <c r="S905" s="11">
        <f t="shared" si="58"/>
        <v>41149.796064814815</v>
      </c>
      <c r="T905" s="11">
        <f t="shared" si="59"/>
        <v>41175.100694444445</v>
      </c>
    </row>
    <row r="906" spans="1:20" ht="4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56"/>
        <v>0</v>
      </c>
      <c r="P906" s="6">
        <f t="shared" si="57"/>
        <v>50.333333333333336</v>
      </c>
      <c r="Q906" t="s">
        <v>8325</v>
      </c>
      <c r="R906" t="s">
        <v>8328</v>
      </c>
      <c r="S906" s="11">
        <f t="shared" si="58"/>
        <v>42342.080289351856</v>
      </c>
      <c r="T906" s="11">
        <f t="shared" si="59"/>
        <v>42372.080289351856</v>
      </c>
    </row>
    <row r="907" spans="1:20" ht="4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56"/>
        <v>3</v>
      </c>
      <c r="P907" s="6">
        <f t="shared" si="57"/>
        <v>32.666666666666664</v>
      </c>
      <c r="Q907" t="s">
        <v>8325</v>
      </c>
      <c r="R907" t="s">
        <v>8328</v>
      </c>
      <c r="S907" s="11">
        <f t="shared" si="58"/>
        <v>40507.239884259259</v>
      </c>
      <c r="T907" s="11">
        <f t="shared" si="59"/>
        <v>40567.239884259259</v>
      </c>
    </row>
    <row r="908" spans="1:20" ht="30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56"/>
        <v>0</v>
      </c>
      <c r="P908" s="6" t="e">
        <f t="shared" si="57"/>
        <v>#DIV/0!</v>
      </c>
      <c r="Q908" t="s">
        <v>8325</v>
      </c>
      <c r="R908" t="s">
        <v>8328</v>
      </c>
      <c r="S908" s="11">
        <f t="shared" si="58"/>
        <v>41681.189699074072</v>
      </c>
      <c r="T908" s="11">
        <f t="shared" si="59"/>
        <v>41711.148032407407</v>
      </c>
    </row>
    <row r="909" spans="1:20" ht="4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56"/>
        <v>0</v>
      </c>
      <c r="P909" s="6" t="e">
        <f t="shared" si="57"/>
        <v>#DIV/0!</v>
      </c>
      <c r="Q909" t="s">
        <v>8325</v>
      </c>
      <c r="R909" t="s">
        <v>8328</v>
      </c>
      <c r="S909" s="11">
        <f t="shared" si="58"/>
        <v>40767.192395833335</v>
      </c>
      <c r="T909" s="11">
        <f t="shared" si="59"/>
        <v>40797.192395833335</v>
      </c>
    </row>
    <row r="910" spans="1:20" ht="4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56"/>
        <v>0</v>
      </c>
      <c r="P910" s="6" t="e">
        <f t="shared" si="57"/>
        <v>#DIV/0!</v>
      </c>
      <c r="Q910" t="s">
        <v>8325</v>
      </c>
      <c r="R910" t="s">
        <v>8328</v>
      </c>
      <c r="S910" s="11">
        <f t="shared" si="58"/>
        <v>40340.801562499997</v>
      </c>
      <c r="T910" s="11">
        <f t="shared" si="59"/>
        <v>40386.207638888889</v>
      </c>
    </row>
    <row r="911" spans="1:20" ht="60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56"/>
        <v>3</v>
      </c>
      <c r="P911" s="6">
        <f t="shared" si="57"/>
        <v>65</v>
      </c>
      <c r="Q911" t="s">
        <v>8325</v>
      </c>
      <c r="R911" t="s">
        <v>8328</v>
      </c>
      <c r="S911" s="11">
        <f t="shared" si="58"/>
        <v>41081.69027777778</v>
      </c>
      <c r="T911" s="11">
        <f t="shared" si="59"/>
        <v>41113.166666666664</v>
      </c>
    </row>
    <row r="912" spans="1:20" ht="4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56"/>
        <v>22</v>
      </c>
      <c r="P912" s="6">
        <f t="shared" si="57"/>
        <v>24.6</v>
      </c>
      <c r="Q912" t="s">
        <v>8325</v>
      </c>
      <c r="R912" t="s">
        <v>8328</v>
      </c>
      <c r="S912" s="11">
        <f t="shared" si="58"/>
        <v>42737.545358796298</v>
      </c>
      <c r="T912" s="11">
        <f t="shared" si="59"/>
        <v>42797.545358796298</v>
      </c>
    </row>
    <row r="913" spans="1:20" ht="60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56"/>
        <v>0</v>
      </c>
      <c r="P913" s="6" t="e">
        <f t="shared" si="57"/>
        <v>#DIV/0!</v>
      </c>
      <c r="Q913" t="s">
        <v>8325</v>
      </c>
      <c r="R913" t="s">
        <v>8328</v>
      </c>
      <c r="S913" s="11">
        <f t="shared" si="58"/>
        <v>41642.005150462966</v>
      </c>
      <c r="T913" s="11">
        <f t="shared" si="59"/>
        <v>41663.005150462966</v>
      </c>
    </row>
    <row r="914" spans="1:20" ht="4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56"/>
        <v>1</v>
      </c>
      <c r="P914" s="6">
        <f t="shared" si="57"/>
        <v>15</v>
      </c>
      <c r="Q914" t="s">
        <v>8325</v>
      </c>
      <c r="R914" t="s">
        <v>8328</v>
      </c>
      <c r="S914" s="11">
        <f t="shared" si="58"/>
        <v>41194.109340277777</v>
      </c>
      <c r="T914" s="11">
        <f t="shared" si="59"/>
        <v>41254.151006944441</v>
      </c>
    </row>
    <row r="915" spans="1:20" ht="60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56"/>
        <v>7</v>
      </c>
      <c r="P915" s="6">
        <f t="shared" si="57"/>
        <v>82.583333333333329</v>
      </c>
      <c r="Q915" t="s">
        <v>8325</v>
      </c>
      <c r="R915" t="s">
        <v>8328</v>
      </c>
      <c r="S915" s="11">
        <f t="shared" si="58"/>
        <v>41004.139108796298</v>
      </c>
      <c r="T915" s="11">
        <f t="shared" si="59"/>
        <v>41034.139108796298</v>
      </c>
    </row>
    <row r="916" spans="1:20" ht="4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56"/>
        <v>0</v>
      </c>
      <c r="P916" s="6" t="e">
        <f t="shared" si="57"/>
        <v>#DIV/0!</v>
      </c>
      <c r="Q916" t="s">
        <v>8325</v>
      </c>
      <c r="R916" t="s">
        <v>8328</v>
      </c>
      <c r="S916" s="11">
        <f t="shared" si="58"/>
        <v>41116.763275462967</v>
      </c>
      <c r="T916" s="11">
        <f t="shared" si="59"/>
        <v>41146.763275462967</v>
      </c>
    </row>
    <row r="917" spans="1:20" ht="4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56"/>
        <v>6</v>
      </c>
      <c r="P917" s="6">
        <f t="shared" si="57"/>
        <v>41.666666666666664</v>
      </c>
      <c r="Q917" t="s">
        <v>8325</v>
      </c>
      <c r="R917" t="s">
        <v>8328</v>
      </c>
      <c r="S917" s="11">
        <f t="shared" si="58"/>
        <v>40937.679560185185</v>
      </c>
      <c r="T917" s="11">
        <f t="shared" si="59"/>
        <v>40969.207638888889</v>
      </c>
    </row>
    <row r="918" spans="1:20" ht="4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56"/>
        <v>0</v>
      </c>
      <c r="P918" s="6" t="e">
        <f t="shared" si="57"/>
        <v>#DIV/0!</v>
      </c>
      <c r="Q918" t="s">
        <v>8325</v>
      </c>
      <c r="R918" t="s">
        <v>8328</v>
      </c>
      <c r="S918" s="11">
        <f t="shared" si="58"/>
        <v>40434.853402777779</v>
      </c>
      <c r="T918" s="11">
        <f t="shared" si="59"/>
        <v>40473.208333333336</v>
      </c>
    </row>
    <row r="919" spans="1:20" ht="60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56"/>
        <v>1</v>
      </c>
      <c r="P919" s="6">
        <f t="shared" si="57"/>
        <v>30</v>
      </c>
      <c r="Q919" t="s">
        <v>8325</v>
      </c>
      <c r="R919" t="s">
        <v>8328</v>
      </c>
      <c r="S919" s="11">
        <f t="shared" si="58"/>
        <v>41802.94363425926</v>
      </c>
      <c r="T919" s="11">
        <f t="shared" si="59"/>
        <v>41834.104166666664</v>
      </c>
    </row>
    <row r="920" spans="1:20" ht="60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56"/>
        <v>5</v>
      </c>
      <c r="P920" s="6">
        <f t="shared" si="57"/>
        <v>19.600000000000001</v>
      </c>
      <c r="Q920" t="s">
        <v>8325</v>
      </c>
      <c r="R920" t="s">
        <v>8328</v>
      </c>
      <c r="S920" s="11">
        <f t="shared" si="58"/>
        <v>41944.916215277779</v>
      </c>
      <c r="T920" s="11">
        <f t="shared" si="59"/>
        <v>41974.957881944443</v>
      </c>
    </row>
    <row r="921" spans="1:20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56"/>
        <v>1</v>
      </c>
      <c r="P921" s="6">
        <f t="shared" si="57"/>
        <v>100</v>
      </c>
      <c r="Q921" t="s">
        <v>8325</v>
      </c>
      <c r="R921" t="s">
        <v>8328</v>
      </c>
      <c r="S921" s="11">
        <f t="shared" si="58"/>
        <v>41227.641724537039</v>
      </c>
      <c r="T921" s="11">
        <f t="shared" si="59"/>
        <v>41262.641724537039</v>
      </c>
    </row>
    <row r="922" spans="1:20" ht="4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56"/>
        <v>0</v>
      </c>
      <c r="P922" s="6" t="e">
        <f t="shared" si="57"/>
        <v>#DIV/0!</v>
      </c>
      <c r="Q922" t="s">
        <v>8325</v>
      </c>
      <c r="R922" t="s">
        <v>8328</v>
      </c>
      <c r="S922" s="11">
        <f t="shared" si="58"/>
        <v>41562.67155092593</v>
      </c>
      <c r="T922" s="11">
        <f t="shared" si="59"/>
        <v>41592.713217592594</v>
      </c>
    </row>
    <row r="923" spans="1:20" ht="60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56"/>
        <v>31</v>
      </c>
      <c r="P923" s="6">
        <f t="shared" si="57"/>
        <v>231.75</v>
      </c>
      <c r="Q923" t="s">
        <v>8325</v>
      </c>
      <c r="R923" t="s">
        <v>8328</v>
      </c>
      <c r="S923" s="11">
        <f t="shared" si="58"/>
        <v>40847.171018518515</v>
      </c>
      <c r="T923" s="11">
        <f t="shared" si="59"/>
        <v>40889.212685185186</v>
      </c>
    </row>
    <row r="924" spans="1:20" ht="4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56"/>
        <v>21</v>
      </c>
      <c r="P924" s="6">
        <f t="shared" si="57"/>
        <v>189.33333333333334</v>
      </c>
      <c r="Q924" t="s">
        <v>8325</v>
      </c>
      <c r="R924" t="s">
        <v>8328</v>
      </c>
      <c r="S924" s="11">
        <f t="shared" si="58"/>
        <v>41878.530011574076</v>
      </c>
      <c r="T924" s="11">
        <f t="shared" si="59"/>
        <v>41913.530011574076</v>
      </c>
    </row>
    <row r="925" spans="1:20" ht="60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56"/>
        <v>2</v>
      </c>
      <c r="P925" s="6">
        <f t="shared" si="57"/>
        <v>55</v>
      </c>
      <c r="Q925" t="s">
        <v>8325</v>
      </c>
      <c r="R925" t="s">
        <v>8328</v>
      </c>
      <c r="S925" s="11">
        <f t="shared" si="58"/>
        <v>41934.959756944445</v>
      </c>
      <c r="T925" s="11">
        <f t="shared" si="59"/>
        <v>41965.001423611116</v>
      </c>
    </row>
    <row r="926" spans="1:20" ht="60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56"/>
        <v>11</v>
      </c>
      <c r="P926" s="6">
        <f t="shared" si="57"/>
        <v>21.8</v>
      </c>
      <c r="Q926" t="s">
        <v>8325</v>
      </c>
      <c r="R926" t="s">
        <v>8328</v>
      </c>
      <c r="S926" s="11">
        <f t="shared" si="58"/>
        <v>41288.942928240744</v>
      </c>
      <c r="T926" s="11">
        <f t="shared" si="59"/>
        <v>41318.942928240744</v>
      </c>
    </row>
    <row r="927" spans="1:20" ht="4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56"/>
        <v>3</v>
      </c>
      <c r="P927" s="6">
        <f t="shared" si="57"/>
        <v>32</v>
      </c>
      <c r="Q927" t="s">
        <v>8325</v>
      </c>
      <c r="R927" t="s">
        <v>8328</v>
      </c>
      <c r="S927" s="11">
        <f t="shared" si="58"/>
        <v>41575.880914351852</v>
      </c>
      <c r="T927" s="11">
        <f t="shared" si="59"/>
        <v>41605.922581018516</v>
      </c>
    </row>
    <row r="928" spans="1:20" ht="60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56"/>
        <v>0</v>
      </c>
      <c r="P928" s="6" t="e">
        <f t="shared" si="57"/>
        <v>#DIV/0!</v>
      </c>
      <c r="Q928" t="s">
        <v>8325</v>
      </c>
      <c r="R928" t="s">
        <v>8328</v>
      </c>
      <c r="S928" s="11">
        <f t="shared" si="58"/>
        <v>40338.02002314815</v>
      </c>
      <c r="T928" s="11">
        <f t="shared" si="59"/>
        <v>40367.944444444445</v>
      </c>
    </row>
    <row r="929" spans="1:20" ht="30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56"/>
        <v>0</v>
      </c>
      <c r="P929" s="6" t="e">
        <f t="shared" si="57"/>
        <v>#DIV/0!</v>
      </c>
      <c r="Q929" t="s">
        <v>8325</v>
      </c>
      <c r="R929" t="s">
        <v>8328</v>
      </c>
      <c r="S929" s="11">
        <f t="shared" si="58"/>
        <v>41013.822858796295</v>
      </c>
      <c r="T929" s="11">
        <f t="shared" si="59"/>
        <v>41043.822858796295</v>
      </c>
    </row>
    <row r="930" spans="1:20" ht="4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56"/>
        <v>11</v>
      </c>
      <c r="P930" s="6">
        <f t="shared" si="57"/>
        <v>56.25</v>
      </c>
      <c r="Q930" t="s">
        <v>8325</v>
      </c>
      <c r="R930" t="s">
        <v>8328</v>
      </c>
      <c r="S930" s="11">
        <f t="shared" si="58"/>
        <v>41180.86241898148</v>
      </c>
      <c r="T930" s="11">
        <f t="shared" si="59"/>
        <v>41231</v>
      </c>
    </row>
    <row r="931" spans="1:20" ht="4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56"/>
        <v>0</v>
      </c>
      <c r="P931" s="6" t="e">
        <f t="shared" si="57"/>
        <v>#DIV/0!</v>
      </c>
      <c r="Q931" t="s">
        <v>8325</v>
      </c>
      <c r="R931" t="s">
        <v>8328</v>
      </c>
      <c r="S931" s="11">
        <f t="shared" si="58"/>
        <v>40978.238067129627</v>
      </c>
      <c r="T931" s="11">
        <f t="shared" si="59"/>
        <v>41008.196400462963</v>
      </c>
    </row>
    <row r="932" spans="1:20" ht="60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56"/>
        <v>38</v>
      </c>
      <c r="P932" s="6">
        <f t="shared" si="57"/>
        <v>69</v>
      </c>
      <c r="Q932" t="s">
        <v>8325</v>
      </c>
      <c r="R932" t="s">
        <v>8328</v>
      </c>
      <c r="S932" s="11">
        <f t="shared" si="58"/>
        <v>40312.915578703702</v>
      </c>
      <c r="T932" s="11">
        <f t="shared" si="59"/>
        <v>40354.897222222222</v>
      </c>
    </row>
    <row r="933" spans="1:20" ht="4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56"/>
        <v>7</v>
      </c>
      <c r="P933" s="6">
        <f t="shared" si="57"/>
        <v>18.714285714285715</v>
      </c>
      <c r="Q933" t="s">
        <v>8325</v>
      </c>
      <c r="R933" t="s">
        <v>8328</v>
      </c>
      <c r="S933" s="11">
        <f t="shared" si="58"/>
        <v>41680.359976851854</v>
      </c>
      <c r="T933" s="11">
        <f t="shared" si="59"/>
        <v>41714.916666666664</v>
      </c>
    </row>
    <row r="934" spans="1:20" ht="4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56"/>
        <v>15</v>
      </c>
      <c r="P934" s="6">
        <f t="shared" si="57"/>
        <v>46.033333333333331</v>
      </c>
      <c r="Q934" t="s">
        <v>8325</v>
      </c>
      <c r="R934" t="s">
        <v>8328</v>
      </c>
      <c r="S934" s="11">
        <f t="shared" si="58"/>
        <v>41310.969270833331</v>
      </c>
      <c r="T934" s="11">
        <f t="shared" si="59"/>
        <v>41355.927604166667</v>
      </c>
    </row>
    <row r="935" spans="1:20" ht="60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56"/>
        <v>6</v>
      </c>
      <c r="P935" s="6">
        <f t="shared" si="57"/>
        <v>60</v>
      </c>
      <c r="Q935" t="s">
        <v>8325</v>
      </c>
      <c r="R935" t="s">
        <v>8328</v>
      </c>
      <c r="S935" s="11">
        <f t="shared" si="58"/>
        <v>41711.169085648151</v>
      </c>
      <c r="T935" s="11">
        <f t="shared" si="59"/>
        <v>41771.169085648151</v>
      </c>
    </row>
    <row r="936" spans="1:20" ht="60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56"/>
        <v>30</v>
      </c>
      <c r="P936" s="6">
        <f t="shared" si="57"/>
        <v>50.666666666666664</v>
      </c>
      <c r="Q936" t="s">
        <v>8325</v>
      </c>
      <c r="R936" t="s">
        <v>8328</v>
      </c>
      <c r="S936" s="11">
        <f t="shared" si="58"/>
        <v>41733.737083333333</v>
      </c>
      <c r="T936" s="11">
        <f t="shared" si="59"/>
        <v>41763.25</v>
      </c>
    </row>
    <row r="937" spans="1:20" ht="60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56"/>
        <v>1</v>
      </c>
      <c r="P937" s="6">
        <f t="shared" si="57"/>
        <v>25</v>
      </c>
      <c r="Q937" t="s">
        <v>8325</v>
      </c>
      <c r="R937" t="s">
        <v>8328</v>
      </c>
      <c r="S937" s="11">
        <f t="shared" si="58"/>
        <v>42368.333668981482</v>
      </c>
      <c r="T937" s="11">
        <f t="shared" si="59"/>
        <v>42398.333668981482</v>
      </c>
    </row>
    <row r="938" spans="1:20" ht="4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56"/>
        <v>0</v>
      </c>
      <c r="P938" s="6" t="e">
        <f t="shared" si="57"/>
        <v>#DIV/0!</v>
      </c>
      <c r="Q938" t="s">
        <v>8325</v>
      </c>
      <c r="R938" t="s">
        <v>8328</v>
      </c>
      <c r="S938" s="11">
        <f t="shared" si="58"/>
        <v>40883.024178240739</v>
      </c>
      <c r="T938" s="11">
        <f t="shared" si="59"/>
        <v>40926.833333333336</v>
      </c>
    </row>
    <row r="939" spans="1:20" ht="4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56"/>
        <v>1</v>
      </c>
      <c r="P939" s="6">
        <f t="shared" si="57"/>
        <v>20</v>
      </c>
      <c r="Q939" t="s">
        <v>8325</v>
      </c>
      <c r="R939" t="s">
        <v>8328</v>
      </c>
      <c r="S939" s="11">
        <f t="shared" si="58"/>
        <v>41551.798113425924</v>
      </c>
      <c r="T939" s="11">
        <f t="shared" si="59"/>
        <v>41581.839780092596</v>
      </c>
    </row>
    <row r="940" spans="1:20" ht="4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56"/>
        <v>0</v>
      </c>
      <c r="P940" s="6">
        <f t="shared" si="57"/>
        <v>25</v>
      </c>
      <c r="Q940" t="s">
        <v>8325</v>
      </c>
      <c r="R940" t="s">
        <v>8328</v>
      </c>
      <c r="S940" s="11">
        <f t="shared" si="58"/>
        <v>41124.479722222226</v>
      </c>
      <c r="T940" s="11">
        <f t="shared" si="59"/>
        <v>41154.479722222226</v>
      </c>
    </row>
    <row r="941" spans="1:20" ht="60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56"/>
        <v>1</v>
      </c>
      <c r="P941" s="6">
        <f t="shared" si="57"/>
        <v>20</v>
      </c>
      <c r="Q941" t="s">
        <v>8325</v>
      </c>
      <c r="R941" t="s">
        <v>8328</v>
      </c>
      <c r="S941" s="11">
        <f t="shared" si="58"/>
        <v>41416.763171296298</v>
      </c>
      <c r="T941" s="11">
        <f t="shared" si="59"/>
        <v>41455.831944444442</v>
      </c>
    </row>
    <row r="942" spans="1:20" ht="4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56"/>
        <v>17</v>
      </c>
      <c r="P942" s="6">
        <f t="shared" si="57"/>
        <v>110.28571428571429</v>
      </c>
      <c r="Q942" t="s">
        <v>8319</v>
      </c>
      <c r="R942" t="s">
        <v>8321</v>
      </c>
      <c r="S942" s="11">
        <f t="shared" si="58"/>
        <v>42182.008402777778</v>
      </c>
      <c r="T942" s="11">
        <f t="shared" si="59"/>
        <v>42227.008402777778</v>
      </c>
    </row>
    <row r="943" spans="1:20" ht="60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56"/>
        <v>2</v>
      </c>
      <c r="P943" s="6">
        <f t="shared" si="57"/>
        <v>37.451612903225808</v>
      </c>
      <c r="Q943" t="s">
        <v>8319</v>
      </c>
      <c r="R943" t="s">
        <v>8321</v>
      </c>
      <c r="S943" s="11">
        <f t="shared" si="58"/>
        <v>42746.096585648149</v>
      </c>
      <c r="T943" s="11">
        <f t="shared" si="59"/>
        <v>42776.096585648149</v>
      </c>
    </row>
    <row r="944" spans="1:20" ht="60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56"/>
        <v>9</v>
      </c>
      <c r="P944" s="6">
        <f t="shared" si="57"/>
        <v>41.75</v>
      </c>
      <c r="Q944" t="s">
        <v>8319</v>
      </c>
      <c r="R944" t="s">
        <v>8321</v>
      </c>
      <c r="S944" s="11">
        <f t="shared" si="58"/>
        <v>42382.843287037031</v>
      </c>
      <c r="T944" s="11">
        <f t="shared" si="59"/>
        <v>42418.843287037031</v>
      </c>
    </row>
    <row r="945" spans="1:20" ht="30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56"/>
        <v>10</v>
      </c>
      <c r="P945" s="6">
        <f t="shared" si="57"/>
        <v>24.083333333333332</v>
      </c>
      <c r="Q945" t="s">
        <v>8319</v>
      </c>
      <c r="R945" t="s">
        <v>8321</v>
      </c>
      <c r="S945" s="11">
        <f t="shared" si="58"/>
        <v>42673.66788194445</v>
      </c>
      <c r="T945" s="11">
        <f t="shared" si="59"/>
        <v>42703.709548611107</v>
      </c>
    </row>
    <row r="946" spans="1:20" ht="4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56"/>
        <v>13</v>
      </c>
      <c r="P946" s="6">
        <f t="shared" si="57"/>
        <v>69.40625</v>
      </c>
      <c r="Q946" t="s">
        <v>8319</v>
      </c>
      <c r="R946" t="s">
        <v>8321</v>
      </c>
      <c r="S946" s="11">
        <f t="shared" si="58"/>
        <v>42444.583912037036</v>
      </c>
      <c r="T946" s="11">
        <f t="shared" si="59"/>
        <v>42478.583333333328</v>
      </c>
    </row>
    <row r="947" spans="1:20" ht="4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56"/>
        <v>2</v>
      </c>
      <c r="P947" s="6">
        <f t="shared" si="57"/>
        <v>155.25</v>
      </c>
      <c r="Q947" t="s">
        <v>8319</v>
      </c>
      <c r="R947" t="s">
        <v>8321</v>
      </c>
      <c r="S947" s="11">
        <f t="shared" si="58"/>
        <v>42732.872986111113</v>
      </c>
      <c r="T947" s="11">
        <f t="shared" si="59"/>
        <v>42784.999305555553</v>
      </c>
    </row>
    <row r="948" spans="1:20" ht="4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56"/>
        <v>2</v>
      </c>
      <c r="P948" s="6">
        <f t="shared" si="57"/>
        <v>57.2</v>
      </c>
      <c r="Q948" t="s">
        <v>8319</v>
      </c>
      <c r="R948" t="s">
        <v>8321</v>
      </c>
      <c r="S948" s="11">
        <f t="shared" si="58"/>
        <v>42592.750555555554</v>
      </c>
      <c r="T948" s="11">
        <f t="shared" si="59"/>
        <v>42622.750555555554</v>
      </c>
    </row>
    <row r="949" spans="1:20" ht="60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56"/>
        <v>0</v>
      </c>
      <c r="P949" s="6" t="e">
        <f t="shared" si="57"/>
        <v>#DIV/0!</v>
      </c>
      <c r="Q949" t="s">
        <v>8319</v>
      </c>
      <c r="R949" t="s">
        <v>8321</v>
      </c>
      <c r="S949" s="11">
        <f t="shared" si="58"/>
        <v>42491.781319444446</v>
      </c>
      <c r="T949" s="11">
        <f t="shared" si="59"/>
        <v>42551.781319444446</v>
      </c>
    </row>
    <row r="950" spans="1:20" ht="60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56"/>
        <v>12</v>
      </c>
      <c r="P950" s="6">
        <f t="shared" si="57"/>
        <v>60</v>
      </c>
      <c r="Q950" t="s">
        <v>8319</v>
      </c>
      <c r="R950" t="s">
        <v>8321</v>
      </c>
      <c r="S950" s="11">
        <f t="shared" si="58"/>
        <v>42411.828287037039</v>
      </c>
      <c r="T950" s="11">
        <f t="shared" si="59"/>
        <v>42441.828287037039</v>
      </c>
    </row>
    <row r="951" spans="1:20" ht="4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56"/>
        <v>1</v>
      </c>
      <c r="P951" s="6">
        <f t="shared" si="57"/>
        <v>39</v>
      </c>
      <c r="Q951" t="s">
        <v>8319</v>
      </c>
      <c r="R951" t="s">
        <v>8321</v>
      </c>
      <c r="S951" s="11">
        <f t="shared" si="58"/>
        <v>42361.043703703705</v>
      </c>
      <c r="T951" s="11">
        <f t="shared" si="59"/>
        <v>42421.043703703705</v>
      </c>
    </row>
    <row r="952" spans="1:20" ht="4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56"/>
        <v>28</v>
      </c>
      <c r="P952" s="6">
        <f t="shared" si="57"/>
        <v>58.416666666666664</v>
      </c>
      <c r="Q952" t="s">
        <v>8319</v>
      </c>
      <c r="R952" t="s">
        <v>8321</v>
      </c>
      <c r="S952" s="11">
        <f t="shared" si="58"/>
        <v>42356.750706018516</v>
      </c>
      <c r="T952" s="11">
        <f t="shared" si="59"/>
        <v>42386.750706018516</v>
      </c>
    </row>
    <row r="953" spans="1:20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56"/>
        <v>38</v>
      </c>
      <c r="P953" s="6">
        <f t="shared" si="57"/>
        <v>158.63636363636363</v>
      </c>
      <c r="Q953" t="s">
        <v>8319</v>
      </c>
      <c r="R953" t="s">
        <v>8321</v>
      </c>
      <c r="S953" s="11">
        <f t="shared" si="58"/>
        <v>42480.653611111105</v>
      </c>
      <c r="T953" s="11">
        <f t="shared" si="59"/>
        <v>42525.653611111105</v>
      </c>
    </row>
    <row r="954" spans="1:20" ht="30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56"/>
        <v>40</v>
      </c>
      <c r="P954" s="6">
        <f t="shared" si="57"/>
        <v>99.857142857142861</v>
      </c>
      <c r="Q954" t="s">
        <v>8319</v>
      </c>
      <c r="R954" t="s">
        <v>8321</v>
      </c>
      <c r="S954" s="11">
        <f t="shared" si="58"/>
        <v>42662.613564814819</v>
      </c>
      <c r="T954" s="11">
        <f t="shared" si="59"/>
        <v>42692.655231481483</v>
      </c>
    </row>
    <row r="955" spans="1:20" ht="4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56"/>
        <v>1</v>
      </c>
      <c r="P955" s="6">
        <f t="shared" si="57"/>
        <v>25.2</v>
      </c>
      <c r="Q955" t="s">
        <v>8319</v>
      </c>
      <c r="R955" t="s">
        <v>8321</v>
      </c>
      <c r="S955" s="11">
        <f t="shared" si="58"/>
        <v>41999.164340277777</v>
      </c>
      <c r="T955" s="11">
        <f t="shared" si="59"/>
        <v>42029.164340277777</v>
      </c>
    </row>
    <row r="956" spans="1:20" ht="4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56"/>
        <v>43</v>
      </c>
      <c r="P956" s="6">
        <f t="shared" si="57"/>
        <v>89.191780821917803</v>
      </c>
      <c r="Q956" t="s">
        <v>8319</v>
      </c>
      <c r="R956" t="s">
        <v>8321</v>
      </c>
      <c r="S956" s="11">
        <f t="shared" si="58"/>
        <v>42194.833784722221</v>
      </c>
      <c r="T956" s="11">
        <f t="shared" si="59"/>
        <v>42236.833784722221</v>
      </c>
    </row>
    <row r="957" spans="1:20" ht="4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56"/>
        <v>6</v>
      </c>
      <c r="P957" s="6">
        <f t="shared" si="57"/>
        <v>182.6236559139785</v>
      </c>
      <c r="Q957" t="s">
        <v>8319</v>
      </c>
      <c r="R957" t="s">
        <v>8321</v>
      </c>
      <c r="S957" s="11">
        <f t="shared" si="58"/>
        <v>42586.295138888891</v>
      </c>
      <c r="T957" s="11">
        <f t="shared" si="59"/>
        <v>42626.295138888891</v>
      </c>
    </row>
    <row r="958" spans="1:20" ht="60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56"/>
        <v>2</v>
      </c>
      <c r="P958" s="6">
        <f t="shared" si="57"/>
        <v>50.647058823529413</v>
      </c>
      <c r="Q958" t="s">
        <v>8319</v>
      </c>
      <c r="R958" t="s">
        <v>8321</v>
      </c>
      <c r="S958" s="11">
        <f t="shared" si="58"/>
        <v>42060.913877314815</v>
      </c>
      <c r="T958" s="11">
        <f t="shared" si="59"/>
        <v>42120.872210648144</v>
      </c>
    </row>
    <row r="959" spans="1:20" ht="30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56"/>
        <v>2</v>
      </c>
      <c r="P959" s="6">
        <f t="shared" si="57"/>
        <v>33.285714285714285</v>
      </c>
      <c r="Q959" t="s">
        <v>8319</v>
      </c>
      <c r="R959" t="s">
        <v>8321</v>
      </c>
      <c r="S959" s="11">
        <f t="shared" si="58"/>
        <v>42660.552465277782</v>
      </c>
      <c r="T959" s="11">
        <f t="shared" si="59"/>
        <v>42691.594131944439</v>
      </c>
    </row>
    <row r="960" spans="1:20" ht="60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56"/>
        <v>11</v>
      </c>
      <c r="P960" s="6">
        <f t="shared" si="57"/>
        <v>51.823529411764703</v>
      </c>
      <c r="Q960" t="s">
        <v>8319</v>
      </c>
      <c r="R960" t="s">
        <v>8321</v>
      </c>
      <c r="S960" s="11">
        <f t="shared" si="58"/>
        <v>42082.802812499998</v>
      </c>
      <c r="T960" s="11">
        <f t="shared" si="59"/>
        <v>42104.207638888889</v>
      </c>
    </row>
    <row r="961" spans="1:20" ht="60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56"/>
        <v>39</v>
      </c>
      <c r="P961" s="6">
        <f t="shared" si="57"/>
        <v>113.62573099415205</v>
      </c>
      <c r="Q961" t="s">
        <v>8319</v>
      </c>
      <c r="R961" t="s">
        <v>8321</v>
      </c>
      <c r="S961" s="11">
        <f t="shared" si="58"/>
        <v>41993.174363425926</v>
      </c>
      <c r="T961" s="11">
        <f t="shared" si="59"/>
        <v>42023.174363425926</v>
      </c>
    </row>
    <row r="962" spans="1:20" ht="4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56"/>
        <v>46</v>
      </c>
      <c r="P962" s="6">
        <f t="shared" si="57"/>
        <v>136.46276595744681</v>
      </c>
      <c r="Q962" t="s">
        <v>8319</v>
      </c>
      <c r="R962" t="s">
        <v>8321</v>
      </c>
      <c r="S962" s="11">
        <f t="shared" si="58"/>
        <v>42766.626793981486</v>
      </c>
      <c r="T962" s="11">
        <f t="shared" si="59"/>
        <v>42808.585127314815</v>
      </c>
    </row>
    <row r="963" spans="1:20" ht="4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ref="O963:O1026" si="60">ROUND(E963/D963*100,0)</f>
        <v>42</v>
      </c>
      <c r="P963" s="6">
        <f t="shared" ref="P963:P1026" si="61">E963/L963</f>
        <v>364.35454545454547</v>
      </c>
      <c r="Q963" t="s">
        <v>8319</v>
      </c>
      <c r="R963" t="s">
        <v>8321</v>
      </c>
      <c r="S963" s="11">
        <f t="shared" ref="S963:S1026" si="62">(((J963/60)/60)/24)+DATE(1970,1,1)</f>
        <v>42740.693692129629</v>
      </c>
      <c r="T963" s="11">
        <f t="shared" ref="T963:T1026" si="63">(((I963/60)/60)/24)+DATE(1970,1,1)</f>
        <v>42786.791666666672</v>
      </c>
    </row>
    <row r="964" spans="1:20" ht="60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60"/>
        <v>28</v>
      </c>
      <c r="P964" s="6">
        <f t="shared" si="61"/>
        <v>19.243243243243242</v>
      </c>
      <c r="Q964" t="s">
        <v>8319</v>
      </c>
      <c r="R964" t="s">
        <v>8321</v>
      </c>
      <c r="S964" s="11">
        <f t="shared" si="62"/>
        <v>42373.712418981479</v>
      </c>
      <c r="T964" s="11">
        <f t="shared" si="63"/>
        <v>42411.712418981479</v>
      </c>
    </row>
    <row r="965" spans="1:20" ht="30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60"/>
        <v>1</v>
      </c>
      <c r="P965" s="6">
        <f t="shared" si="61"/>
        <v>41.888888888888886</v>
      </c>
      <c r="Q965" t="s">
        <v>8319</v>
      </c>
      <c r="R965" t="s">
        <v>8321</v>
      </c>
      <c r="S965" s="11">
        <f t="shared" si="62"/>
        <v>42625.635636574079</v>
      </c>
      <c r="T965" s="11">
        <f t="shared" si="63"/>
        <v>42660.635636574079</v>
      </c>
    </row>
    <row r="966" spans="1:20" ht="60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60"/>
        <v>1</v>
      </c>
      <c r="P966" s="6">
        <f t="shared" si="61"/>
        <v>30.310344827586206</v>
      </c>
      <c r="Q966" t="s">
        <v>8319</v>
      </c>
      <c r="R966" t="s">
        <v>8321</v>
      </c>
      <c r="S966" s="11">
        <f t="shared" si="62"/>
        <v>42208.628692129627</v>
      </c>
      <c r="T966" s="11">
        <f t="shared" si="63"/>
        <v>42248.628692129627</v>
      </c>
    </row>
    <row r="967" spans="1:20" ht="60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60"/>
        <v>1</v>
      </c>
      <c r="P967" s="6">
        <f t="shared" si="61"/>
        <v>49.666666666666664</v>
      </c>
      <c r="Q967" t="s">
        <v>8319</v>
      </c>
      <c r="R967" t="s">
        <v>8321</v>
      </c>
      <c r="S967" s="11">
        <f t="shared" si="62"/>
        <v>42637.016736111109</v>
      </c>
      <c r="T967" s="11">
        <f t="shared" si="63"/>
        <v>42669.165972222225</v>
      </c>
    </row>
    <row r="968" spans="1:20" ht="4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60"/>
        <v>15</v>
      </c>
      <c r="P968" s="6">
        <f t="shared" si="61"/>
        <v>59.2</v>
      </c>
      <c r="Q968" t="s">
        <v>8319</v>
      </c>
      <c r="R968" t="s">
        <v>8321</v>
      </c>
      <c r="S968" s="11">
        <f t="shared" si="62"/>
        <v>42619.635787037041</v>
      </c>
      <c r="T968" s="11">
        <f t="shared" si="63"/>
        <v>42649.635787037041</v>
      </c>
    </row>
    <row r="969" spans="1:20" ht="4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60"/>
        <v>18</v>
      </c>
      <c r="P969" s="6">
        <f t="shared" si="61"/>
        <v>43.97530864197531</v>
      </c>
      <c r="Q969" t="s">
        <v>8319</v>
      </c>
      <c r="R969" t="s">
        <v>8321</v>
      </c>
      <c r="S969" s="11">
        <f t="shared" si="62"/>
        <v>42422.254328703704</v>
      </c>
      <c r="T969" s="11">
        <f t="shared" si="63"/>
        <v>42482.21266203704</v>
      </c>
    </row>
    <row r="970" spans="1:20" ht="60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60"/>
        <v>1</v>
      </c>
      <c r="P970" s="6">
        <f t="shared" si="61"/>
        <v>26.5</v>
      </c>
      <c r="Q970" t="s">
        <v>8319</v>
      </c>
      <c r="R970" t="s">
        <v>8321</v>
      </c>
      <c r="S970" s="11">
        <f t="shared" si="62"/>
        <v>41836.847615740742</v>
      </c>
      <c r="T970" s="11">
        <f t="shared" si="63"/>
        <v>41866.847615740742</v>
      </c>
    </row>
    <row r="971" spans="1:20" ht="30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60"/>
        <v>47</v>
      </c>
      <c r="P971" s="6">
        <f t="shared" si="61"/>
        <v>1272.7272727272727</v>
      </c>
      <c r="Q971" t="s">
        <v>8319</v>
      </c>
      <c r="R971" t="s">
        <v>8321</v>
      </c>
      <c r="S971" s="11">
        <f t="shared" si="62"/>
        <v>42742.30332175926</v>
      </c>
      <c r="T971" s="11">
        <f t="shared" si="63"/>
        <v>42775.30332175926</v>
      </c>
    </row>
    <row r="972" spans="1:20" ht="60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60"/>
        <v>46</v>
      </c>
      <c r="P972" s="6">
        <f t="shared" si="61"/>
        <v>164</v>
      </c>
      <c r="Q972" t="s">
        <v>8319</v>
      </c>
      <c r="R972" t="s">
        <v>8321</v>
      </c>
      <c r="S972" s="11">
        <f t="shared" si="62"/>
        <v>42721.220520833333</v>
      </c>
      <c r="T972" s="11">
        <f t="shared" si="63"/>
        <v>42758.207638888889</v>
      </c>
    </row>
    <row r="973" spans="1:20" ht="60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60"/>
        <v>0</v>
      </c>
      <c r="P973" s="6">
        <f t="shared" si="61"/>
        <v>45.2</v>
      </c>
      <c r="Q973" t="s">
        <v>8319</v>
      </c>
      <c r="R973" t="s">
        <v>8321</v>
      </c>
      <c r="S973" s="11">
        <f t="shared" si="62"/>
        <v>42111.709027777775</v>
      </c>
      <c r="T973" s="11">
        <f t="shared" si="63"/>
        <v>42156.709027777775</v>
      </c>
    </row>
    <row r="974" spans="1:20" ht="4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60"/>
        <v>35</v>
      </c>
      <c r="P974" s="6">
        <f t="shared" si="61"/>
        <v>153.88888888888889</v>
      </c>
      <c r="Q974" t="s">
        <v>8319</v>
      </c>
      <c r="R974" t="s">
        <v>8321</v>
      </c>
      <c r="S974" s="11">
        <f t="shared" si="62"/>
        <v>41856.865717592591</v>
      </c>
      <c r="T974" s="11">
        <f t="shared" si="63"/>
        <v>41886.290972222225</v>
      </c>
    </row>
    <row r="975" spans="1:20" ht="60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60"/>
        <v>2</v>
      </c>
      <c r="P975" s="6">
        <f t="shared" si="61"/>
        <v>51.375</v>
      </c>
      <c r="Q975" t="s">
        <v>8319</v>
      </c>
      <c r="R975" t="s">
        <v>8321</v>
      </c>
      <c r="S975" s="11">
        <f t="shared" si="62"/>
        <v>42257.014965277776</v>
      </c>
      <c r="T975" s="11">
        <f t="shared" si="63"/>
        <v>42317.056631944448</v>
      </c>
    </row>
    <row r="976" spans="1:20" ht="4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60"/>
        <v>1</v>
      </c>
      <c r="P976" s="6">
        <f t="shared" si="61"/>
        <v>93.333333333333329</v>
      </c>
      <c r="Q976" t="s">
        <v>8319</v>
      </c>
      <c r="R976" t="s">
        <v>8321</v>
      </c>
      <c r="S976" s="11">
        <f t="shared" si="62"/>
        <v>42424.749490740738</v>
      </c>
      <c r="T976" s="11">
        <f t="shared" si="63"/>
        <v>42454.707824074074</v>
      </c>
    </row>
    <row r="977" spans="1:20" ht="60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60"/>
        <v>3</v>
      </c>
      <c r="P977" s="6">
        <f t="shared" si="61"/>
        <v>108.625</v>
      </c>
      <c r="Q977" t="s">
        <v>8319</v>
      </c>
      <c r="R977" t="s">
        <v>8321</v>
      </c>
      <c r="S977" s="11">
        <f t="shared" si="62"/>
        <v>42489.696585648147</v>
      </c>
      <c r="T977" s="11">
        <f t="shared" si="63"/>
        <v>42549.696585648147</v>
      </c>
    </row>
    <row r="978" spans="1:20" ht="60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60"/>
        <v>2</v>
      </c>
      <c r="P978" s="6">
        <f t="shared" si="61"/>
        <v>160.5</v>
      </c>
      <c r="Q978" t="s">
        <v>8319</v>
      </c>
      <c r="R978" t="s">
        <v>8321</v>
      </c>
      <c r="S978" s="11">
        <f t="shared" si="62"/>
        <v>42185.058993055558</v>
      </c>
      <c r="T978" s="11">
        <f t="shared" si="63"/>
        <v>42230.058993055558</v>
      </c>
    </row>
    <row r="979" spans="1:20" ht="60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60"/>
        <v>34</v>
      </c>
      <c r="P979" s="6">
        <f t="shared" si="61"/>
        <v>75.75</v>
      </c>
      <c r="Q979" t="s">
        <v>8319</v>
      </c>
      <c r="R979" t="s">
        <v>8321</v>
      </c>
      <c r="S979" s="11">
        <f t="shared" si="62"/>
        <v>42391.942094907412</v>
      </c>
      <c r="T979" s="11">
        <f t="shared" si="63"/>
        <v>42421.942094907412</v>
      </c>
    </row>
    <row r="980" spans="1:20" ht="4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60"/>
        <v>56</v>
      </c>
      <c r="P980" s="6">
        <f t="shared" si="61"/>
        <v>790.83739837398377</v>
      </c>
      <c r="Q980" t="s">
        <v>8319</v>
      </c>
      <c r="R980" t="s">
        <v>8321</v>
      </c>
      <c r="S980" s="11">
        <f t="shared" si="62"/>
        <v>42395.309039351851</v>
      </c>
      <c r="T980" s="11">
        <f t="shared" si="63"/>
        <v>42425.309039351851</v>
      </c>
    </row>
    <row r="981" spans="1:20" ht="60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60"/>
        <v>83</v>
      </c>
      <c r="P981" s="6">
        <f t="shared" si="61"/>
        <v>301.93916666666667</v>
      </c>
      <c r="Q981" t="s">
        <v>8319</v>
      </c>
      <c r="R981" t="s">
        <v>8321</v>
      </c>
      <c r="S981" s="11">
        <f t="shared" si="62"/>
        <v>42506.416990740734</v>
      </c>
      <c r="T981" s="11">
        <f t="shared" si="63"/>
        <v>42541.790972222225</v>
      </c>
    </row>
    <row r="982" spans="1:20" ht="60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60"/>
        <v>15</v>
      </c>
      <c r="P982" s="6">
        <f t="shared" si="61"/>
        <v>47.935483870967744</v>
      </c>
      <c r="Q982" t="s">
        <v>8319</v>
      </c>
      <c r="R982" t="s">
        <v>8321</v>
      </c>
      <c r="S982" s="11">
        <f t="shared" si="62"/>
        <v>41928.904189814813</v>
      </c>
      <c r="T982" s="11">
        <f t="shared" si="63"/>
        <v>41973.945856481485</v>
      </c>
    </row>
    <row r="983" spans="1:20" ht="60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60"/>
        <v>0</v>
      </c>
      <c r="P983" s="6">
        <f t="shared" si="61"/>
        <v>2.75</v>
      </c>
      <c r="Q983" t="s">
        <v>8319</v>
      </c>
      <c r="R983" t="s">
        <v>8321</v>
      </c>
      <c r="S983" s="11">
        <f t="shared" si="62"/>
        <v>41830.947013888886</v>
      </c>
      <c r="T983" s="11">
        <f t="shared" si="63"/>
        <v>41860.947013888886</v>
      </c>
    </row>
    <row r="984" spans="1:20" ht="4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60"/>
        <v>0</v>
      </c>
      <c r="P984" s="6">
        <f t="shared" si="61"/>
        <v>1</v>
      </c>
      <c r="Q984" t="s">
        <v>8319</v>
      </c>
      <c r="R984" t="s">
        <v>8321</v>
      </c>
      <c r="S984" s="11">
        <f t="shared" si="62"/>
        <v>42615.753310185188</v>
      </c>
      <c r="T984" s="11">
        <f t="shared" si="63"/>
        <v>42645.753310185188</v>
      </c>
    </row>
    <row r="985" spans="1:20" ht="60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60"/>
        <v>30</v>
      </c>
      <c r="P985" s="6">
        <f t="shared" si="61"/>
        <v>171.79329608938548</v>
      </c>
      <c r="Q985" t="s">
        <v>8319</v>
      </c>
      <c r="R985" t="s">
        <v>8321</v>
      </c>
      <c r="S985" s="11">
        <f t="shared" si="62"/>
        <v>42574.667650462965</v>
      </c>
      <c r="T985" s="11">
        <f t="shared" si="63"/>
        <v>42605.870833333334</v>
      </c>
    </row>
    <row r="986" spans="1:20" ht="90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60"/>
        <v>1</v>
      </c>
      <c r="P986" s="6">
        <f t="shared" si="61"/>
        <v>35.333333333333336</v>
      </c>
      <c r="Q986" t="s">
        <v>8319</v>
      </c>
      <c r="R986" t="s">
        <v>8321</v>
      </c>
      <c r="S986" s="11">
        <f t="shared" si="62"/>
        <v>42061.11583333333</v>
      </c>
      <c r="T986" s="11">
        <f t="shared" si="63"/>
        <v>42091.074166666673</v>
      </c>
    </row>
    <row r="987" spans="1:20" ht="60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60"/>
        <v>6</v>
      </c>
      <c r="P987" s="6">
        <f t="shared" si="61"/>
        <v>82.086956521739125</v>
      </c>
      <c r="Q987" t="s">
        <v>8319</v>
      </c>
      <c r="R987" t="s">
        <v>8321</v>
      </c>
      <c r="S987" s="11">
        <f t="shared" si="62"/>
        <v>42339.967708333337</v>
      </c>
      <c r="T987" s="11">
        <f t="shared" si="63"/>
        <v>42369.958333333328</v>
      </c>
    </row>
    <row r="988" spans="1:20" ht="60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60"/>
        <v>13</v>
      </c>
      <c r="P988" s="6">
        <f t="shared" si="61"/>
        <v>110.8695652173913</v>
      </c>
      <c r="Q988" t="s">
        <v>8319</v>
      </c>
      <c r="R988" t="s">
        <v>8321</v>
      </c>
      <c r="S988" s="11">
        <f t="shared" si="62"/>
        <v>42324.767361111109</v>
      </c>
      <c r="T988" s="11">
        <f t="shared" si="63"/>
        <v>42379</v>
      </c>
    </row>
    <row r="989" spans="1:20" ht="4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60"/>
        <v>13</v>
      </c>
      <c r="P989" s="6">
        <f t="shared" si="61"/>
        <v>161.21951219512195</v>
      </c>
      <c r="Q989" t="s">
        <v>8319</v>
      </c>
      <c r="R989" t="s">
        <v>8321</v>
      </c>
      <c r="S989" s="11">
        <f t="shared" si="62"/>
        <v>41773.294560185182</v>
      </c>
      <c r="T989" s="11">
        <f t="shared" si="63"/>
        <v>41813.294560185182</v>
      </c>
    </row>
    <row r="990" spans="1:20" ht="60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60"/>
        <v>0</v>
      </c>
      <c r="P990" s="6" t="e">
        <f t="shared" si="61"/>
        <v>#DIV/0!</v>
      </c>
      <c r="Q990" t="s">
        <v>8319</v>
      </c>
      <c r="R990" t="s">
        <v>8321</v>
      </c>
      <c r="S990" s="11">
        <f t="shared" si="62"/>
        <v>42614.356770833328</v>
      </c>
      <c r="T990" s="11">
        <f t="shared" si="63"/>
        <v>42644.356770833328</v>
      </c>
    </row>
    <row r="991" spans="1:20" ht="30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60"/>
        <v>17</v>
      </c>
      <c r="P991" s="6">
        <f t="shared" si="61"/>
        <v>52.40625</v>
      </c>
      <c r="Q991" t="s">
        <v>8319</v>
      </c>
      <c r="R991" t="s">
        <v>8321</v>
      </c>
      <c r="S991" s="11">
        <f t="shared" si="62"/>
        <v>42611.933969907404</v>
      </c>
      <c r="T991" s="11">
        <f t="shared" si="63"/>
        <v>42641.933969907404</v>
      </c>
    </row>
    <row r="992" spans="1:20" ht="60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60"/>
        <v>0</v>
      </c>
      <c r="P992" s="6">
        <f t="shared" si="61"/>
        <v>13</v>
      </c>
      <c r="Q992" t="s">
        <v>8319</v>
      </c>
      <c r="R992" t="s">
        <v>8321</v>
      </c>
      <c r="S992" s="11">
        <f t="shared" si="62"/>
        <v>41855.784305555557</v>
      </c>
      <c r="T992" s="11">
        <f t="shared" si="63"/>
        <v>41885.784305555557</v>
      </c>
    </row>
    <row r="993" spans="1:20" ht="7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60"/>
        <v>4</v>
      </c>
      <c r="P993" s="6">
        <f t="shared" si="61"/>
        <v>30.285714285714285</v>
      </c>
      <c r="Q993" t="s">
        <v>8319</v>
      </c>
      <c r="R993" t="s">
        <v>8321</v>
      </c>
      <c r="S993" s="11">
        <f t="shared" si="62"/>
        <v>42538.75680555556</v>
      </c>
      <c r="T993" s="11">
        <f t="shared" si="63"/>
        <v>42563.785416666666</v>
      </c>
    </row>
    <row r="994" spans="1:20" ht="4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60"/>
        <v>0</v>
      </c>
      <c r="P994" s="6">
        <f t="shared" si="61"/>
        <v>116.75</v>
      </c>
      <c r="Q994" t="s">
        <v>8319</v>
      </c>
      <c r="R994" t="s">
        <v>8321</v>
      </c>
      <c r="S994" s="11">
        <f t="shared" si="62"/>
        <v>42437.924988425926</v>
      </c>
      <c r="T994" s="11">
        <f t="shared" si="63"/>
        <v>42497.883321759262</v>
      </c>
    </row>
    <row r="995" spans="1:20" ht="4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60"/>
        <v>25</v>
      </c>
      <c r="P995" s="6">
        <f t="shared" si="61"/>
        <v>89.59693877551021</v>
      </c>
      <c r="Q995" t="s">
        <v>8319</v>
      </c>
      <c r="R995" t="s">
        <v>8321</v>
      </c>
      <c r="S995" s="11">
        <f t="shared" si="62"/>
        <v>42652.964907407411</v>
      </c>
      <c r="T995" s="11">
        <f t="shared" si="63"/>
        <v>42686.208333333328</v>
      </c>
    </row>
    <row r="996" spans="1:20" ht="60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60"/>
        <v>2</v>
      </c>
      <c r="P996" s="6">
        <f t="shared" si="61"/>
        <v>424.45454545454544</v>
      </c>
      <c r="Q996" t="s">
        <v>8319</v>
      </c>
      <c r="R996" t="s">
        <v>8321</v>
      </c>
      <c r="S996" s="11">
        <f t="shared" si="62"/>
        <v>41921.263078703705</v>
      </c>
      <c r="T996" s="11">
        <f t="shared" si="63"/>
        <v>41973.957638888889</v>
      </c>
    </row>
    <row r="997" spans="1:20" ht="60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60"/>
        <v>7</v>
      </c>
      <c r="P997" s="6">
        <f t="shared" si="61"/>
        <v>80.666666666666671</v>
      </c>
      <c r="Q997" t="s">
        <v>8319</v>
      </c>
      <c r="R997" t="s">
        <v>8321</v>
      </c>
      <c r="S997" s="11">
        <f t="shared" si="62"/>
        <v>41947.940740740742</v>
      </c>
      <c r="T997" s="11">
        <f t="shared" si="63"/>
        <v>41972.666666666672</v>
      </c>
    </row>
    <row r="998" spans="1:20" ht="4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60"/>
        <v>2</v>
      </c>
      <c r="P998" s="6">
        <f t="shared" si="61"/>
        <v>13</v>
      </c>
      <c r="Q998" t="s">
        <v>8319</v>
      </c>
      <c r="R998" t="s">
        <v>8321</v>
      </c>
      <c r="S998" s="11">
        <f t="shared" si="62"/>
        <v>41817.866435185184</v>
      </c>
      <c r="T998" s="11">
        <f t="shared" si="63"/>
        <v>41847.643750000003</v>
      </c>
    </row>
    <row r="999" spans="1:20" ht="30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60"/>
        <v>1</v>
      </c>
      <c r="P999" s="6">
        <f t="shared" si="61"/>
        <v>8.125</v>
      </c>
      <c r="Q999" t="s">
        <v>8319</v>
      </c>
      <c r="R999" t="s">
        <v>8321</v>
      </c>
      <c r="S999" s="11">
        <f t="shared" si="62"/>
        <v>41941.10297453704</v>
      </c>
      <c r="T999" s="11">
        <f t="shared" si="63"/>
        <v>41971.144641203704</v>
      </c>
    </row>
    <row r="1000" spans="1:20" ht="4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60"/>
        <v>59</v>
      </c>
      <c r="P1000" s="6">
        <f t="shared" si="61"/>
        <v>153.42794759825327</v>
      </c>
      <c r="Q1000" t="s">
        <v>8319</v>
      </c>
      <c r="R1000" t="s">
        <v>8321</v>
      </c>
      <c r="S1000" s="11">
        <f t="shared" si="62"/>
        <v>42282.168993055559</v>
      </c>
      <c r="T1000" s="11">
        <f t="shared" si="63"/>
        <v>42327.210659722223</v>
      </c>
    </row>
    <row r="1001" spans="1:20" ht="4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60"/>
        <v>8</v>
      </c>
      <c r="P1001" s="6">
        <f t="shared" si="61"/>
        <v>292.07499999999999</v>
      </c>
      <c r="Q1001" t="s">
        <v>8319</v>
      </c>
      <c r="R1001" t="s">
        <v>8321</v>
      </c>
      <c r="S1001" s="11">
        <f t="shared" si="62"/>
        <v>41926.29965277778</v>
      </c>
      <c r="T1001" s="11">
        <f t="shared" si="63"/>
        <v>41956.334722222222</v>
      </c>
    </row>
    <row r="1002" spans="1:20" ht="45" hidden="1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60"/>
        <v>2</v>
      </c>
      <c r="P1002" s="6">
        <f t="shared" si="61"/>
        <v>3304</v>
      </c>
      <c r="Q1002" t="s">
        <v>8319</v>
      </c>
      <c r="R1002" t="s">
        <v>8321</v>
      </c>
      <c r="S1002" s="11">
        <f t="shared" si="62"/>
        <v>42749.059722222228</v>
      </c>
      <c r="T1002" s="11">
        <f t="shared" si="63"/>
        <v>42809.018055555556</v>
      </c>
    </row>
    <row r="1003" spans="1:20" ht="60" hidden="1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60"/>
        <v>104</v>
      </c>
      <c r="P1003" s="6">
        <f t="shared" si="61"/>
        <v>1300</v>
      </c>
      <c r="Q1003" t="s">
        <v>8319</v>
      </c>
      <c r="R1003" t="s">
        <v>8321</v>
      </c>
      <c r="S1003" s="11">
        <f t="shared" si="62"/>
        <v>42720.720057870371</v>
      </c>
      <c r="T1003" s="11">
        <f t="shared" si="63"/>
        <v>42765.720057870371</v>
      </c>
    </row>
    <row r="1004" spans="1:20" ht="60" hidden="1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60"/>
        <v>30</v>
      </c>
      <c r="P1004" s="6">
        <f t="shared" si="61"/>
        <v>134.54545454545453</v>
      </c>
      <c r="Q1004" t="s">
        <v>8319</v>
      </c>
      <c r="R1004" t="s">
        <v>8321</v>
      </c>
      <c r="S1004" s="11">
        <f t="shared" si="62"/>
        <v>42325.684189814812</v>
      </c>
      <c r="T1004" s="11">
        <f t="shared" si="63"/>
        <v>42355.249305555553</v>
      </c>
    </row>
    <row r="1005" spans="1:20" ht="45" hidden="1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60"/>
        <v>16</v>
      </c>
      <c r="P1005" s="6">
        <f t="shared" si="61"/>
        <v>214.06666666666666</v>
      </c>
      <c r="Q1005" t="s">
        <v>8319</v>
      </c>
      <c r="R1005" t="s">
        <v>8321</v>
      </c>
      <c r="S1005" s="11">
        <f t="shared" si="62"/>
        <v>42780.709039351852</v>
      </c>
      <c r="T1005" s="11">
        <f t="shared" si="63"/>
        <v>42810.667372685188</v>
      </c>
    </row>
    <row r="1006" spans="1:20" ht="45" hidden="1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60"/>
        <v>82</v>
      </c>
      <c r="P1006" s="6">
        <f t="shared" si="61"/>
        <v>216.33684210526314</v>
      </c>
      <c r="Q1006" t="s">
        <v>8319</v>
      </c>
      <c r="R1006" t="s">
        <v>8321</v>
      </c>
      <c r="S1006" s="11">
        <f t="shared" si="62"/>
        <v>42388.708645833336</v>
      </c>
      <c r="T1006" s="11">
        <f t="shared" si="63"/>
        <v>42418.708645833336</v>
      </c>
    </row>
    <row r="1007" spans="1:20" ht="45" hidden="1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60"/>
        <v>75</v>
      </c>
      <c r="P1007" s="6">
        <f t="shared" si="61"/>
        <v>932.31055900621118</v>
      </c>
      <c r="Q1007" t="s">
        <v>8319</v>
      </c>
      <c r="R1007" t="s">
        <v>8321</v>
      </c>
      <c r="S1007" s="11">
        <f t="shared" si="62"/>
        <v>42276.624803240738</v>
      </c>
      <c r="T1007" s="11">
        <f t="shared" si="63"/>
        <v>42307.624803240738</v>
      </c>
    </row>
    <row r="1008" spans="1:20" ht="45" hidden="1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60"/>
        <v>6</v>
      </c>
      <c r="P1008" s="6">
        <f t="shared" si="61"/>
        <v>29.25</v>
      </c>
      <c r="Q1008" t="s">
        <v>8319</v>
      </c>
      <c r="R1008" t="s">
        <v>8321</v>
      </c>
      <c r="S1008" s="11">
        <f t="shared" si="62"/>
        <v>41977.040185185186</v>
      </c>
      <c r="T1008" s="11">
        <f t="shared" si="63"/>
        <v>41985.299305555556</v>
      </c>
    </row>
    <row r="1009" spans="1:20" ht="45" hidden="1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60"/>
        <v>44</v>
      </c>
      <c r="P1009" s="6">
        <f t="shared" si="61"/>
        <v>174.94736842105263</v>
      </c>
      <c r="Q1009" t="s">
        <v>8319</v>
      </c>
      <c r="R1009" t="s">
        <v>8321</v>
      </c>
      <c r="S1009" s="11">
        <f t="shared" si="62"/>
        <v>42676.583599537036</v>
      </c>
      <c r="T1009" s="11">
        <f t="shared" si="63"/>
        <v>42718.6252662037</v>
      </c>
    </row>
    <row r="1010" spans="1:20" ht="60" hidden="1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60"/>
        <v>0</v>
      </c>
      <c r="P1010" s="6">
        <f t="shared" si="61"/>
        <v>250</v>
      </c>
      <c r="Q1010" t="s">
        <v>8319</v>
      </c>
      <c r="R1010" t="s">
        <v>8321</v>
      </c>
      <c r="S1010" s="11">
        <f t="shared" si="62"/>
        <v>42702.809201388889</v>
      </c>
      <c r="T1010" s="11">
        <f t="shared" si="63"/>
        <v>42732.809201388889</v>
      </c>
    </row>
    <row r="1011" spans="1:20" ht="60" hidden="1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60"/>
        <v>13</v>
      </c>
      <c r="P1011" s="6">
        <f t="shared" si="61"/>
        <v>65</v>
      </c>
      <c r="Q1011" t="s">
        <v>8319</v>
      </c>
      <c r="R1011" t="s">
        <v>8321</v>
      </c>
      <c r="S1011" s="11">
        <f t="shared" si="62"/>
        <v>42510.604699074072</v>
      </c>
      <c r="T1011" s="11">
        <f t="shared" si="63"/>
        <v>42540.604699074072</v>
      </c>
    </row>
    <row r="1012" spans="1:20" ht="60" hidden="1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60"/>
        <v>0</v>
      </c>
      <c r="P1012" s="6">
        <f t="shared" si="61"/>
        <v>55</v>
      </c>
      <c r="Q1012" t="s">
        <v>8319</v>
      </c>
      <c r="R1012" t="s">
        <v>8321</v>
      </c>
      <c r="S1012" s="11">
        <f t="shared" si="62"/>
        <v>42561.829421296294</v>
      </c>
      <c r="T1012" s="11">
        <f t="shared" si="63"/>
        <v>42618.124305555553</v>
      </c>
    </row>
    <row r="1013" spans="1:20" ht="45" hidden="1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60"/>
        <v>0</v>
      </c>
      <c r="P1013" s="6">
        <f t="shared" si="61"/>
        <v>75</v>
      </c>
      <c r="Q1013" t="s">
        <v>8319</v>
      </c>
      <c r="R1013" t="s">
        <v>8321</v>
      </c>
      <c r="S1013" s="11">
        <f t="shared" si="62"/>
        <v>41946.898090277777</v>
      </c>
      <c r="T1013" s="11">
        <f t="shared" si="63"/>
        <v>41991.898090277777</v>
      </c>
    </row>
    <row r="1014" spans="1:20" ht="60" hidden="1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60"/>
        <v>21535</v>
      </c>
      <c r="P1014" s="6">
        <f t="shared" si="61"/>
        <v>1389.3561935483872</v>
      </c>
      <c r="Q1014" t="s">
        <v>8319</v>
      </c>
      <c r="R1014" t="s">
        <v>8321</v>
      </c>
      <c r="S1014" s="11">
        <f t="shared" si="62"/>
        <v>42714.440416666665</v>
      </c>
      <c r="T1014" s="11">
        <f t="shared" si="63"/>
        <v>42759.440416666665</v>
      </c>
    </row>
    <row r="1015" spans="1:20" ht="60" hidden="1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60"/>
        <v>35</v>
      </c>
      <c r="P1015" s="6">
        <f t="shared" si="61"/>
        <v>95.911111111111111</v>
      </c>
      <c r="Q1015" t="s">
        <v>8319</v>
      </c>
      <c r="R1015" t="s">
        <v>8321</v>
      </c>
      <c r="S1015" s="11">
        <f t="shared" si="62"/>
        <v>42339.833981481483</v>
      </c>
      <c r="T1015" s="11">
        <f t="shared" si="63"/>
        <v>42367.833333333328</v>
      </c>
    </row>
    <row r="1016" spans="1:20" ht="30" hidden="1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60"/>
        <v>31</v>
      </c>
      <c r="P1016" s="6">
        <f t="shared" si="61"/>
        <v>191.25</v>
      </c>
      <c r="Q1016" t="s">
        <v>8319</v>
      </c>
      <c r="R1016" t="s">
        <v>8321</v>
      </c>
      <c r="S1016" s="11">
        <f t="shared" si="62"/>
        <v>41955.002488425926</v>
      </c>
      <c r="T1016" s="11">
        <f t="shared" si="63"/>
        <v>42005.002488425926</v>
      </c>
    </row>
    <row r="1017" spans="1:20" ht="45" hidden="1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60"/>
        <v>3</v>
      </c>
      <c r="P1017" s="6">
        <f t="shared" si="61"/>
        <v>40</v>
      </c>
      <c r="Q1017" t="s">
        <v>8319</v>
      </c>
      <c r="R1017" t="s">
        <v>8321</v>
      </c>
      <c r="S1017" s="11">
        <f t="shared" si="62"/>
        <v>42303.878414351857</v>
      </c>
      <c r="T1017" s="11">
        <f t="shared" si="63"/>
        <v>42333.920081018514</v>
      </c>
    </row>
    <row r="1018" spans="1:20" ht="45" hidden="1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60"/>
        <v>3</v>
      </c>
      <c r="P1018" s="6">
        <f t="shared" si="61"/>
        <v>74.78947368421052</v>
      </c>
      <c r="Q1018" t="s">
        <v>8319</v>
      </c>
      <c r="R1018" t="s">
        <v>8321</v>
      </c>
      <c r="S1018" s="11">
        <f t="shared" si="62"/>
        <v>42422.107129629629</v>
      </c>
      <c r="T1018" s="11">
        <f t="shared" si="63"/>
        <v>42467.065462962957</v>
      </c>
    </row>
    <row r="1019" spans="1:20" ht="60" hidden="1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60"/>
        <v>23</v>
      </c>
      <c r="P1019" s="6">
        <f t="shared" si="61"/>
        <v>161.11830985915492</v>
      </c>
      <c r="Q1019" t="s">
        <v>8319</v>
      </c>
      <c r="R1019" t="s">
        <v>8321</v>
      </c>
      <c r="S1019" s="11">
        <f t="shared" si="62"/>
        <v>42289.675173611111</v>
      </c>
      <c r="T1019" s="11">
        <f t="shared" si="63"/>
        <v>42329.716840277775</v>
      </c>
    </row>
    <row r="1020" spans="1:20" ht="45" hidden="1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60"/>
        <v>3</v>
      </c>
      <c r="P1020" s="6">
        <f t="shared" si="61"/>
        <v>88.714285714285708</v>
      </c>
      <c r="Q1020" t="s">
        <v>8319</v>
      </c>
      <c r="R1020" t="s">
        <v>8321</v>
      </c>
      <c r="S1020" s="11">
        <f t="shared" si="62"/>
        <v>42535.492280092592</v>
      </c>
      <c r="T1020" s="11">
        <f t="shared" si="63"/>
        <v>42565.492280092592</v>
      </c>
    </row>
    <row r="1021" spans="1:20" ht="45" hidden="1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60"/>
        <v>47</v>
      </c>
      <c r="P1021" s="6">
        <f t="shared" si="61"/>
        <v>53.25</v>
      </c>
      <c r="Q1021" t="s">
        <v>8319</v>
      </c>
      <c r="R1021" t="s">
        <v>8321</v>
      </c>
      <c r="S1021" s="11">
        <f t="shared" si="62"/>
        <v>42009.973946759259</v>
      </c>
      <c r="T1021" s="11">
        <f t="shared" si="63"/>
        <v>42039.973946759259</v>
      </c>
    </row>
    <row r="1022" spans="1:20" ht="60" hidden="1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60"/>
        <v>206</v>
      </c>
      <c r="P1022" s="6">
        <f t="shared" si="61"/>
        <v>106.2</v>
      </c>
      <c r="Q1022" t="s">
        <v>8325</v>
      </c>
      <c r="R1022" t="s">
        <v>8330</v>
      </c>
      <c r="S1022" s="11">
        <f t="shared" si="62"/>
        <v>42127.069548611107</v>
      </c>
      <c r="T1022" s="11">
        <f t="shared" si="63"/>
        <v>42157.032638888893</v>
      </c>
    </row>
    <row r="1023" spans="1:20" ht="45" hidden="1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60"/>
        <v>352</v>
      </c>
      <c r="P1023" s="6">
        <f t="shared" si="61"/>
        <v>22.079728033472804</v>
      </c>
      <c r="Q1023" t="s">
        <v>8325</v>
      </c>
      <c r="R1023" t="s">
        <v>8330</v>
      </c>
      <c r="S1023" s="11">
        <f t="shared" si="62"/>
        <v>42271.251979166671</v>
      </c>
      <c r="T1023" s="11">
        <f t="shared" si="63"/>
        <v>42294.166666666672</v>
      </c>
    </row>
    <row r="1024" spans="1:20" ht="30" hidden="1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60"/>
        <v>115</v>
      </c>
      <c r="P1024" s="6">
        <f t="shared" si="61"/>
        <v>31.054054054054053</v>
      </c>
      <c r="Q1024" t="s">
        <v>8325</v>
      </c>
      <c r="R1024" t="s">
        <v>8330</v>
      </c>
      <c r="S1024" s="11">
        <f t="shared" si="62"/>
        <v>42111.646724537044</v>
      </c>
      <c r="T1024" s="11">
        <f t="shared" si="63"/>
        <v>42141.646724537044</v>
      </c>
    </row>
    <row r="1025" spans="1:20" ht="45" hidden="1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60"/>
        <v>237</v>
      </c>
      <c r="P1025" s="6">
        <f t="shared" si="61"/>
        <v>36.206106870229007</v>
      </c>
      <c r="Q1025" t="s">
        <v>8325</v>
      </c>
      <c r="R1025" t="s">
        <v>8330</v>
      </c>
      <c r="S1025" s="11">
        <f t="shared" si="62"/>
        <v>42145.919687500005</v>
      </c>
      <c r="T1025" s="11">
        <f t="shared" si="63"/>
        <v>42175.919687500005</v>
      </c>
    </row>
    <row r="1026" spans="1:20" ht="45" hidden="1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60"/>
        <v>119</v>
      </c>
      <c r="P1026" s="6">
        <f t="shared" si="61"/>
        <v>388.9762295081967</v>
      </c>
      <c r="Q1026" t="s">
        <v>8325</v>
      </c>
      <c r="R1026" t="s">
        <v>8330</v>
      </c>
      <c r="S1026" s="11">
        <f t="shared" si="62"/>
        <v>42370.580590277779</v>
      </c>
      <c r="T1026" s="11">
        <f t="shared" si="63"/>
        <v>42400.580590277779</v>
      </c>
    </row>
    <row r="1027" spans="1:20" ht="45" hidden="1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ref="O1027:O1090" si="64">ROUND(E1027/D1027*100,0)</f>
        <v>110</v>
      </c>
      <c r="P1027" s="6">
        <f t="shared" ref="P1027:P1090" si="65">E1027/L1027</f>
        <v>71.848571428571432</v>
      </c>
      <c r="Q1027" t="s">
        <v>8325</v>
      </c>
      <c r="R1027" t="s">
        <v>8330</v>
      </c>
      <c r="S1027" s="11">
        <f t="shared" ref="S1027:S1090" si="66">(((J1027/60)/60)/24)+DATE(1970,1,1)</f>
        <v>42049.833761574075</v>
      </c>
      <c r="T1027" s="11">
        <f t="shared" ref="T1027:T1090" si="67">(((I1027/60)/60)/24)+DATE(1970,1,1)</f>
        <v>42079.792094907403</v>
      </c>
    </row>
    <row r="1028" spans="1:20" ht="60" hidden="1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64"/>
        <v>100</v>
      </c>
      <c r="P1028" s="6">
        <f t="shared" si="65"/>
        <v>57.381803278688523</v>
      </c>
      <c r="Q1028" t="s">
        <v>8325</v>
      </c>
      <c r="R1028" t="s">
        <v>8330</v>
      </c>
      <c r="S1028" s="11">
        <f t="shared" si="66"/>
        <v>42426.407592592594</v>
      </c>
      <c r="T1028" s="11">
        <f t="shared" si="67"/>
        <v>42460.365925925929</v>
      </c>
    </row>
    <row r="1029" spans="1:20" ht="60" hidden="1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64"/>
        <v>103</v>
      </c>
      <c r="P1029" s="6">
        <f t="shared" si="65"/>
        <v>69.666666666666671</v>
      </c>
      <c r="Q1029" t="s">
        <v>8325</v>
      </c>
      <c r="R1029" t="s">
        <v>8330</v>
      </c>
      <c r="S1029" s="11">
        <f t="shared" si="66"/>
        <v>41905.034108796295</v>
      </c>
      <c r="T1029" s="11">
        <f t="shared" si="67"/>
        <v>41935.034108796295</v>
      </c>
    </row>
    <row r="1030" spans="1:20" ht="45" hidden="1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64"/>
        <v>117</v>
      </c>
      <c r="P1030" s="6">
        <f t="shared" si="65"/>
        <v>45.988235294117644</v>
      </c>
      <c r="Q1030" t="s">
        <v>8325</v>
      </c>
      <c r="R1030" t="s">
        <v>8330</v>
      </c>
      <c r="S1030" s="11">
        <f t="shared" si="66"/>
        <v>42755.627372685187</v>
      </c>
      <c r="T1030" s="11">
        <f t="shared" si="67"/>
        <v>42800.833333333328</v>
      </c>
    </row>
    <row r="1031" spans="1:20" ht="45" hidden="1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64"/>
        <v>112</v>
      </c>
      <c r="P1031" s="6">
        <f t="shared" si="65"/>
        <v>79.262411347517727</v>
      </c>
      <c r="Q1031" t="s">
        <v>8325</v>
      </c>
      <c r="R1031" t="s">
        <v>8330</v>
      </c>
      <c r="S1031" s="11">
        <f t="shared" si="66"/>
        <v>42044.711886574078</v>
      </c>
      <c r="T1031" s="11">
        <f t="shared" si="67"/>
        <v>42098.915972222225</v>
      </c>
    </row>
    <row r="1032" spans="1:20" ht="30" hidden="1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64"/>
        <v>342</v>
      </c>
      <c r="P1032" s="6">
        <f t="shared" si="65"/>
        <v>43.031446540880502</v>
      </c>
      <c r="Q1032" t="s">
        <v>8325</v>
      </c>
      <c r="R1032" t="s">
        <v>8330</v>
      </c>
      <c r="S1032" s="11">
        <f t="shared" si="66"/>
        <v>42611.483206018514</v>
      </c>
      <c r="T1032" s="11">
        <f t="shared" si="67"/>
        <v>42625.483206018514</v>
      </c>
    </row>
    <row r="1033" spans="1:20" ht="60" hidden="1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64"/>
        <v>107</v>
      </c>
      <c r="P1033" s="6">
        <f t="shared" si="65"/>
        <v>108.48484848484848</v>
      </c>
      <c r="Q1033" t="s">
        <v>8325</v>
      </c>
      <c r="R1033" t="s">
        <v>8330</v>
      </c>
      <c r="S1033" s="11">
        <f t="shared" si="66"/>
        <v>42324.764004629629</v>
      </c>
      <c r="T1033" s="11">
        <f t="shared" si="67"/>
        <v>42354.764004629629</v>
      </c>
    </row>
    <row r="1034" spans="1:20" hidden="1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64"/>
        <v>108</v>
      </c>
      <c r="P1034" s="6">
        <f t="shared" si="65"/>
        <v>61.029583333333335</v>
      </c>
      <c r="Q1034" t="s">
        <v>8325</v>
      </c>
      <c r="R1034" t="s">
        <v>8330</v>
      </c>
      <c r="S1034" s="11">
        <f t="shared" si="66"/>
        <v>42514.666956018518</v>
      </c>
      <c r="T1034" s="11">
        <f t="shared" si="67"/>
        <v>42544.666956018518</v>
      </c>
    </row>
    <row r="1035" spans="1:20" ht="60" hidden="1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64"/>
        <v>103</v>
      </c>
      <c r="P1035" s="6">
        <f t="shared" si="65"/>
        <v>50.592592592592595</v>
      </c>
      <c r="Q1035" t="s">
        <v>8325</v>
      </c>
      <c r="R1035" t="s">
        <v>8330</v>
      </c>
      <c r="S1035" s="11">
        <f t="shared" si="66"/>
        <v>42688.732407407413</v>
      </c>
      <c r="T1035" s="11">
        <f t="shared" si="67"/>
        <v>42716.732407407413</v>
      </c>
    </row>
    <row r="1036" spans="1:20" ht="45" hidden="1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64"/>
        <v>130</v>
      </c>
      <c r="P1036" s="6">
        <f t="shared" si="65"/>
        <v>39.157168674698795</v>
      </c>
      <c r="Q1036" t="s">
        <v>8325</v>
      </c>
      <c r="R1036" t="s">
        <v>8330</v>
      </c>
      <c r="S1036" s="11">
        <f t="shared" si="66"/>
        <v>42555.166712962964</v>
      </c>
      <c r="T1036" s="11">
        <f t="shared" si="67"/>
        <v>42587.165972222225</v>
      </c>
    </row>
    <row r="1037" spans="1:20" ht="60" hidden="1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64"/>
        <v>108</v>
      </c>
      <c r="P1037" s="6">
        <f t="shared" si="65"/>
        <v>65.15789473684211</v>
      </c>
      <c r="Q1037" t="s">
        <v>8325</v>
      </c>
      <c r="R1037" t="s">
        <v>8330</v>
      </c>
      <c r="S1037" s="11">
        <f t="shared" si="66"/>
        <v>42016.641435185185</v>
      </c>
      <c r="T1037" s="11">
        <f t="shared" si="67"/>
        <v>42046.641435185185</v>
      </c>
    </row>
    <row r="1038" spans="1:20" ht="45" hidden="1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64"/>
        <v>112</v>
      </c>
      <c r="P1038" s="6">
        <f t="shared" si="65"/>
        <v>23.963127962085309</v>
      </c>
      <c r="Q1038" t="s">
        <v>8325</v>
      </c>
      <c r="R1038" t="s">
        <v>8330</v>
      </c>
      <c r="S1038" s="11">
        <f t="shared" si="66"/>
        <v>41249.448958333334</v>
      </c>
      <c r="T1038" s="11">
        <f t="shared" si="67"/>
        <v>41281.333333333336</v>
      </c>
    </row>
    <row r="1039" spans="1:20" ht="60" hidden="1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64"/>
        <v>102</v>
      </c>
      <c r="P1039" s="6">
        <f t="shared" si="65"/>
        <v>48.61904761904762</v>
      </c>
      <c r="Q1039" t="s">
        <v>8325</v>
      </c>
      <c r="R1039" t="s">
        <v>8330</v>
      </c>
      <c r="S1039" s="11">
        <f t="shared" si="66"/>
        <v>42119.822476851856</v>
      </c>
      <c r="T1039" s="11">
        <f t="shared" si="67"/>
        <v>42142.208333333328</v>
      </c>
    </row>
    <row r="1040" spans="1:20" ht="45" hidden="1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64"/>
        <v>145</v>
      </c>
      <c r="P1040" s="6">
        <f t="shared" si="65"/>
        <v>35.73770491803279</v>
      </c>
      <c r="Q1040" t="s">
        <v>8325</v>
      </c>
      <c r="R1040" t="s">
        <v>8330</v>
      </c>
      <c r="S1040" s="11">
        <f t="shared" si="66"/>
        <v>42418.231747685189</v>
      </c>
      <c r="T1040" s="11">
        <f t="shared" si="67"/>
        <v>42448.190081018518</v>
      </c>
    </row>
    <row r="1041" spans="1:20" ht="60" hidden="1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64"/>
        <v>128</v>
      </c>
      <c r="P1041" s="6">
        <f t="shared" si="65"/>
        <v>21.366666666666667</v>
      </c>
      <c r="Q1041" t="s">
        <v>8325</v>
      </c>
      <c r="R1041" t="s">
        <v>8330</v>
      </c>
      <c r="S1041" s="11">
        <f t="shared" si="66"/>
        <v>42692.109328703707</v>
      </c>
      <c r="T1041" s="11">
        <f t="shared" si="67"/>
        <v>42717.332638888889</v>
      </c>
    </row>
    <row r="1042" spans="1:20" ht="60" hidden="1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64"/>
        <v>0</v>
      </c>
      <c r="P1042" s="6">
        <f t="shared" si="65"/>
        <v>250</v>
      </c>
      <c r="Q1042" t="s">
        <v>8331</v>
      </c>
      <c r="R1042" t="s">
        <v>8332</v>
      </c>
      <c r="S1042" s="11">
        <f t="shared" si="66"/>
        <v>42579.708437499998</v>
      </c>
      <c r="T1042" s="11">
        <f t="shared" si="67"/>
        <v>42609.708437499998</v>
      </c>
    </row>
    <row r="1043" spans="1:20" ht="45" hidden="1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64"/>
        <v>0</v>
      </c>
      <c r="P1043" s="6" t="e">
        <f t="shared" si="65"/>
        <v>#DIV/0!</v>
      </c>
      <c r="Q1043" t="s">
        <v>8331</v>
      </c>
      <c r="R1043" t="s">
        <v>8332</v>
      </c>
      <c r="S1043" s="11">
        <f t="shared" si="66"/>
        <v>41831.060092592597</v>
      </c>
      <c r="T1043" s="11">
        <f t="shared" si="67"/>
        <v>41851.060092592597</v>
      </c>
    </row>
    <row r="1044" spans="1:20" ht="60" hidden="1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64"/>
        <v>2</v>
      </c>
      <c r="P1044" s="6">
        <f t="shared" si="65"/>
        <v>10</v>
      </c>
      <c r="Q1044" t="s">
        <v>8331</v>
      </c>
      <c r="R1044" t="s">
        <v>8332</v>
      </c>
      <c r="S1044" s="11">
        <f t="shared" si="66"/>
        <v>41851.696157407408</v>
      </c>
      <c r="T1044" s="11">
        <f t="shared" si="67"/>
        <v>41894.416666666664</v>
      </c>
    </row>
    <row r="1045" spans="1:20" ht="45" hidden="1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64"/>
        <v>9</v>
      </c>
      <c r="P1045" s="6">
        <f t="shared" si="65"/>
        <v>29.236301369863014</v>
      </c>
      <c r="Q1045" t="s">
        <v>8331</v>
      </c>
      <c r="R1045" t="s">
        <v>8332</v>
      </c>
      <c r="S1045" s="11">
        <f t="shared" si="66"/>
        <v>42114.252951388888</v>
      </c>
      <c r="T1045" s="11">
        <f t="shared" si="67"/>
        <v>42144.252951388888</v>
      </c>
    </row>
    <row r="1046" spans="1:20" ht="60" hidden="1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64"/>
        <v>0</v>
      </c>
      <c r="P1046" s="6">
        <f t="shared" si="65"/>
        <v>3</v>
      </c>
      <c r="Q1046" t="s">
        <v>8331</v>
      </c>
      <c r="R1046" t="s">
        <v>8332</v>
      </c>
      <c r="S1046" s="11">
        <f t="shared" si="66"/>
        <v>42011.925937499997</v>
      </c>
      <c r="T1046" s="11">
        <f t="shared" si="67"/>
        <v>42068.852083333331</v>
      </c>
    </row>
    <row r="1047" spans="1:20" ht="45" hidden="1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64"/>
        <v>3</v>
      </c>
      <c r="P1047" s="6">
        <f t="shared" si="65"/>
        <v>33.25</v>
      </c>
      <c r="Q1047" t="s">
        <v>8331</v>
      </c>
      <c r="R1047" t="s">
        <v>8332</v>
      </c>
      <c r="S1047" s="11">
        <f t="shared" si="66"/>
        <v>41844.874421296299</v>
      </c>
      <c r="T1047" s="11">
        <f t="shared" si="67"/>
        <v>41874.874421296299</v>
      </c>
    </row>
    <row r="1048" spans="1:20" ht="60" hidden="1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64"/>
        <v>0</v>
      </c>
      <c r="P1048" s="6" t="e">
        <f t="shared" si="65"/>
        <v>#DIV/0!</v>
      </c>
      <c r="Q1048" t="s">
        <v>8331</v>
      </c>
      <c r="R1048" t="s">
        <v>8332</v>
      </c>
      <c r="S1048" s="11">
        <f t="shared" si="66"/>
        <v>42319.851388888885</v>
      </c>
      <c r="T1048" s="11">
        <f t="shared" si="67"/>
        <v>42364.851388888885</v>
      </c>
    </row>
    <row r="1049" spans="1:20" ht="45" hidden="1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64"/>
        <v>0</v>
      </c>
      <c r="P1049" s="6">
        <f t="shared" si="65"/>
        <v>1</v>
      </c>
      <c r="Q1049" t="s">
        <v>8331</v>
      </c>
      <c r="R1049" t="s">
        <v>8332</v>
      </c>
      <c r="S1049" s="11">
        <f t="shared" si="66"/>
        <v>41918.818460648145</v>
      </c>
      <c r="T1049" s="11">
        <f t="shared" si="67"/>
        <v>41948.860127314816</v>
      </c>
    </row>
    <row r="1050" spans="1:20" ht="60" hidden="1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64"/>
        <v>1</v>
      </c>
      <c r="P1050" s="6">
        <f t="shared" si="65"/>
        <v>53</v>
      </c>
      <c r="Q1050" t="s">
        <v>8331</v>
      </c>
      <c r="R1050" t="s">
        <v>8332</v>
      </c>
      <c r="S1050" s="11">
        <f t="shared" si="66"/>
        <v>42598.053113425922</v>
      </c>
      <c r="T1050" s="11">
        <f t="shared" si="67"/>
        <v>42638.053113425922</v>
      </c>
    </row>
    <row r="1051" spans="1:20" hidden="1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64"/>
        <v>0</v>
      </c>
      <c r="P1051" s="6" t="e">
        <f t="shared" si="65"/>
        <v>#DIV/0!</v>
      </c>
      <c r="Q1051" t="s">
        <v>8331</v>
      </c>
      <c r="R1051" t="s">
        <v>8332</v>
      </c>
      <c r="S1051" s="11">
        <f t="shared" si="66"/>
        <v>42382.431076388893</v>
      </c>
      <c r="T1051" s="11">
        <f t="shared" si="67"/>
        <v>42412.431076388893</v>
      </c>
    </row>
    <row r="1052" spans="1:20" ht="30" hidden="1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64"/>
        <v>0</v>
      </c>
      <c r="P1052" s="6" t="e">
        <f t="shared" si="65"/>
        <v>#DIV/0!</v>
      </c>
      <c r="Q1052" t="s">
        <v>8331</v>
      </c>
      <c r="R1052" t="s">
        <v>8332</v>
      </c>
      <c r="S1052" s="11">
        <f t="shared" si="66"/>
        <v>42231.7971875</v>
      </c>
      <c r="T1052" s="11">
        <f t="shared" si="67"/>
        <v>42261.7971875</v>
      </c>
    </row>
    <row r="1053" spans="1:20" ht="60" hidden="1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64"/>
        <v>0</v>
      </c>
      <c r="P1053" s="6" t="e">
        <f t="shared" si="65"/>
        <v>#DIV/0!</v>
      </c>
      <c r="Q1053" t="s">
        <v>8331</v>
      </c>
      <c r="R1053" t="s">
        <v>8332</v>
      </c>
      <c r="S1053" s="11">
        <f t="shared" si="66"/>
        <v>41850.014178240745</v>
      </c>
      <c r="T1053" s="11">
        <f t="shared" si="67"/>
        <v>41878.014178240745</v>
      </c>
    </row>
    <row r="1054" spans="1:20" ht="75" hidden="1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64"/>
        <v>0</v>
      </c>
      <c r="P1054" s="6" t="e">
        <f t="shared" si="65"/>
        <v>#DIV/0!</v>
      </c>
      <c r="Q1054" t="s">
        <v>8331</v>
      </c>
      <c r="R1054" t="s">
        <v>8332</v>
      </c>
      <c r="S1054" s="11">
        <f t="shared" si="66"/>
        <v>42483.797395833331</v>
      </c>
      <c r="T1054" s="11">
        <f t="shared" si="67"/>
        <v>42527.839583333334</v>
      </c>
    </row>
    <row r="1055" spans="1:20" ht="60" hidden="1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64"/>
        <v>1</v>
      </c>
      <c r="P1055" s="6">
        <f t="shared" si="65"/>
        <v>15</v>
      </c>
      <c r="Q1055" t="s">
        <v>8331</v>
      </c>
      <c r="R1055" t="s">
        <v>8332</v>
      </c>
      <c r="S1055" s="11">
        <f t="shared" si="66"/>
        <v>42775.172824074078</v>
      </c>
      <c r="T1055" s="11">
        <f t="shared" si="67"/>
        <v>42800.172824074078</v>
      </c>
    </row>
    <row r="1056" spans="1:20" ht="60" hidden="1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64"/>
        <v>0</v>
      </c>
      <c r="P1056" s="6" t="e">
        <f t="shared" si="65"/>
        <v>#DIV/0!</v>
      </c>
      <c r="Q1056" t="s">
        <v>8331</v>
      </c>
      <c r="R1056" t="s">
        <v>8332</v>
      </c>
      <c r="S1056" s="11">
        <f t="shared" si="66"/>
        <v>41831.851840277777</v>
      </c>
      <c r="T1056" s="11">
        <f t="shared" si="67"/>
        <v>41861.916666666664</v>
      </c>
    </row>
    <row r="1057" spans="1:20" ht="60" hidden="1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64"/>
        <v>0</v>
      </c>
      <c r="P1057" s="6" t="e">
        <f t="shared" si="65"/>
        <v>#DIV/0!</v>
      </c>
      <c r="Q1057" t="s">
        <v>8331</v>
      </c>
      <c r="R1057" t="s">
        <v>8332</v>
      </c>
      <c r="S1057" s="11">
        <f t="shared" si="66"/>
        <v>42406.992418981477</v>
      </c>
      <c r="T1057" s="11">
        <f t="shared" si="67"/>
        <v>42436.992418981477</v>
      </c>
    </row>
    <row r="1058" spans="1:20" ht="60" hidden="1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64"/>
        <v>0</v>
      </c>
      <c r="P1058" s="6" t="e">
        <f t="shared" si="65"/>
        <v>#DIV/0!</v>
      </c>
      <c r="Q1058" t="s">
        <v>8331</v>
      </c>
      <c r="R1058" t="s">
        <v>8332</v>
      </c>
      <c r="S1058" s="11">
        <f t="shared" si="66"/>
        <v>42058.719641203701</v>
      </c>
      <c r="T1058" s="11">
        <f t="shared" si="67"/>
        <v>42118.677974537044</v>
      </c>
    </row>
    <row r="1059" spans="1:20" ht="45" hidden="1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64"/>
        <v>0</v>
      </c>
      <c r="P1059" s="6" t="e">
        <f t="shared" si="65"/>
        <v>#DIV/0!</v>
      </c>
      <c r="Q1059" t="s">
        <v>8331</v>
      </c>
      <c r="R1059" t="s">
        <v>8332</v>
      </c>
      <c r="S1059" s="11">
        <f t="shared" si="66"/>
        <v>42678.871331018512</v>
      </c>
      <c r="T1059" s="11">
        <f t="shared" si="67"/>
        <v>42708.912997685184</v>
      </c>
    </row>
    <row r="1060" spans="1:20" ht="60" hidden="1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64"/>
        <v>0</v>
      </c>
      <c r="P1060" s="6" t="e">
        <f t="shared" si="65"/>
        <v>#DIV/0!</v>
      </c>
      <c r="Q1060" t="s">
        <v>8331</v>
      </c>
      <c r="R1060" t="s">
        <v>8332</v>
      </c>
      <c r="S1060" s="11">
        <f t="shared" si="66"/>
        <v>42047.900960648149</v>
      </c>
      <c r="T1060" s="11">
        <f t="shared" si="67"/>
        <v>42089</v>
      </c>
    </row>
    <row r="1061" spans="1:20" hidden="1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64"/>
        <v>0</v>
      </c>
      <c r="P1061" s="6" t="e">
        <f t="shared" si="65"/>
        <v>#DIV/0!</v>
      </c>
      <c r="Q1061" t="s">
        <v>8331</v>
      </c>
      <c r="R1061" t="s">
        <v>8332</v>
      </c>
      <c r="S1061" s="11">
        <f t="shared" si="66"/>
        <v>42046.79</v>
      </c>
      <c r="T1061" s="11">
        <f t="shared" si="67"/>
        <v>42076.748333333337</v>
      </c>
    </row>
    <row r="1062" spans="1:20" ht="60" hidden="1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64"/>
        <v>1</v>
      </c>
      <c r="P1062" s="6">
        <f t="shared" si="65"/>
        <v>50</v>
      </c>
      <c r="Q1062" t="s">
        <v>8331</v>
      </c>
      <c r="R1062" t="s">
        <v>8332</v>
      </c>
      <c r="S1062" s="11">
        <f t="shared" si="66"/>
        <v>42079.913113425922</v>
      </c>
      <c r="T1062" s="11">
        <f t="shared" si="67"/>
        <v>42109.913113425922</v>
      </c>
    </row>
    <row r="1063" spans="1:20" ht="45" hidden="1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64"/>
        <v>0</v>
      </c>
      <c r="P1063" s="6" t="e">
        <f t="shared" si="65"/>
        <v>#DIV/0!</v>
      </c>
      <c r="Q1063" t="s">
        <v>8331</v>
      </c>
      <c r="R1063" t="s">
        <v>8332</v>
      </c>
      <c r="S1063" s="11">
        <f t="shared" si="66"/>
        <v>42432.276712962965</v>
      </c>
      <c r="T1063" s="11">
        <f t="shared" si="67"/>
        <v>42492.041666666672</v>
      </c>
    </row>
    <row r="1064" spans="1:20" ht="30" hidden="1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64"/>
        <v>95</v>
      </c>
      <c r="P1064" s="6">
        <f t="shared" si="65"/>
        <v>47.5</v>
      </c>
      <c r="Q1064" t="s">
        <v>8331</v>
      </c>
      <c r="R1064" t="s">
        <v>8332</v>
      </c>
      <c r="S1064" s="11">
        <f t="shared" si="66"/>
        <v>42556.807187500002</v>
      </c>
      <c r="T1064" s="11">
        <f t="shared" si="67"/>
        <v>42563.807187500002</v>
      </c>
    </row>
    <row r="1065" spans="1:20" ht="60" hidden="1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64"/>
        <v>0</v>
      </c>
      <c r="P1065" s="6" t="e">
        <f t="shared" si="65"/>
        <v>#DIV/0!</v>
      </c>
      <c r="Q1065" t="s">
        <v>8331</v>
      </c>
      <c r="R1065" t="s">
        <v>8332</v>
      </c>
      <c r="S1065" s="11">
        <f t="shared" si="66"/>
        <v>42583.030810185184</v>
      </c>
      <c r="T1065" s="11">
        <f t="shared" si="67"/>
        <v>42613.030810185184</v>
      </c>
    </row>
    <row r="1066" spans="1:20" ht="60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64"/>
        <v>9</v>
      </c>
      <c r="P1066" s="6">
        <f t="shared" si="65"/>
        <v>65.666666666666671</v>
      </c>
      <c r="Q1066" t="s">
        <v>8333</v>
      </c>
      <c r="R1066" t="s">
        <v>8334</v>
      </c>
      <c r="S1066" s="11">
        <f t="shared" si="66"/>
        <v>41417.228043981479</v>
      </c>
      <c r="T1066" s="11">
        <f t="shared" si="67"/>
        <v>41462.228043981479</v>
      </c>
    </row>
    <row r="1067" spans="1:20" ht="60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64"/>
        <v>3</v>
      </c>
      <c r="P1067" s="6">
        <f t="shared" si="65"/>
        <v>16.2</v>
      </c>
      <c r="Q1067" t="s">
        <v>8333</v>
      </c>
      <c r="R1067" t="s">
        <v>8334</v>
      </c>
      <c r="S1067" s="11">
        <f t="shared" si="66"/>
        <v>41661.381041666667</v>
      </c>
      <c r="T1067" s="11">
        <f t="shared" si="67"/>
        <v>41689.381041666667</v>
      </c>
    </row>
    <row r="1068" spans="1:20" ht="4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64"/>
        <v>3</v>
      </c>
      <c r="P1068" s="6">
        <f t="shared" si="65"/>
        <v>34.128378378378379</v>
      </c>
      <c r="Q1068" t="s">
        <v>8333</v>
      </c>
      <c r="R1068" t="s">
        <v>8334</v>
      </c>
      <c r="S1068" s="11">
        <f t="shared" si="66"/>
        <v>41445.962754629632</v>
      </c>
      <c r="T1068" s="11">
        <f t="shared" si="67"/>
        <v>41490.962754629632</v>
      </c>
    </row>
    <row r="1069" spans="1:20" ht="60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64"/>
        <v>26</v>
      </c>
      <c r="P1069" s="6">
        <f t="shared" si="65"/>
        <v>13</v>
      </c>
      <c r="Q1069" t="s">
        <v>8333</v>
      </c>
      <c r="R1069" t="s">
        <v>8334</v>
      </c>
      <c r="S1069" s="11">
        <f t="shared" si="66"/>
        <v>41599.855682870373</v>
      </c>
      <c r="T1069" s="11">
        <f t="shared" si="67"/>
        <v>41629.855682870373</v>
      </c>
    </row>
    <row r="1070" spans="1:20" ht="60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64"/>
        <v>0</v>
      </c>
      <c r="P1070" s="6">
        <f t="shared" si="65"/>
        <v>11.25</v>
      </c>
      <c r="Q1070" t="s">
        <v>8333</v>
      </c>
      <c r="R1070" t="s">
        <v>8334</v>
      </c>
      <c r="S1070" s="11">
        <f t="shared" si="66"/>
        <v>42440.371111111104</v>
      </c>
      <c r="T1070" s="11">
        <f t="shared" si="67"/>
        <v>42470.329444444447</v>
      </c>
    </row>
    <row r="1071" spans="1:20" ht="4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64"/>
        <v>39</v>
      </c>
      <c r="P1071" s="6">
        <f t="shared" si="65"/>
        <v>40.476190476190474</v>
      </c>
      <c r="Q1071" t="s">
        <v>8333</v>
      </c>
      <c r="R1071" t="s">
        <v>8334</v>
      </c>
      <c r="S1071" s="11">
        <f t="shared" si="66"/>
        <v>41572.229849537034</v>
      </c>
      <c r="T1071" s="11">
        <f t="shared" si="67"/>
        <v>41604.271516203706</v>
      </c>
    </row>
    <row r="1072" spans="1:20" ht="4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64"/>
        <v>1</v>
      </c>
      <c r="P1072" s="6">
        <f t="shared" si="65"/>
        <v>35</v>
      </c>
      <c r="Q1072" t="s">
        <v>8333</v>
      </c>
      <c r="R1072" t="s">
        <v>8334</v>
      </c>
      <c r="S1072" s="11">
        <f t="shared" si="66"/>
        <v>41163.011828703704</v>
      </c>
      <c r="T1072" s="11">
        <f t="shared" si="67"/>
        <v>41183.011828703704</v>
      </c>
    </row>
    <row r="1073" spans="1:20" ht="60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64"/>
        <v>0</v>
      </c>
      <c r="P1073" s="6" t="e">
        <f t="shared" si="65"/>
        <v>#DIV/0!</v>
      </c>
      <c r="Q1073" t="s">
        <v>8333</v>
      </c>
      <c r="R1073" t="s">
        <v>8334</v>
      </c>
      <c r="S1073" s="11">
        <f t="shared" si="66"/>
        <v>42295.753391203703</v>
      </c>
      <c r="T1073" s="11">
        <f t="shared" si="67"/>
        <v>42325.795057870375</v>
      </c>
    </row>
    <row r="1074" spans="1:20" ht="60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64"/>
        <v>0</v>
      </c>
      <c r="P1074" s="6">
        <f t="shared" si="65"/>
        <v>12.75</v>
      </c>
      <c r="Q1074" t="s">
        <v>8333</v>
      </c>
      <c r="R1074" t="s">
        <v>8334</v>
      </c>
      <c r="S1074" s="11">
        <f t="shared" si="66"/>
        <v>41645.832141203704</v>
      </c>
      <c r="T1074" s="11">
        <f t="shared" si="67"/>
        <v>41675.832141203704</v>
      </c>
    </row>
    <row r="1075" spans="1:20" ht="4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64"/>
        <v>1</v>
      </c>
      <c r="P1075" s="6">
        <f t="shared" si="65"/>
        <v>10</v>
      </c>
      <c r="Q1075" t="s">
        <v>8333</v>
      </c>
      <c r="R1075" t="s">
        <v>8334</v>
      </c>
      <c r="S1075" s="11">
        <f t="shared" si="66"/>
        <v>40802.964594907404</v>
      </c>
      <c r="T1075" s="11">
        <f t="shared" si="67"/>
        <v>40832.964594907404</v>
      </c>
    </row>
    <row r="1076" spans="1:20" ht="60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64"/>
        <v>6</v>
      </c>
      <c r="P1076" s="6">
        <f t="shared" si="65"/>
        <v>113.56666666666666</v>
      </c>
      <c r="Q1076" t="s">
        <v>8333</v>
      </c>
      <c r="R1076" t="s">
        <v>8334</v>
      </c>
      <c r="S1076" s="11">
        <f t="shared" si="66"/>
        <v>41613.172974537039</v>
      </c>
      <c r="T1076" s="11">
        <f t="shared" si="67"/>
        <v>41643.172974537039</v>
      </c>
    </row>
    <row r="1077" spans="1:20" ht="4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64"/>
        <v>5</v>
      </c>
      <c r="P1077" s="6">
        <f t="shared" si="65"/>
        <v>15</v>
      </c>
      <c r="Q1077" t="s">
        <v>8333</v>
      </c>
      <c r="R1077" t="s">
        <v>8334</v>
      </c>
      <c r="S1077" s="11">
        <f t="shared" si="66"/>
        <v>41005.904120370367</v>
      </c>
      <c r="T1077" s="11">
        <f t="shared" si="67"/>
        <v>41035.904120370367</v>
      </c>
    </row>
    <row r="1078" spans="1:20" ht="4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64"/>
        <v>63</v>
      </c>
      <c r="P1078" s="6">
        <f t="shared" si="65"/>
        <v>48.281025641025643</v>
      </c>
      <c r="Q1078" t="s">
        <v>8333</v>
      </c>
      <c r="R1078" t="s">
        <v>8334</v>
      </c>
      <c r="S1078" s="11">
        <f t="shared" si="66"/>
        <v>41838.377893518518</v>
      </c>
      <c r="T1078" s="11">
        <f t="shared" si="67"/>
        <v>41893.377893518518</v>
      </c>
    </row>
    <row r="1079" spans="1:20" ht="4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64"/>
        <v>29</v>
      </c>
      <c r="P1079" s="6">
        <f t="shared" si="65"/>
        <v>43.976047904191617</v>
      </c>
      <c r="Q1079" t="s">
        <v>8333</v>
      </c>
      <c r="R1079" t="s">
        <v>8334</v>
      </c>
      <c r="S1079" s="11">
        <f t="shared" si="66"/>
        <v>42353.16679398148</v>
      </c>
      <c r="T1079" s="11">
        <f t="shared" si="67"/>
        <v>42383.16679398148</v>
      </c>
    </row>
    <row r="1080" spans="1:20" ht="60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64"/>
        <v>8</v>
      </c>
      <c r="P1080" s="6">
        <f t="shared" si="65"/>
        <v>9</v>
      </c>
      <c r="Q1080" t="s">
        <v>8333</v>
      </c>
      <c r="R1080" t="s">
        <v>8334</v>
      </c>
      <c r="S1080" s="11">
        <f t="shared" si="66"/>
        <v>40701.195844907408</v>
      </c>
      <c r="T1080" s="11">
        <f t="shared" si="67"/>
        <v>40746.195844907408</v>
      </c>
    </row>
    <row r="1081" spans="1:20" ht="60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64"/>
        <v>3</v>
      </c>
      <c r="P1081" s="6">
        <f t="shared" si="65"/>
        <v>37.666666666666664</v>
      </c>
      <c r="Q1081" t="s">
        <v>8333</v>
      </c>
      <c r="R1081" t="s">
        <v>8334</v>
      </c>
      <c r="S1081" s="11">
        <f t="shared" si="66"/>
        <v>42479.566388888896</v>
      </c>
      <c r="T1081" s="11">
        <f t="shared" si="67"/>
        <v>42504.566388888896</v>
      </c>
    </row>
    <row r="1082" spans="1:20" ht="4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64"/>
        <v>9</v>
      </c>
      <c r="P1082" s="6">
        <f t="shared" si="65"/>
        <v>18.581632653061224</v>
      </c>
      <c r="Q1082" t="s">
        <v>8333</v>
      </c>
      <c r="R1082" t="s">
        <v>8334</v>
      </c>
      <c r="S1082" s="11">
        <f t="shared" si="66"/>
        <v>41740.138113425928</v>
      </c>
      <c r="T1082" s="11">
        <f t="shared" si="67"/>
        <v>41770.138113425928</v>
      </c>
    </row>
    <row r="1083" spans="1:20" ht="4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64"/>
        <v>0</v>
      </c>
      <c r="P1083" s="6">
        <f t="shared" si="65"/>
        <v>3</v>
      </c>
      <c r="Q1083" t="s">
        <v>8333</v>
      </c>
      <c r="R1083" t="s">
        <v>8334</v>
      </c>
      <c r="S1083" s="11">
        <f t="shared" si="66"/>
        <v>42002.926990740743</v>
      </c>
      <c r="T1083" s="11">
        <f t="shared" si="67"/>
        <v>42032.926990740743</v>
      </c>
    </row>
    <row r="1084" spans="1:20" ht="4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64"/>
        <v>1</v>
      </c>
      <c r="P1084" s="6">
        <f t="shared" si="65"/>
        <v>18.666666666666668</v>
      </c>
      <c r="Q1084" t="s">
        <v>8333</v>
      </c>
      <c r="R1084" t="s">
        <v>8334</v>
      </c>
      <c r="S1084" s="11">
        <f t="shared" si="66"/>
        <v>41101.906111111115</v>
      </c>
      <c r="T1084" s="11">
        <f t="shared" si="67"/>
        <v>41131.906111111115</v>
      </c>
    </row>
    <row r="1085" spans="1:20" ht="60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64"/>
        <v>1</v>
      </c>
      <c r="P1085" s="6">
        <f t="shared" si="65"/>
        <v>410</v>
      </c>
      <c r="Q1085" t="s">
        <v>8333</v>
      </c>
      <c r="R1085" t="s">
        <v>8334</v>
      </c>
      <c r="S1085" s="11">
        <f t="shared" si="66"/>
        <v>41793.659525462965</v>
      </c>
      <c r="T1085" s="11">
        <f t="shared" si="67"/>
        <v>41853.659525462965</v>
      </c>
    </row>
    <row r="1086" spans="1:20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64"/>
        <v>0</v>
      </c>
      <c r="P1086" s="6" t="e">
        <f t="shared" si="65"/>
        <v>#DIV/0!</v>
      </c>
      <c r="Q1086" t="s">
        <v>8333</v>
      </c>
      <c r="R1086" t="s">
        <v>8334</v>
      </c>
      <c r="S1086" s="11">
        <f t="shared" si="66"/>
        <v>41829.912083333329</v>
      </c>
      <c r="T1086" s="11">
        <f t="shared" si="67"/>
        <v>41859.912083333329</v>
      </c>
    </row>
    <row r="1087" spans="1:20" ht="4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64"/>
        <v>3</v>
      </c>
      <c r="P1087" s="6">
        <f t="shared" si="65"/>
        <v>114</v>
      </c>
      <c r="Q1087" t="s">
        <v>8333</v>
      </c>
      <c r="R1087" t="s">
        <v>8334</v>
      </c>
      <c r="S1087" s="11">
        <f t="shared" si="66"/>
        <v>42413.671006944445</v>
      </c>
      <c r="T1087" s="11">
        <f t="shared" si="67"/>
        <v>42443.629340277781</v>
      </c>
    </row>
    <row r="1088" spans="1:20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64"/>
        <v>0</v>
      </c>
      <c r="P1088" s="6">
        <f t="shared" si="65"/>
        <v>7.5</v>
      </c>
      <c r="Q1088" t="s">
        <v>8333</v>
      </c>
      <c r="R1088" t="s">
        <v>8334</v>
      </c>
      <c r="S1088" s="11">
        <f t="shared" si="66"/>
        <v>41845.866793981484</v>
      </c>
      <c r="T1088" s="11">
        <f t="shared" si="67"/>
        <v>41875.866793981484</v>
      </c>
    </row>
    <row r="1089" spans="1:20" ht="60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64"/>
        <v>0</v>
      </c>
      <c r="P1089" s="6" t="e">
        <f t="shared" si="65"/>
        <v>#DIV/0!</v>
      </c>
      <c r="Q1089" t="s">
        <v>8333</v>
      </c>
      <c r="R1089" t="s">
        <v>8334</v>
      </c>
      <c r="S1089" s="11">
        <f t="shared" si="66"/>
        <v>41775.713969907411</v>
      </c>
      <c r="T1089" s="11">
        <f t="shared" si="67"/>
        <v>41805.713969907411</v>
      </c>
    </row>
    <row r="1090" spans="1:20" ht="4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64"/>
        <v>14</v>
      </c>
      <c r="P1090" s="6">
        <f t="shared" si="65"/>
        <v>43.41727891156463</v>
      </c>
      <c r="Q1090" t="s">
        <v>8333</v>
      </c>
      <c r="R1090" t="s">
        <v>8334</v>
      </c>
      <c r="S1090" s="11">
        <f t="shared" si="66"/>
        <v>41723.799386574072</v>
      </c>
      <c r="T1090" s="11">
        <f t="shared" si="67"/>
        <v>41753.799386574072</v>
      </c>
    </row>
    <row r="1091" spans="1:20" ht="30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ref="O1091:O1154" si="68">ROUND(E1091/D1091*100,0)</f>
        <v>8</v>
      </c>
      <c r="P1091" s="6">
        <f t="shared" ref="P1091:P1154" si="69">E1091/L1091</f>
        <v>23.959183673469386</v>
      </c>
      <c r="Q1091" t="s">
        <v>8333</v>
      </c>
      <c r="R1091" t="s">
        <v>8334</v>
      </c>
      <c r="S1091" s="11">
        <f t="shared" ref="S1091:S1154" si="70">(((J1091/60)/60)/24)+DATE(1970,1,1)</f>
        <v>42151.189525462964</v>
      </c>
      <c r="T1091" s="11">
        <f t="shared" ref="T1091:T1154" si="71">(((I1091/60)/60)/24)+DATE(1970,1,1)</f>
        <v>42181.189525462964</v>
      </c>
    </row>
    <row r="1092" spans="1:20" ht="60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68"/>
        <v>0</v>
      </c>
      <c r="P1092" s="6">
        <f t="shared" si="69"/>
        <v>5</v>
      </c>
      <c r="Q1092" t="s">
        <v>8333</v>
      </c>
      <c r="R1092" t="s">
        <v>8334</v>
      </c>
      <c r="S1092" s="11">
        <f t="shared" si="70"/>
        <v>42123.185798611114</v>
      </c>
      <c r="T1092" s="11">
        <f t="shared" si="71"/>
        <v>42153.185798611114</v>
      </c>
    </row>
    <row r="1093" spans="1:20" ht="60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68"/>
        <v>13</v>
      </c>
      <c r="P1093" s="6">
        <f t="shared" si="69"/>
        <v>12.5</v>
      </c>
      <c r="Q1093" t="s">
        <v>8333</v>
      </c>
      <c r="R1093" t="s">
        <v>8334</v>
      </c>
      <c r="S1093" s="11">
        <f t="shared" si="70"/>
        <v>42440.820277777777</v>
      </c>
      <c r="T1093" s="11">
        <f t="shared" si="71"/>
        <v>42470.778611111105</v>
      </c>
    </row>
    <row r="1094" spans="1:20" ht="60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68"/>
        <v>1</v>
      </c>
      <c r="P1094" s="6">
        <f t="shared" si="69"/>
        <v>3</v>
      </c>
      <c r="Q1094" t="s">
        <v>8333</v>
      </c>
      <c r="R1094" t="s">
        <v>8334</v>
      </c>
      <c r="S1094" s="11">
        <f t="shared" si="70"/>
        <v>41250.025902777779</v>
      </c>
      <c r="T1094" s="11">
        <f t="shared" si="71"/>
        <v>41280.025902777779</v>
      </c>
    </row>
    <row r="1095" spans="1:20" ht="4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68"/>
        <v>14</v>
      </c>
      <c r="P1095" s="6">
        <f t="shared" si="69"/>
        <v>10.5625</v>
      </c>
      <c r="Q1095" t="s">
        <v>8333</v>
      </c>
      <c r="R1095" t="s">
        <v>8334</v>
      </c>
      <c r="S1095" s="11">
        <f t="shared" si="70"/>
        <v>42396.973807870367</v>
      </c>
      <c r="T1095" s="11">
        <f t="shared" si="71"/>
        <v>42411.973807870367</v>
      </c>
    </row>
    <row r="1096" spans="1:20" ht="60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68"/>
        <v>18</v>
      </c>
      <c r="P1096" s="6">
        <f t="shared" si="69"/>
        <v>122.00037037037038</v>
      </c>
      <c r="Q1096" t="s">
        <v>8333</v>
      </c>
      <c r="R1096" t="s">
        <v>8334</v>
      </c>
      <c r="S1096" s="11">
        <f t="shared" si="70"/>
        <v>40795.713344907403</v>
      </c>
      <c r="T1096" s="11">
        <f t="shared" si="71"/>
        <v>40825.713344907403</v>
      </c>
    </row>
    <row r="1097" spans="1:20" ht="60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68"/>
        <v>5</v>
      </c>
      <c r="P1097" s="6">
        <f t="shared" si="69"/>
        <v>267.80851063829789</v>
      </c>
      <c r="Q1097" t="s">
        <v>8333</v>
      </c>
      <c r="R1097" t="s">
        <v>8334</v>
      </c>
      <c r="S1097" s="11">
        <f t="shared" si="70"/>
        <v>41486.537268518521</v>
      </c>
      <c r="T1097" s="11">
        <f t="shared" si="71"/>
        <v>41516.537268518521</v>
      </c>
    </row>
    <row r="1098" spans="1:20" ht="60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68"/>
        <v>18</v>
      </c>
      <c r="P1098" s="6">
        <f t="shared" si="69"/>
        <v>74.206896551724142</v>
      </c>
      <c r="Q1098" t="s">
        <v>8333</v>
      </c>
      <c r="R1098" t="s">
        <v>8334</v>
      </c>
      <c r="S1098" s="11">
        <f t="shared" si="70"/>
        <v>41885.51798611111</v>
      </c>
      <c r="T1098" s="11">
        <f t="shared" si="71"/>
        <v>41916.145833333336</v>
      </c>
    </row>
    <row r="1099" spans="1:20" ht="4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68"/>
        <v>0</v>
      </c>
      <c r="P1099" s="6">
        <f t="shared" si="69"/>
        <v>6.7142857142857144</v>
      </c>
      <c r="Q1099" t="s">
        <v>8333</v>
      </c>
      <c r="R1099" t="s">
        <v>8334</v>
      </c>
      <c r="S1099" s="11">
        <f t="shared" si="70"/>
        <v>41660.792557870373</v>
      </c>
      <c r="T1099" s="11">
        <f t="shared" si="71"/>
        <v>41700.792557870373</v>
      </c>
    </row>
    <row r="1100" spans="1:20" ht="30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68"/>
        <v>7</v>
      </c>
      <c r="P1100" s="6">
        <f t="shared" si="69"/>
        <v>81.954545454545453</v>
      </c>
      <c r="Q1100" t="s">
        <v>8333</v>
      </c>
      <c r="R1100" t="s">
        <v>8334</v>
      </c>
      <c r="S1100" s="11">
        <f t="shared" si="70"/>
        <v>41712.762673611112</v>
      </c>
      <c r="T1100" s="11">
        <f t="shared" si="71"/>
        <v>41742.762673611112</v>
      </c>
    </row>
    <row r="1101" spans="1:20" ht="60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68"/>
        <v>1</v>
      </c>
      <c r="P1101" s="6">
        <f t="shared" si="69"/>
        <v>25</v>
      </c>
      <c r="Q1101" t="s">
        <v>8333</v>
      </c>
      <c r="R1101" t="s">
        <v>8334</v>
      </c>
      <c r="S1101" s="11">
        <f t="shared" si="70"/>
        <v>42107.836435185185</v>
      </c>
      <c r="T1101" s="11">
        <f t="shared" si="71"/>
        <v>42137.836435185185</v>
      </c>
    </row>
    <row r="1102" spans="1:20" ht="4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68"/>
        <v>3</v>
      </c>
      <c r="P1102" s="6">
        <f t="shared" si="69"/>
        <v>10</v>
      </c>
      <c r="Q1102" t="s">
        <v>8333</v>
      </c>
      <c r="R1102" t="s">
        <v>8334</v>
      </c>
      <c r="S1102" s="11">
        <f t="shared" si="70"/>
        <v>42384.110775462963</v>
      </c>
      <c r="T1102" s="11">
        <f t="shared" si="71"/>
        <v>42414.110775462963</v>
      </c>
    </row>
    <row r="1103" spans="1:20" ht="4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68"/>
        <v>0</v>
      </c>
      <c r="P1103" s="6">
        <f t="shared" si="69"/>
        <v>6.833333333333333</v>
      </c>
      <c r="Q1103" t="s">
        <v>8333</v>
      </c>
      <c r="R1103" t="s">
        <v>8334</v>
      </c>
      <c r="S1103" s="11">
        <f t="shared" si="70"/>
        <v>42538.77243055556</v>
      </c>
      <c r="T1103" s="11">
        <f t="shared" si="71"/>
        <v>42565.758333333331</v>
      </c>
    </row>
    <row r="1104" spans="1:20" ht="60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68"/>
        <v>5</v>
      </c>
      <c r="P1104" s="6">
        <f t="shared" si="69"/>
        <v>17.708333333333332</v>
      </c>
      <c r="Q1104" t="s">
        <v>8333</v>
      </c>
      <c r="R1104" t="s">
        <v>8334</v>
      </c>
      <c r="S1104" s="11">
        <f t="shared" si="70"/>
        <v>41577.045428240745</v>
      </c>
      <c r="T1104" s="11">
        <f t="shared" si="71"/>
        <v>41617.249305555553</v>
      </c>
    </row>
    <row r="1105" spans="1:20" ht="4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68"/>
        <v>2</v>
      </c>
      <c r="P1105" s="6">
        <f t="shared" si="69"/>
        <v>16.2</v>
      </c>
      <c r="Q1105" t="s">
        <v>8333</v>
      </c>
      <c r="R1105" t="s">
        <v>8334</v>
      </c>
      <c r="S1105" s="11">
        <f t="shared" si="70"/>
        <v>42479.22210648148</v>
      </c>
      <c r="T1105" s="11">
        <f t="shared" si="71"/>
        <v>42539.22210648148</v>
      </c>
    </row>
    <row r="1106" spans="1:20" ht="60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68"/>
        <v>5</v>
      </c>
      <c r="P1106" s="6">
        <f t="shared" si="69"/>
        <v>80.297297297297291</v>
      </c>
      <c r="Q1106" t="s">
        <v>8333</v>
      </c>
      <c r="R1106" t="s">
        <v>8334</v>
      </c>
      <c r="S1106" s="11">
        <f t="shared" si="70"/>
        <v>41771.40996527778</v>
      </c>
      <c r="T1106" s="11">
        <f t="shared" si="71"/>
        <v>41801.40996527778</v>
      </c>
    </row>
    <row r="1107" spans="1:20" ht="60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68"/>
        <v>0</v>
      </c>
      <c r="P1107" s="6">
        <f t="shared" si="69"/>
        <v>71.55</v>
      </c>
      <c r="Q1107" t="s">
        <v>8333</v>
      </c>
      <c r="R1107" t="s">
        <v>8334</v>
      </c>
      <c r="S1107" s="11">
        <f t="shared" si="70"/>
        <v>41692.135729166665</v>
      </c>
      <c r="T1107" s="11">
        <f t="shared" si="71"/>
        <v>41722.0940625</v>
      </c>
    </row>
    <row r="1108" spans="1:20" ht="4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68"/>
        <v>41</v>
      </c>
      <c r="P1108" s="6">
        <f t="shared" si="69"/>
        <v>23.571428571428573</v>
      </c>
      <c r="Q1108" t="s">
        <v>8333</v>
      </c>
      <c r="R1108" t="s">
        <v>8334</v>
      </c>
      <c r="S1108" s="11">
        <f t="shared" si="70"/>
        <v>40973.740451388891</v>
      </c>
      <c r="T1108" s="11">
        <f t="shared" si="71"/>
        <v>41003.698784722219</v>
      </c>
    </row>
    <row r="1109" spans="1:20" ht="60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68"/>
        <v>0</v>
      </c>
      <c r="P1109" s="6" t="e">
        <f t="shared" si="69"/>
        <v>#DIV/0!</v>
      </c>
      <c r="Q1109" t="s">
        <v>8333</v>
      </c>
      <c r="R1109" t="s">
        <v>8334</v>
      </c>
      <c r="S1109" s="11">
        <f t="shared" si="70"/>
        <v>41813.861388888887</v>
      </c>
      <c r="T1109" s="11">
        <f t="shared" si="71"/>
        <v>41843.861388888887</v>
      </c>
    </row>
    <row r="1110" spans="1:20" ht="60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68"/>
        <v>3</v>
      </c>
      <c r="P1110" s="6">
        <f t="shared" si="69"/>
        <v>34.88095238095238</v>
      </c>
      <c r="Q1110" t="s">
        <v>8333</v>
      </c>
      <c r="R1110" t="s">
        <v>8334</v>
      </c>
      <c r="S1110" s="11">
        <f t="shared" si="70"/>
        <v>40952.636979166666</v>
      </c>
      <c r="T1110" s="11">
        <f t="shared" si="71"/>
        <v>41012.595312500001</v>
      </c>
    </row>
    <row r="1111" spans="1:20" ht="60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68"/>
        <v>0</v>
      </c>
      <c r="P1111" s="6">
        <f t="shared" si="69"/>
        <v>15</v>
      </c>
      <c r="Q1111" t="s">
        <v>8333</v>
      </c>
      <c r="R1111" t="s">
        <v>8334</v>
      </c>
      <c r="S1111" s="11">
        <f t="shared" si="70"/>
        <v>42662.752199074079</v>
      </c>
      <c r="T1111" s="11">
        <f t="shared" si="71"/>
        <v>42692.793865740736</v>
      </c>
    </row>
    <row r="1112" spans="1:20" ht="60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68"/>
        <v>1</v>
      </c>
      <c r="P1112" s="6">
        <f t="shared" si="69"/>
        <v>23.181818181818183</v>
      </c>
      <c r="Q1112" t="s">
        <v>8333</v>
      </c>
      <c r="R1112" t="s">
        <v>8334</v>
      </c>
      <c r="S1112" s="11">
        <f t="shared" si="70"/>
        <v>41220.933124999996</v>
      </c>
      <c r="T1112" s="11">
        <f t="shared" si="71"/>
        <v>41250.933124999996</v>
      </c>
    </row>
    <row r="1113" spans="1:20" ht="60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68"/>
        <v>0</v>
      </c>
      <c r="P1113" s="6">
        <f t="shared" si="69"/>
        <v>1</v>
      </c>
      <c r="Q1113" t="s">
        <v>8333</v>
      </c>
      <c r="R1113" t="s">
        <v>8334</v>
      </c>
      <c r="S1113" s="11">
        <f t="shared" si="70"/>
        <v>42347.203587962969</v>
      </c>
      <c r="T1113" s="11">
        <f t="shared" si="71"/>
        <v>42377.203587962969</v>
      </c>
    </row>
    <row r="1114" spans="1:20" ht="4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68"/>
        <v>36</v>
      </c>
      <c r="P1114" s="6">
        <f t="shared" si="69"/>
        <v>100.23371794871794</v>
      </c>
      <c r="Q1114" t="s">
        <v>8333</v>
      </c>
      <c r="R1114" t="s">
        <v>8334</v>
      </c>
      <c r="S1114" s="11">
        <f t="shared" si="70"/>
        <v>41963.759386574078</v>
      </c>
      <c r="T1114" s="11">
        <f t="shared" si="71"/>
        <v>42023.354166666672</v>
      </c>
    </row>
    <row r="1115" spans="1:20" ht="60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68"/>
        <v>1</v>
      </c>
      <c r="P1115" s="6">
        <f t="shared" si="69"/>
        <v>5</v>
      </c>
      <c r="Q1115" t="s">
        <v>8333</v>
      </c>
      <c r="R1115" t="s">
        <v>8334</v>
      </c>
      <c r="S1115" s="11">
        <f t="shared" si="70"/>
        <v>41835.977083333331</v>
      </c>
      <c r="T1115" s="11">
        <f t="shared" si="71"/>
        <v>41865.977083333331</v>
      </c>
    </row>
    <row r="1116" spans="1:20" ht="60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68"/>
        <v>0</v>
      </c>
      <c r="P1116" s="6">
        <f t="shared" si="69"/>
        <v>3.3333333333333335</v>
      </c>
      <c r="Q1116" t="s">
        <v>8333</v>
      </c>
      <c r="R1116" t="s">
        <v>8334</v>
      </c>
      <c r="S1116" s="11">
        <f t="shared" si="70"/>
        <v>41526.345914351856</v>
      </c>
      <c r="T1116" s="11">
        <f t="shared" si="71"/>
        <v>41556.345914351856</v>
      </c>
    </row>
    <row r="1117" spans="1:20" ht="60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68"/>
        <v>0</v>
      </c>
      <c r="P1117" s="6">
        <f t="shared" si="69"/>
        <v>13.25</v>
      </c>
      <c r="Q1117" t="s">
        <v>8333</v>
      </c>
      <c r="R1117" t="s">
        <v>8334</v>
      </c>
      <c r="S1117" s="11">
        <f t="shared" si="70"/>
        <v>42429.695543981477</v>
      </c>
      <c r="T1117" s="11">
        <f t="shared" si="71"/>
        <v>42459.653877314813</v>
      </c>
    </row>
    <row r="1118" spans="1:20" ht="4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68"/>
        <v>0</v>
      </c>
      <c r="P1118" s="6">
        <f t="shared" si="69"/>
        <v>17.852</v>
      </c>
      <c r="Q1118" t="s">
        <v>8333</v>
      </c>
      <c r="R1118" t="s">
        <v>8334</v>
      </c>
      <c r="S1118" s="11">
        <f t="shared" si="70"/>
        <v>41009.847314814811</v>
      </c>
      <c r="T1118" s="11">
        <f t="shared" si="71"/>
        <v>41069.847314814811</v>
      </c>
    </row>
    <row r="1119" spans="1:20" ht="4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68"/>
        <v>8</v>
      </c>
      <c r="P1119" s="6">
        <f t="shared" si="69"/>
        <v>10.375</v>
      </c>
      <c r="Q1119" t="s">
        <v>8333</v>
      </c>
      <c r="R1119" t="s">
        <v>8334</v>
      </c>
      <c r="S1119" s="11">
        <f t="shared" si="70"/>
        <v>42333.598530092597</v>
      </c>
      <c r="T1119" s="11">
        <f t="shared" si="71"/>
        <v>42363.598530092597</v>
      </c>
    </row>
    <row r="1120" spans="1:20" ht="60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68"/>
        <v>2</v>
      </c>
      <c r="P1120" s="6">
        <f t="shared" si="69"/>
        <v>36.333333333333336</v>
      </c>
      <c r="Q1120" t="s">
        <v>8333</v>
      </c>
      <c r="R1120" t="s">
        <v>8334</v>
      </c>
      <c r="S1120" s="11">
        <f t="shared" si="70"/>
        <v>41704.16642361111</v>
      </c>
      <c r="T1120" s="11">
        <f t="shared" si="71"/>
        <v>41734.124756944446</v>
      </c>
    </row>
    <row r="1121" spans="1:20" ht="60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68"/>
        <v>0</v>
      </c>
      <c r="P1121" s="6">
        <f t="shared" si="69"/>
        <v>5</v>
      </c>
      <c r="Q1121" t="s">
        <v>8333</v>
      </c>
      <c r="R1121" t="s">
        <v>8334</v>
      </c>
      <c r="S1121" s="11">
        <f t="shared" si="70"/>
        <v>41722.792407407411</v>
      </c>
      <c r="T1121" s="11">
        <f t="shared" si="71"/>
        <v>41735.792407407411</v>
      </c>
    </row>
    <row r="1122" spans="1:20" ht="4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68"/>
        <v>0</v>
      </c>
      <c r="P1122" s="6" t="e">
        <f t="shared" si="69"/>
        <v>#DIV/0!</v>
      </c>
      <c r="Q1122" t="s">
        <v>8333</v>
      </c>
      <c r="R1122" t="s">
        <v>8334</v>
      </c>
      <c r="S1122" s="11">
        <f t="shared" si="70"/>
        <v>40799.872685185182</v>
      </c>
      <c r="T1122" s="11">
        <f t="shared" si="71"/>
        <v>40844.872685185182</v>
      </c>
    </row>
    <row r="1123" spans="1:20" ht="4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68"/>
        <v>0</v>
      </c>
      <c r="P1123" s="6">
        <f t="shared" si="69"/>
        <v>5.8</v>
      </c>
      <c r="Q1123" t="s">
        <v>8333</v>
      </c>
      <c r="R1123" t="s">
        <v>8334</v>
      </c>
      <c r="S1123" s="11">
        <f t="shared" si="70"/>
        <v>42412.934212962966</v>
      </c>
      <c r="T1123" s="11">
        <f t="shared" si="71"/>
        <v>42442.892546296294</v>
      </c>
    </row>
    <row r="1124" spans="1:20" ht="60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68"/>
        <v>0</v>
      </c>
      <c r="P1124" s="6" t="e">
        <f t="shared" si="69"/>
        <v>#DIV/0!</v>
      </c>
      <c r="Q1124" t="s">
        <v>8333</v>
      </c>
      <c r="R1124" t="s">
        <v>8334</v>
      </c>
      <c r="S1124" s="11">
        <f t="shared" si="70"/>
        <v>41410.703993055555</v>
      </c>
      <c r="T1124" s="11">
        <f t="shared" si="71"/>
        <v>41424.703993055555</v>
      </c>
    </row>
    <row r="1125" spans="1:20" ht="60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68"/>
        <v>0</v>
      </c>
      <c r="P1125" s="6">
        <f t="shared" si="69"/>
        <v>3.6666666666666665</v>
      </c>
      <c r="Q1125" t="s">
        <v>8333</v>
      </c>
      <c r="R1125" t="s">
        <v>8334</v>
      </c>
      <c r="S1125" s="11">
        <f t="shared" si="70"/>
        <v>41718.5237037037</v>
      </c>
      <c r="T1125" s="11">
        <f t="shared" si="71"/>
        <v>41748.5237037037</v>
      </c>
    </row>
    <row r="1126" spans="1:20" ht="60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68"/>
        <v>0</v>
      </c>
      <c r="P1126" s="6">
        <f t="shared" si="69"/>
        <v>60.714285714285715</v>
      </c>
      <c r="Q1126" t="s">
        <v>8333</v>
      </c>
      <c r="R1126" t="s">
        <v>8335</v>
      </c>
      <c r="S1126" s="11">
        <f t="shared" si="70"/>
        <v>42094.667256944449</v>
      </c>
      <c r="T1126" s="11">
        <f t="shared" si="71"/>
        <v>42124.667256944449</v>
      </c>
    </row>
    <row r="1127" spans="1:20" ht="60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68"/>
        <v>0</v>
      </c>
      <c r="P1127" s="6" t="e">
        <f t="shared" si="69"/>
        <v>#DIV/0!</v>
      </c>
      <c r="Q1127" t="s">
        <v>8333</v>
      </c>
      <c r="R1127" t="s">
        <v>8335</v>
      </c>
      <c r="S1127" s="11">
        <f t="shared" si="70"/>
        <v>42212.624189814815</v>
      </c>
      <c r="T1127" s="11">
        <f t="shared" si="71"/>
        <v>42272.624189814815</v>
      </c>
    </row>
    <row r="1128" spans="1:20" ht="4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68"/>
        <v>1</v>
      </c>
      <c r="P1128" s="6">
        <f t="shared" si="69"/>
        <v>5</v>
      </c>
      <c r="Q1128" t="s">
        <v>8333</v>
      </c>
      <c r="R1128" t="s">
        <v>8335</v>
      </c>
      <c r="S1128" s="11">
        <f t="shared" si="70"/>
        <v>42535.327476851846</v>
      </c>
      <c r="T1128" s="11">
        <f t="shared" si="71"/>
        <v>42565.327476851846</v>
      </c>
    </row>
    <row r="1129" spans="1:20" ht="60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68"/>
        <v>2</v>
      </c>
      <c r="P1129" s="6">
        <f t="shared" si="69"/>
        <v>25.434782608695652</v>
      </c>
      <c r="Q1129" t="s">
        <v>8333</v>
      </c>
      <c r="R1129" t="s">
        <v>8335</v>
      </c>
      <c r="S1129" s="11">
        <f t="shared" si="70"/>
        <v>41926.854166666664</v>
      </c>
      <c r="T1129" s="11">
        <f t="shared" si="71"/>
        <v>41957.895833333328</v>
      </c>
    </row>
    <row r="1130" spans="1:20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68"/>
        <v>0</v>
      </c>
      <c r="P1130" s="6">
        <f t="shared" si="69"/>
        <v>1</v>
      </c>
      <c r="Q1130" t="s">
        <v>8333</v>
      </c>
      <c r="R1130" t="s">
        <v>8335</v>
      </c>
      <c r="S1130" s="11">
        <f t="shared" si="70"/>
        <v>41828.649502314816</v>
      </c>
      <c r="T1130" s="11">
        <f t="shared" si="71"/>
        <v>41858.649502314816</v>
      </c>
    </row>
    <row r="1131" spans="1:20" ht="4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68"/>
        <v>0</v>
      </c>
      <c r="P1131" s="6">
        <f t="shared" si="69"/>
        <v>10.5</v>
      </c>
      <c r="Q1131" t="s">
        <v>8333</v>
      </c>
      <c r="R1131" t="s">
        <v>8335</v>
      </c>
      <c r="S1131" s="11">
        <f t="shared" si="70"/>
        <v>42496.264965277776</v>
      </c>
      <c r="T1131" s="11">
        <f t="shared" si="71"/>
        <v>42526.264965277776</v>
      </c>
    </row>
    <row r="1132" spans="1:20" ht="60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68"/>
        <v>0</v>
      </c>
      <c r="P1132" s="6">
        <f t="shared" si="69"/>
        <v>3.6666666666666665</v>
      </c>
      <c r="Q1132" t="s">
        <v>8333</v>
      </c>
      <c r="R1132" t="s">
        <v>8335</v>
      </c>
      <c r="S1132" s="11">
        <f t="shared" si="70"/>
        <v>41908.996527777781</v>
      </c>
      <c r="T1132" s="11">
        <f t="shared" si="71"/>
        <v>41969.038194444445</v>
      </c>
    </row>
    <row r="1133" spans="1:20" ht="60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68"/>
        <v>0</v>
      </c>
      <c r="P1133" s="6" t="e">
        <f t="shared" si="69"/>
        <v>#DIV/0!</v>
      </c>
      <c r="Q1133" t="s">
        <v>8333</v>
      </c>
      <c r="R1133" t="s">
        <v>8335</v>
      </c>
      <c r="S1133" s="11">
        <f t="shared" si="70"/>
        <v>42332.908194444448</v>
      </c>
      <c r="T1133" s="11">
        <f t="shared" si="71"/>
        <v>42362.908194444448</v>
      </c>
    </row>
    <row r="1134" spans="1:20" ht="4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68"/>
        <v>14</v>
      </c>
      <c r="P1134" s="6">
        <f t="shared" si="69"/>
        <v>110.61538461538461</v>
      </c>
      <c r="Q1134" t="s">
        <v>8333</v>
      </c>
      <c r="R1134" t="s">
        <v>8335</v>
      </c>
      <c r="S1134" s="11">
        <f t="shared" si="70"/>
        <v>42706.115405092598</v>
      </c>
      <c r="T1134" s="11">
        <f t="shared" si="71"/>
        <v>42736.115405092598</v>
      </c>
    </row>
    <row r="1135" spans="1:20" ht="60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68"/>
        <v>1</v>
      </c>
      <c r="P1135" s="6">
        <f t="shared" si="69"/>
        <v>20</v>
      </c>
      <c r="Q1135" t="s">
        <v>8333</v>
      </c>
      <c r="R1135" t="s">
        <v>8335</v>
      </c>
      <c r="S1135" s="11">
        <f t="shared" si="70"/>
        <v>41821.407187500001</v>
      </c>
      <c r="T1135" s="11">
        <f t="shared" si="71"/>
        <v>41851.407187500001</v>
      </c>
    </row>
    <row r="1136" spans="1:20" ht="4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68"/>
        <v>0</v>
      </c>
      <c r="P1136" s="6">
        <f t="shared" si="69"/>
        <v>1</v>
      </c>
      <c r="Q1136" t="s">
        <v>8333</v>
      </c>
      <c r="R1136" t="s">
        <v>8335</v>
      </c>
      <c r="S1136" s="11">
        <f t="shared" si="70"/>
        <v>41958.285046296296</v>
      </c>
      <c r="T1136" s="11">
        <f t="shared" si="71"/>
        <v>41972.189583333333</v>
      </c>
    </row>
    <row r="1137" spans="1:20" ht="60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68"/>
        <v>5</v>
      </c>
      <c r="P1137" s="6">
        <f t="shared" si="69"/>
        <v>50</v>
      </c>
      <c r="Q1137" t="s">
        <v>8333</v>
      </c>
      <c r="R1137" t="s">
        <v>8335</v>
      </c>
      <c r="S1137" s="11">
        <f t="shared" si="70"/>
        <v>42558.989513888882</v>
      </c>
      <c r="T1137" s="11">
        <f t="shared" si="71"/>
        <v>42588.989513888882</v>
      </c>
    </row>
    <row r="1138" spans="1:20" ht="4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68"/>
        <v>6</v>
      </c>
      <c r="P1138" s="6">
        <f t="shared" si="69"/>
        <v>45</v>
      </c>
      <c r="Q1138" t="s">
        <v>8333</v>
      </c>
      <c r="R1138" t="s">
        <v>8335</v>
      </c>
      <c r="S1138" s="11">
        <f t="shared" si="70"/>
        <v>42327.671631944439</v>
      </c>
      <c r="T1138" s="11">
        <f t="shared" si="71"/>
        <v>42357.671631944439</v>
      </c>
    </row>
    <row r="1139" spans="1:20" ht="60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68"/>
        <v>40</v>
      </c>
      <c r="P1139" s="6">
        <f t="shared" si="69"/>
        <v>253.2051282051282</v>
      </c>
      <c r="Q1139" t="s">
        <v>8333</v>
      </c>
      <c r="R1139" t="s">
        <v>8335</v>
      </c>
      <c r="S1139" s="11">
        <f t="shared" si="70"/>
        <v>42453.819687499999</v>
      </c>
      <c r="T1139" s="11">
        <f t="shared" si="71"/>
        <v>42483.819687499999</v>
      </c>
    </row>
    <row r="1140" spans="1:20" ht="60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68"/>
        <v>0</v>
      </c>
      <c r="P1140" s="6">
        <f t="shared" si="69"/>
        <v>31.25</v>
      </c>
      <c r="Q1140" t="s">
        <v>8333</v>
      </c>
      <c r="R1140" t="s">
        <v>8335</v>
      </c>
      <c r="S1140" s="11">
        <f t="shared" si="70"/>
        <v>42736.9066087963</v>
      </c>
      <c r="T1140" s="11">
        <f t="shared" si="71"/>
        <v>42756.9066087963</v>
      </c>
    </row>
    <row r="1141" spans="1:20" ht="60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68"/>
        <v>0</v>
      </c>
      <c r="P1141" s="6">
        <f t="shared" si="69"/>
        <v>5</v>
      </c>
      <c r="Q1141" t="s">
        <v>8333</v>
      </c>
      <c r="R1141" t="s">
        <v>8335</v>
      </c>
      <c r="S1141" s="11">
        <f t="shared" si="70"/>
        <v>41975.347523148142</v>
      </c>
      <c r="T1141" s="11">
        <f t="shared" si="71"/>
        <v>42005.347523148142</v>
      </c>
    </row>
    <row r="1142" spans="1:20" ht="4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68"/>
        <v>0</v>
      </c>
      <c r="P1142" s="6" t="e">
        <f t="shared" si="69"/>
        <v>#DIV/0!</v>
      </c>
      <c r="Q1142" t="s">
        <v>8333</v>
      </c>
      <c r="R1142" t="s">
        <v>8335</v>
      </c>
      <c r="S1142" s="11">
        <f t="shared" si="70"/>
        <v>42192.462048611109</v>
      </c>
      <c r="T1142" s="11">
        <f t="shared" si="71"/>
        <v>42222.462048611109</v>
      </c>
    </row>
    <row r="1143" spans="1:20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68"/>
        <v>0</v>
      </c>
      <c r="P1143" s="6" t="e">
        <f t="shared" si="69"/>
        <v>#DIV/0!</v>
      </c>
      <c r="Q1143" t="s">
        <v>8333</v>
      </c>
      <c r="R1143" t="s">
        <v>8335</v>
      </c>
      <c r="S1143" s="11">
        <f t="shared" si="70"/>
        <v>42164.699652777781</v>
      </c>
      <c r="T1143" s="11">
        <f t="shared" si="71"/>
        <v>42194.699652777781</v>
      </c>
    </row>
    <row r="1144" spans="1:20" ht="4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68"/>
        <v>0</v>
      </c>
      <c r="P1144" s="6" t="e">
        <f t="shared" si="69"/>
        <v>#DIV/0!</v>
      </c>
      <c r="Q1144" t="s">
        <v>8333</v>
      </c>
      <c r="R1144" t="s">
        <v>8335</v>
      </c>
      <c r="S1144" s="11">
        <f t="shared" si="70"/>
        <v>42022.006099537044</v>
      </c>
      <c r="T1144" s="11">
        <f t="shared" si="71"/>
        <v>42052.006099537044</v>
      </c>
    </row>
    <row r="1145" spans="1:20" ht="60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68"/>
        <v>0</v>
      </c>
      <c r="P1145" s="6">
        <f t="shared" si="69"/>
        <v>23.25</v>
      </c>
      <c r="Q1145" t="s">
        <v>8333</v>
      </c>
      <c r="R1145" t="s">
        <v>8335</v>
      </c>
      <c r="S1145" s="11">
        <f t="shared" si="70"/>
        <v>42325.19358796296</v>
      </c>
      <c r="T1145" s="11">
        <f t="shared" si="71"/>
        <v>42355.19358796296</v>
      </c>
    </row>
    <row r="1146" spans="1:20" ht="4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68"/>
        <v>0</v>
      </c>
      <c r="P1146" s="6" t="e">
        <f t="shared" si="69"/>
        <v>#DIV/0!</v>
      </c>
      <c r="Q1146" t="s">
        <v>8336</v>
      </c>
      <c r="R1146" t="s">
        <v>8337</v>
      </c>
      <c r="S1146" s="11">
        <f t="shared" si="70"/>
        <v>42093.181944444441</v>
      </c>
      <c r="T1146" s="11">
        <f t="shared" si="71"/>
        <v>42123.181944444441</v>
      </c>
    </row>
    <row r="1147" spans="1:20" ht="4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68"/>
        <v>0</v>
      </c>
      <c r="P1147" s="6">
        <f t="shared" si="69"/>
        <v>100</v>
      </c>
      <c r="Q1147" t="s">
        <v>8336</v>
      </c>
      <c r="R1147" t="s">
        <v>8337</v>
      </c>
      <c r="S1147" s="11">
        <f t="shared" si="70"/>
        <v>41854.747592592597</v>
      </c>
      <c r="T1147" s="11">
        <f t="shared" si="71"/>
        <v>41914.747592592597</v>
      </c>
    </row>
    <row r="1148" spans="1:20" ht="4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68"/>
        <v>9</v>
      </c>
      <c r="P1148" s="6">
        <f t="shared" si="69"/>
        <v>44.166666666666664</v>
      </c>
      <c r="Q1148" t="s">
        <v>8336</v>
      </c>
      <c r="R1148" t="s">
        <v>8337</v>
      </c>
      <c r="S1148" s="11">
        <f t="shared" si="70"/>
        <v>41723.9533912037</v>
      </c>
      <c r="T1148" s="11">
        <f t="shared" si="71"/>
        <v>41761.9533912037</v>
      </c>
    </row>
    <row r="1149" spans="1:20" ht="60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68"/>
        <v>0</v>
      </c>
      <c r="P1149" s="6" t="e">
        <f t="shared" si="69"/>
        <v>#DIV/0!</v>
      </c>
      <c r="Q1149" t="s">
        <v>8336</v>
      </c>
      <c r="R1149" t="s">
        <v>8337</v>
      </c>
      <c r="S1149" s="11">
        <f t="shared" si="70"/>
        <v>41871.972025462965</v>
      </c>
      <c r="T1149" s="11">
        <f t="shared" si="71"/>
        <v>41931.972025462965</v>
      </c>
    </row>
    <row r="1150" spans="1:20" ht="30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68"/>
        <v>0</v>
      </c>
      <c r="P1150" s="6">
        <f t="shared" si="69"/>
        <v>24.333333333333332</v>
      </c>
      <c r="Q1150" t="s">
        <v>8336</v>
      </c>
      <c r="R1150" t="s">
        <v>8337</v>
      </c>
      <c r="S1150" s="11">
        <f t="shared" si="70"/>
        <v>42675.171076388884</v>
      </c>
      <c r="T1150" s="11">
        <f t="shared" si="71"/>
        <v>42705.212743055556</v>
      </c>
    </row>
    <row r="1151" spans="1:20" ht="30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68"/>
        <v>0</v>
      </c>
      <c r="P1151" s="6">
        <f t="shared" si="69"/>
        <v>37.5</v>
      </c>
      <c r="Q1151" t="s">
        <v>8336</v>
      </c>
      <c r="R1151" t="s">
        <v>8337</v>
      </c>
      <c r="S1151" s="11">
        <f t="shared" si="70"/>
        <v>42507.71025462963</v>
      </c>
      <c r="T1151" s="11">
        <f t="shared" si="71"/>
        <v>42537.71025462963</v>
      </c>
    </row>
    <row r="1152" spans="1:20" ht="30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68"/>
        <v>10</v>
      </c>
      <c r="P1152" s="6">
        <f t="shared" si="69"/>
        <v>42</v>
      </c>
      <c r="Q1152" t="s">
        <v>8336</v>
      </c>
      <c r="R1152" t="s">
        <v>8337</v>
      </c>
      <c r="S1152" s="11">
        <f t="shared" si="70"/>
        <v>42317.954571759255</v>
      </c>
      <c r="T1152" s="11">
        <f t="shared" si="71"/>
        <v>42377.954571759255</v>
      </c>
    </row>
    <row r="1153" spans="1:20" ht="60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68"/>
        <v>0</v>
      </c>
      <c r="P1153" s="6" t="e">
        <f t="shared" si="69"/>
        <v>#DIV/0!</v>
      </c>
      <c r="Q1153" t="s">
        <v>8336</v>
      </c>
      <c r="R1153" t="s">
        <v>8337</v>
      </c>
      <c r="S1153" s="11">
        <f t="shared" si="70"/>
        <v>42224.102581018517</v>
      </c>
      <c r="T1153" s="11">
        <f t="shared" si="71"/>
        <v>42254.102581018517</v>
      </c>
    </row>
    <row r="1154" spans="1:20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68"/>
        <v>6</v>
      </c>
      <c r="P1154" s="6">
        <f t="shared" si="69"/>
        <v>60.733333333333334</v>
      </c>
      <c r="Q1154" t="s">
        <v>8336</v>
      </c>
      <c r="R1154" t="s">
        <v>8337</v>
      </c>
      <c r="S1154" s="11">
        <f t="shared" si="70"/>
        <v>42109.709629629629</v>
      </c>
      <c r="T1154" s="11">
        <f t="shared" si="71"/>
        <v>42139.709629629629</v>
      </c>
    </row>
    <row r="1155" spans="1:20" ht="30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ref="O1155:O1218" si="72">ROUND(E1155/D1155*100,0)</f>
        <v>1</v>
      </c>
      <c r="P1155" s="6">
        <f t="shared" ref="P1155:P1218" si="73">E1155/L1155</f>
        <v>50</v>
      </c>
      <c r="Q1155" t="s">
        <v>8336</v>
      </c>
      <c r="R1155" t="s">
        <v>8337</v>
      </c>
      <c r="S1155" s="11">
        <f t="shared" ref="S1155:S1218" si="74">(((J1155/60)/60)/24)+DATE(1970,1,1)</f>
        <v>42143.714178240742</v>
      </c>
      <c r="T1155" s="11">
        <f t="shared" ref="T1155:T1218" si="75">(((I1155/60)/60)/24)+DATE(1970,1,1)</f>
        <v>42173.714178240742</v>
      </c>
    </row>
    <row r="1156" spans="1:20" ht="4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72"/>
        <v>7</v>
      </c>
      <c r="P1156" s="6">
        <f t="shared" si="73"/>
        <v>108.33333333333333</v>
      </c>
      <c r="Q1156" t="s">
        <v>8336</v>
      </c>
      <c r="R1156" t="s">
        <v>8337</v>
      </c>
      <c r="S1156" s="11">
        <f t="shared" si="74"/>
        <v>42223.108865740738</v>
      </c>
      <c r="T1156" s="11">
        <f t="shared" si="75"/>
        <v>42253.108865740738</v>
      </c>
    </row>
    <row r="1157" spans="1:20" ht="60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72"/>
        <v>1</v>
      </c>
      <c r="P1157" s="6">
        <f t="shared" si="73"/>
        <v>23.5</v>
      </c>
      <c r="Q1157" t="s">
        <v>8336</v>
      </c>
      <c r="R1157" t="s">
        <v>8337</v>
      </c>
      <c r="S1157" s="11">
        <f t="shared" si="74"/>
        <v>41835.763981481483</v>
      </c>
      <c r="T1157" s="11">
        <f t="shared" si="75"/>
        <v>41865.763981481483</v>
      </c>
    </row>
    <row r="1158" spans="1:20" ht="4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72"/>
        <v>0</v>
      </c>
      <c r="P1158" s="6" t="e">
        <f t="shared" si="73"/>
        <v>#DIV/0!</v>
      </c>
      <c r="Q1158" t="s">
        <v>8336</v>
      </c>
      <c r="R1158" t="s">
        <v>8337</v>
      </c>
      <c r="S1158" s="11">
        <f t="shared" si="74"/>
        <v>42029.07131944444</v>
      </c>
      <c r="T1158" s="11">
        <f t="shared" si="75"/>
        <v>42059.07131944444</v>
      </c>
    </row>
    <row r="1159" spans="1:20" ht="60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72"/>
        <v>2</v>
      </c>
      <c r="P1159" s="6">
        <f t="shared" si="73"/>
        <v>50.333333333333336</v>
      </c>
      <c r="Q1159" t="s">
        <v>8336</v>
      </c>
      <c r="R1159" t="s">
        <v>8337</v>
      </c>
      <c r="S1159" s="11">
        <f t="shared" si="74"/>
        <v>41918.628240740742</v>
      </c>
      <c r="T1159" s="11">
        <f t="shared" si="75"/>
        <v>41978.669907407413</v>
      </c>
    </row>
    <row r="1160" spans="1:20" ht="60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72"/>
        <v>0</v>
      </c>
      <c r="P1160" s="6">
        <f t="shared" si="73"/>
        <v>11.666666666666666</v>
      </c>
      <c r="Q1160" t="s">
        <v>8336</v>
      </c>
      <c r="R1160" t="s">
        <v>8337</v>
      </c>
      <c r="S1160" s="11">
        <f t="shared" si="74"/>
        <v>41952.09175925926</v>
      </c>
      <c r="T1160" s="11">
        <f t="shared" si="75"/>
        <v>41982.09175925926</v>
      </c>
    </row>
    <row r="1161" spans="1:20" ht="60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72"/>
        <v>0</v>
      </c>
      <c r="P1161" s="6" t="e">
        <f t="shared" si="73"/>
        <v>#DIV/0!</v>
      </c>
      <c r="Q1161" t="s">
        <v>8336</v>
      </c>
      <c r="R1161" t="s">
        <v>8337</v>
      </c>
      <c r="S1161" s="11">
        <f t="shared" si="74"/>
        <v>42154.726446759261</v>
      </c>
      <c r="T1161" s="11">
        <f t="shared" si="75"/>
        <v>42185.65625</v>
      </c>
    </row>
    <row r="1162" spans="1:20" ht="4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72"/>
        <v>4</v>
      </c>
      <c r="P1162" s="6">
        <f t="shared" si="73"/>
        <v>60.789473684210527</v>
      </c>
      <c r="Q1162" t="s">
        <v>8336</v>
      </c>
      <c r="R1162" t="s">
        <v>8337</v>
      </c>
      <c r="S1162" s="11">
        <f t="shared" si="74"/>
        <v>42061.154930555553</v>
      </c>
      <c r="T1162" s="11">
        <f t="shared" si="75"/>
        <v>42091.113263888896</v>
      </c>
    </row>
    <row r="1163" spans="1:20" ht="60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72"/>
        <v>0</v>
      </c>
      <c r="P1163" s="6" t="e">
        <f t="shared" si="73"/>
        <v>#DIV/0!</v>
      </c>
      <c r="Q1163" t="s">
        <v>8336</v>
      </c>
      <c r="R1163" t="s">
        <v>8337</v>
      </c>
      <c r="S1163" s="11">
        <f t="shared" si="74"/>
        <v>42122.629502314812</v>
      </c>
      <c r="T1163" s="11">
        <f t="shared" si="75"/>
        <v>42143.629502314812</v>
      </c>
    </row>
    <row r="1164" spans="1:20" ht="60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72"/>
        <v>0</v>
      </c>
      <c r="P1164" s="6">
        <f t="shared" si="73"/>
        <v>17.5</v>
      </c>
      <c r="Q1164" t="s">
        <v>8336</v>
      </c>
      <c r="R1164" t="s">
        <v>8337</v>
      </c>
      <c r="S1164" s="11">
        <f t="shared" si="74"/>
        <v>41876.683611111112</v>
      </c>
      <c r="T1164" s="11">
        <f t="shared" si="75"/>
        <v>41907.683611111112</v>
      </c>
    </row>
    <row r="1165" spans="1:20" ht="60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72"/>
        <v>0</v>
      </c>
      <c r="P1165" s="6" t="e">
        <f t="shared" si="73"/>
        <v>#DIV/0!</v>
      </c>
      <c r="Q1165" t="s">
        <v>8336</v>
      </c>
      <c r="R1165" t="s">
        <v>8337</v>
      </c>
      <c r="S1165" s="11">
        <f t="shared" si="74"/>
        <v>41830.723611111112</v>
      </c>
      <c r="T1165" s="11">
        <f t="shared" si="75"/>
        <v>41860.723611111112</v>
      </c>
    </row>
    <row r="1166" spans="1:20" ht="60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72"/>
        <v>0</v>
      </c>
      <c r="P1166" s="6" t="e">
        <f t="shared" si="73"/>
        <v>#DIV/0!</v>
      </c>
      <c r="Q1166" t="s">
        <v>8336</v>
      </c>
      <c r="R1166" t="s">
        <v>8337</v>
      </c>
      <c r="S1166" s="11">
        <f t="shared" si="74"/>
        <v>42509.724328703705</v>
      </c>
      <c r="T1166" s="11">
        <f t="shared" si="75"/>
        <v>42539.724328703705</v>
      </c>
    </row>
    <row r="1167" spans="1:20" ht="60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72"/>
        <v>21</v>
      </c>
      <c r="P1167" s="6">
        <f t="shared" si="73"/>
        <v>82.82</v>
      </c>
      <c r="Q1167" t="s">
        <v>8336</v>
      </c>
      <c r="R1167" t="s">
        <v>8337</v>
      </c>
      <c r="S1167" s="11">
        <f t="shared" si="74"/>
        <v>41792.214467592588</v>
      </c>
      <c r="T1167" s="11">
        <f t="shared" si="75"/>
        <v>41826.214467592588</v>
      </c>
    </row>
    <row r="1168" spans="1:20" ht="60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72"/>
        <v>19</v>
      </c>
      <c r="P1168" s="6">
        <f t="shared" si="73"/>
        <v>358.875</v>
      </c>
      <c r="Q1168" t="s">
        <v>8336</v>
      </c>
      <c r="R1168" t="s">
        <v>8337</v>
      </c>
      <c r="S1168" s="11">
        <f t="shared" si="74"/>
        <v>42150.485439814816</v>
      </c>
      <c r="T1168" s="11">
        <f t="shared" si="75"/>
        <v>42181.166666666672</v>
      </c>
    </row>
    <row r="1169" spans="1:20" ht="4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72"/>
        <v>2</v>
      </c>
      <c r="P1169" s="6">
        <f t="shared" si="73"/>
        <v>61.1875</v>
      </c>
      <c r="Q1169" t="s">
        <v>8336</v>
      </c>
      <c r="R1169" t="s">
        <v>8337</v>
      </c>
      <c r="S1169" s="11">
        <f t="shared" si="74"/>
        <v>41863.734895833331</v>
      </c>
      <c r="T1169" s="11">
        <f t="shared" si="75"/>
        <v>41894.734895833331</v>
      </c>
    </row>
    <row r="1170" spans="1:20" ht="4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72"/>
        <v>6</v>
      </c>
      <c r="P1170" s="6">
        <f t="shared" si="73"/>
        <v>340</v>
      </c>
      <c r="Q1170" t="s">
        <v>8336</v>
      </c>
      <c r="R1170" t="s">
        <v>8337</v>
      </c>
      <c r="S1170" s="11">
        <f t="shared" si="74"/>
        <v>42605.053993055553</v>
      </c>
      <c r="T1170" s="11">
        <f t="shared" si="75"/>
        <v>42635.053993055553</v>
      </c>
    </row>
    <row r="1171" spans="1:20" ht="4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72"/>
        <v>0</v>
      </c>
      <c r="P1171" s="6">
        <f t="shared" si="73"/>
        <v>5.666666666666667</v>
      </c>
      <c r="Q1171" t="s">
        <v>8336</v>
      </c>
      <c r="R1171" t="s">
        <v>8337</v>
      </c>
      <c r="S1171" s="11">
        <f t="shared" si="74"/>
        <v>42027.353738425925</v>
      </c>
      <c r="T1171" s="11">
        <f t="shared" si="75"/>
        <v>42057.353738425925</v>
      </c>
    </row>
    <row r="1172" spans="1:20" ht="4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72"/>
        <v>0</v>
      </c>
      <c r="P1172" s="6">
        <f t="shared" si="73"/>
        <v>50</v>
      </c>
      <c r="Q1172" t="s">
        <v>8336</v>
      </c>
      <c r="R1172" t="s">
        <v>8337</v>
      </c>
      <c r="S1172" s="11">
        <f t="shared" si="74"/>
        <v>42124.893182870372</v>
      </c>
      <c r="T1172" s="11">
        <f t="shared" si="75"/>
        <v>42154.893182870372</v>
      </c>
    </row>
    <row r="1173" spans="1:20" ht="4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72"/>
        <v>0</v>
      </c>
      <c r="P1173" s="6">
        <f t="shared" si="73"/>
        <v>25</v>
      </c>
      <c r="Q1173" t="s">
        <v>8336</v>
      </c>
      <c r="R1173" t="s">
        <v>8337</v>
      </c>
      <c r="S1173" s="11">
        <f t="shared" si="74"/>
        <v>41938.804710648146</v>
      </c>
      <c r="T1173" s="11">
        <f t="shared" si="75"/>
        <v>41956.846377314811</v>
      </c>
    </row>
    <row r="1174" spans="1:20" ht="30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72"/>
        <v>0</v>
      </c>
      <c r="P1174" s="6" t="e">
        <f t="shared" si="73"/>
        <v>#DIV/0!</v>
      </c>
      <c r="Q1174" t="s">
        <v>8336</v>
      </c>
      <c r="R1174" t="s">
        <v>8337</v>
      </c>
      <c r="S1174" s="11">
        <f t="shared" si="74"/>
        <v>41841.682314814818</v>
      </c>
      <c r="T1174" s="11">
        <f t="shared" si="75"/>
        <v>41871.682314814818</v>
      </c>
    </row>
    <row r="1175" spans="1:20" ht="60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72"/>
        <v>0</v>
      </c>
      <c r="P1175" s="6">
        <f t="shared" si="73"/>
        <v>30</v>
      </c>
      <c r="Q1175" t="s">
        <v>8336</v>
      </c>
      <c r="R1175" t="s">
        <v>8337</v>
      </c>
      <c r="S1175" s="11">
        <f t="shared" si="74"/>
        <v>42184.185844907406</v>
      </c>
      <c r="T1175" s="11">
        <f t="shared" si="75"/>
        <v>42219.185844907406</v>
      </c>
    </row>
    <row r="1176" spans="1:20" ht="4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72"/>
        <v>6</v>
      </c>
      <c r="P1176" s="6">
        <f t="shared" si="73"/>
        <v>46.631578947368418</v>
      </c>
      <c r="Q1176" t="s">
        <v>8336</v>
      </c>
      <c r="R1176" t="s">
        <v>8337</v>
      </c>
      <c r="S1176" s="11">
        <f t="shared" si="74"/>
        <v>42468.84174768519</v>
      </c>
      <c r="T1176" s="11">
        <f t="shared" si="75"/>
        <v>42498.84174768519</v>
      </c>
    </row>
    <row r="1177" spans="1:20" ht="4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72"/>
        <v>3</v>
      </c>
      <c r="P1177" s="6">
        <f t="shared" si="73"/>
        <v>65</v>
      </c>
      <c r="Q1177" t="s">
        <v>8336</v>
      </c>
      <c r="R1177" t="s">
        <v>8337</v>
      </c>
      <c r="S1177" s="11">
        <f t="shared" si="74"/>
        <v>42170.728460648148</v>
      </c>
      <c r="T1177" s="11">
        <f t="shared" si="75"/>
        <v>42200.728460648148</v>
      </c>
    </row>
    <row r="1178" spans="1:20" ht="60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72"/>
        <v>0</v>
      </c>
      <c r="P1178" s="6">
        <f t="shared" si="73"/>
        <v>10</v>
      </c>
      <c r="Q1178" t="s">
        <v>8336</v>
      </c>
      <c r="R1178" t="s">
        <v>8337</v>
      </c>
      <c r="S1178" s="11">
        <f t="shared" si="74"/>
        <v>42746.019652777773</v>
      </c>
      <c r="T1178" s="11">
        <f t="shared" si="75"/>
        <v>42800.541666666672</v>
      </c>
    </row>
    <row r="1179" spans="1:20" ht="60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72"/>
        <v>0</v>
      </c>
      <c r="P1179" s="6" t="e">
        <f t="shared" si="73"/>
        <v>#DIV/0!</v>
      </c>
      <c r="Q1179" t="s">
        <v>8336</v>
      </c>
      <c r="R1179" t="s">
        <v>8337</v>
      </c>
      <c r="S1179" s="11">
        <f t="shared" si="74"/>
        <v>41897.660833333335</v>
      </c>
      <c r="T1179" s="11">
        <f t="shared" si="75"/>
        <v>41927.660833333335</v>
      </c>
    </row>
    <row r="1180" spans="1:20" ht="60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72"/>
        <v>0</v>
      </c>
      <c r="P1180" s="6">
        <f t="shared" si="73"/>
        <v>5</v>
      </c>
      <c r="Q1180" t="s">
        <v>8336</v>
      </c>
      <c r="R1180" t="s">
        <v>8337</v>
      </c>
      <c r="S1180" s="11">
        <f t="shared" si="74"/>
        <v>41837.905694444446</v>
      </c>
      <c r="T1180" s="11">
        <f t="shared" si="75"/>
        <v>41867.905694444446</v>
      </c>
    </row>
    <row r="1181" spans="1:20" ht="4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72"/>
        <v>5</v>
      </c>
      <c r="P1181" s="6">
        <f t="shared" si="73"/>
        <v>640</v>
      </c>
      <c r="Q1181" t="s">
        <v>8336</v>
      </c>
      <c r="R1181" t="s">
        <v>8337</v>
      </c>
      <c r="S1181" s="11">
        <f t="shared" si="74"/>
        <v>42275.720219907409</v>
      </c>
      <c r="T1181" s="11">
        <f t="shared" si="75"/>
        <v>42305.720219907409</v>
      </c>
    </row>
    <row r="1182" spans="1:20" ht="4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72"/>
        <v>12</v>
      </c>
      <c r="P1182" s="6">
        <f t="shared" si="73"/>
        <v>69.117647058823536</v>
      </c>
      <c r="Q1182" t="s">
        <v>8336</v>
      </c>
      <c r="R1182" t="s">
        <v>8337</v>
      </c>
      <c r="S1182" s="11">
        <f t="shared" si="74"/>
        <v>41781.806875000002</v>
      </c>
      <c r="T1182" s="11">
        <f t="shared" si="75"/>
        <v>41818.806875000002</v>
      </c>
    </row>
    <row r="1183" spans="1:20" ht="30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72"/>
        <v>0</v>
      </c>
      <c r="P1183" s="6">
        <f t="shared" si="73"/>
        <v>1.3333333333333333</v>
      </c>
      <c r="Q1183" t="s">
        <v>8336</v>
      </c>
      <c r="R1183" t="s">
        <v>8337</v>
      </c>
      <c r="S1183" s="11">
        <f t="shared" si="74"/>
        <v>42034.339363425926</v>
      </c>
      <c r="T1183" s="11">
        <f t="shared" si="75"/>
        <v>42064.339363425926</v>
      </c>
    </row>
    <row r="1184" spans="1:20" ht="60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72"/>
        <v>4</v>
      </c>
      <c r="P1184" s="6">
        <f t="shared" si="73"/>
        <v>10.5</v>
      </c>
      <c r="Q1184" t="s">
        <v>8336</v>
      </c>
      <c r="R1184" t="s">
        <v>8337</v>
      </c>
      <c r="S1184" s="11">
        <f t="shared" si="74"/>
        <v>42728.827407407407</v>
      </c>
      <c r="T1184" s="11">
        <f t="shared" si="75"/>
        <v>42747.695833333331</v>
      </c>
    </row>
    <row r="1185" spans="1:20" ht="60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72"/>
        <v>4</v>
      </c>
      <c r="P1185" s="6">
        <f t="shared" si="73"/>
        <v>33.333333333333336</v>
      </c>
      <c r="Q1185" t="s">
        <v>8336</v>
      </c>
      <c r="R1185" t="s">
        <v>8337</v>
      </c>
      <c r="S1185" s="11">
        <f t="shared" si="74"/>
        <v>42656.86137731481</v>
      </c>
      <c r="T1185" s="11">
        <f t="shared" si="75"/>
        <v>42676.165972222225</v>
      </c>
    </row>
    <row r="1186" spans="1:20" ht="60" hidden="1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72"/>
        <v>105</v>
      </c>
      <c r="P1186" s="6">
        <f t="shared" si="73"/>
        <v>61.562666666666665</v>
      </c>
      <c r="Q1186" t="s">
        <v>8338</v>
      </c>
      <c r="R1186" t="s">
        <v>8339</v>
      </c>
      <c r="S1186" s="11">
        <f t="shared" si="74"/>
        <v>42741.599664351852</v>
      </c>
      <c r="T1186" s="11">
        <f t="shared" si="75"/>
        <v>42772.599664351852</v>
      </c>
    </row>
    <row r="1187" spans="1:20" ht="60" hidden="1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72"/>
        <v>105</v>
      </c>
      <c r="P1187" s="6">
        <f t="shared" si="73"/>
        <v>118.73873873873873</v>
      </c>
      <c r="Q1187" t="s">
        <v>8338</v>
      </c>
      <c r="R1187" t="s">
        <v>8339</v>
      </c>
      <c r="S1187" s="11">
        <f t="shared" si="74"/>
        <v>42130.865150462967</v>
      </c>
      <c r="T1187" s="11">
        <f t="shared" si="75"/>
        <v>42163.166666666672</v>
      </c>
    </row>
    <row r="1188" spans="1:20" ht="60" hidden="1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72"/>
        <v>107</v>
      </c>
      <c r="P1188" s="6">
        <f t="shared" si="73"/>
        <v>65.081300813008127</v>
      </c>
      <c r="Q1188" t="s">
        <v>8338</v>
      </c>
      <c r="R1188" t="s">
        <v>8339</v>
      </c>
      <c r="S1188" s="11">
        <f t="shared" si="74"/>
        <v>42123.86336805555</v>
      </c>
      <c r="T1188" s="11">
        <f t="shared" si="75"/>
        <v>42156.945833333331</v>
      </c>
    </row>
    <row r="1189" spans="1:20" ht="60" hidden="1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72"/>
        <v>104</v>
      </c>
      <c r="P1189" s="6">
        <f t="shared" si="73"/>
        <v>130.15714285714284</v>
      </c>
      <c r="Q1189" t="s">
        <v>8338</v>
      </c>
      <c r="R1189" t="s">
        <v>8339</v>
      </c>
      <c r="S1189" s="11">
        <f t="shared" si="74"/>
        <v>42109.894942129627</v>
      </c>
      <c r="T1189" s="11">
        <f t="shared" si="75"/>
        <v>42141.75</v>
      </c>
    </row>
    <row r="1190" spans="1:20" ht="45" hidden="1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72"/>
        <v>161</v>
      </c>
      <c r="P1190" s="6">
        <f t="shared" si="73"/>
        <v>37.776470588235291</v>
      </c>
      <c r="Q1190" t="s">
        <v>8338</v>
      </c>
      <c r="R1190" t="s">
        <v>8339</v>
      </c>
      <c r="S1190" s="11">
        <f t="shared" si="74"/>
        <v>42711.700694444444</v>
      </c>
      <c r="T1190" s="11">
        <f t="shared" si="75"/>
        <v>42732.700694444444</v>
      </c>
    </row>
    <row r="1191" spans="1:20" ht="60" hidden="1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72"/>
        <v>108</v>
      </c>
      <c r="P1191" s="6">
        <f t="shared" si="73"/>
        <v>112.79069767441861</v>
      </c>
      <c r="Q1191" t="s">
        <v>8338</v>
      </c>
      <c r="R1191" t="s">
        <v>8339</v>
      </c>
      <c r="S1191" s="11">
        <f t="shared" si="74"/>
        <v>42529.979108796295</v>
      </c>
      <c r="T1191" s="11">
        <f t="shared" si="75"/>
        <v>42550.979108796295</v>
      </c>
    </row>
    <row r="1192" spans="1:20" ht="45" hidden="1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72"/>
        <v>135</v>
      </c>
      <c r="P1192" s="6">
        <f t="shared" si="73"/>
        <v>51.92307692307692</v>
      </c>
      <c r="Q1192" t="s">
        <v>8338</v>
      </c>
      <c r="R1192" t="s">
        <v>8339</v>
      </c>
      <c r="S1192" s="11">
        <f t="shared" si="74"/>
        <v>41852.665798611109</v>
      </c>
      <c r="T1192" s="11">
        <f t="shared" si="75"/>
        <v>41882.665798611109</v>
      </c>
    </row>
    <row r="1193" spans="1:20" ht="60" hidden="1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72"/>
        <v>109</v>
      </c>
      <c r="P1193" s="6">
        <f t="shared" si="73"/>
        <v>89.242424242424249</v>
      </c>
      <c r="Q1193" t="s">
        <v>8338</v>
      </c>
      <c r="R1193" t="s">
        <v>8339</v>
      </c>
      <c r="S1193" s="11">
        <f t="shared" si="74"/>
        <v>42419.603703703702</v>
      </c>
      <c r="T1193" s="11">
        <f t="shared" si="75"/>
        <v>42449.562037037031</v>
      </c>
    </row>
    <row r="1194" spans="1:20" ht="30" hidden="1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72"/>
        <v>290</v>
      </c>
      <c r="P1194" s="6">
        <f t="shared" si="73"/>
        <v>19.333333333333332</v>
      </c>
      <c r="Q1194" t="s">
        <v>8338</v>
      </c>
      <c r="R1194" t="s">
        <v>8339</v>
      </c>
      <c r="S1194" s="11">
        <f t="shared" si="74"/>
        <v>42747.506689814814</v>
      </c>
      <c r="T1194" s="11">
        <f t="shared" si="75"/>
        <v>42777.506689814814</v>
      </c>
    </row>
    <row r="1195" spans="1:20" ht="60" hidden="1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72"/>
        <v>104</v>
      </c>
      <c r="P1195" s="6">
        <f t="shared" si="73"/>
        <v>79.967032967032964</v>
      </c>
      <c r="Q1195" t="s">
        <v>8338</v>
      </c>
      <c r="R1195" t="s">
        <v>8339</v>
      </c>
      <c r="S1195" s="11">
        <f t="shared" si="74"/>
        <v>42409.776076388895</v>
      </c>
      <c r="T1195" s="11">
        <f t="shared" si="75"/>
        <v>42469.734409722223</v>
      </c>
    </row>
    <row r="1196" spans="1:20" ht="60" hidden="1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72"/>
        <v>322</v>
      </c>
      <c r="P1196" s="6">
        <f t="shared" si="73"/>
        <v>56.414565826330531</v>
      </c>
      <c r="Q1196" t="s">
        <v>8338</v>
      </c>
      <c r="R1196" t="s">
        <v>8339</v>
      </c>
      <c r="S1196" s="11">
        <f t="shared" si="74"/>
        <v>42072.488182870366</v>
      </c>
      <c r="T1196" s="11">
        <f t="shared" si="75"/>
        <v>42102.488182870366</v>
      </c>
    </row>
    <row r="1197" spans="1:20" ht="60" hidden="1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72"/>
        <v>135</v>
      </c>
      <c r="P1197" s="6">
        <f t="shared" si="73"/>
        <v>79.411764705882348</v>
      </c>
      <c r="Q1197" t="s">
        <v>8338</v>
      </c>
      <c r="R1197" t="s">
        <v>8339</v>
      </c>
      <c r="S1197" s="11">
        <f t="shared" si="74"/>
        <v>42298.34783564815</v>
      </c>
      <c r="T1197" s="11">
        <f t="shared" si="75"/>
        <v>42358.375</v>
      </c>
    </row>
    <row r="1198" spans="1:20" ht="30" hidden="1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72"/>
        <v>270</v>
      </c>
      <c r="P1198" s="6">
        <f t="shared" si="73"/>
        <v>76.439453125</v>
      </c>
      <c r="Q1198" t="s">
        <v>8338</v>
      </c>
      <c r="R1198" t="s">
        <v>8339</v>
      </c>
      <c r="S1198" s="11">
        <f t="shared" si="74"/>
        <v>42326.818738425922</v>
      </c>
      <c r="T1198" s="11">
        <f t="shared" si="75"/>
        <v>42356.818738425922</v>
      </c>
    </row>
    <row r="1199" spans="1:20" ht="60" hidden="1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72"/>
        <v>253</v>
      </c>
      <c r="P1199" s="6">
        <f t="shared" si="73"/>
        <v>121</v>
      </c>
      <c r="Q1199" t="s">
        <v>8338</v>
      </c>
      <c r="R1199" t="s">
        <v>8339</v>
      </c>
      <c r="S1199" s="11">
        <f t="shared" si="74"/>
        <v>42503.66474537037</v>
      </c>
      <c r="T1199" s="11">
        <f t="shared" si="75"/>
        <v>42534.249305555553</v>
      </c>
    </row>
    <row r="1200" spans="1:20" ht="60" hidden="1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72"/>
        <v>261</v>
      </c>
      <c r="P1200" s="6">
        <f t="shared" si="73"/>
        <v>54.616766467065865</v>
      </c>
      <c r="Q1200" t="s">
        <v>8338</v>
      </c>
      <c r="R1200" t="s">
        <v>8339</v>
      </c>
      <c r="S1200" s="11">
        <f t="shared" si="74"/>
        <v>42333.619050925925</v>
      </c>
      <c r="T1200" s="11">
        <f t="shared" si="75"/>
        <v>42369.125</v>
      </c>
    </row>
    <row r="1201" spans="1:20" ht="60" hidden="1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72"/>
        <v>101</v>
      </c>
      <c r="P1201" s="6">
        <f t="shared" si="73"/>
        <v>299.22222222222223</v>
      </c>
      <c r="Q1201" t="s">
        <v>8338</v>
      </c>
      <c r="R1201" t="s">
        <v>8339</v>
      </c>
      <c r="S1201" s="11">
        <f t="shared" si="74"/>
        <v>42161.770833333328</v>
      </c>
      <c r="T1201" s="11">
        <f t="shared" si="75"/>
        <v>42193.770833333328</v>
      </c>
    </row>
    <row r="1202" spans="1:20" ht="60" hidden="1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72"/>
        <v>126</v>
      </c>
      <c r="P1202" s="6">
        <f t="shared" si="73"/>
        <v>58.533980582524272</v>
      </c>
      <c r="Q1202" t="s">
        <v>8338</v>
      </c>
      <c r="R1202" t="s">
        <v>8339</v>
      </c>
      <c r="S1202" s="11">
        <f t="shared" si="74"/>
        <v>42089.477500000001</v>
      </c>
      <c r="T1202" s="11">
        <f t="shared" si="75"/>
        <v>42110.477500000001</v>
      </c>
    </row>
    <row r="1203" spans="1:20" ht="60" hidden="1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72"/>
        <v>102</v>
      </c>
      <c r="P1203" s="6">
        <f t="shared" si="73"/>
        <v>55.371801801801809</v>
      </c>
      <c r="Q1203" t="s">
        <v>8338</v>
      </c>
      <c r="R1203" t="s">
        <v>8339</v>
      </c>
      <c r="S1203" s="11">
        <f t="shared" si="74"/>
        <v>42536.60701388889</v>
      </c>
      <c r="T1203" s="11">
        <f t="shared" si="75"/>
        <v>42566.60701388889</v>
      </c>
    </row>
    <row r="1204" spans="1:20" ht="60" hidden="1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72"/>
        <v>199</v>
      </c>
      <c r="P1204" s="6">
        <f t="shared" si="73"/>
        <v>183.80442804428046</v>
      </c>
      <c r="Q1204" t="s">
        <v>8338</v>
      </c>
      <c r="R1204" t="s">
        <v>8339</v>
      </c>
      <c r="S1204" s="11">
        <f t="shared" si="74"/>
        <v>42152.288819444439</v>
      </c>
      <c r="T1204" s="11">
        <f t="shared" si="75"/>
        <v>42182.288819444439</v>
      </c>
    </row>
    <row r="1205" spans="1:20" ht="45" hidden="1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72"/>
        <v>102</v>
      </c>
      <c r="P1205" s="6">
        <f t="shared" si="73"/>
        <v>165.34653465346534</v>
      </c>
      <c r="Q1205" t="s">
        <v>8338</v>
      </c>
      <c r="R1205" t="s">
        <v>8339</v>
      </c>
      <c r="S1205" s="11">
        <f t="shared" si="74"/>
        <v>42125.614895833336</v>
      </c>
      <c r="T1205" s="11">
        <f t="shared" si="75"/>
        <v>42155.614895833336</v>
      </c>
    </row>
    <row r="1206" spans="1:20" ht="45" hidden="1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72"/>
        <v>103</v>
      </c>
      <c r="P1206" s="6">
        <f t="shared" si="73"/>
        <v>234.78947368421052</v>
      </c>
      <c r="Q1206" t="s">
        <v>8338</v>
      </c>
      <c r="R1206" t="s">
        <v>8339</v>
      </c>
      <c r="S1206" s="11">
        <f t="shared" si="74"/>
        <v>42297.748067129629</v>
      </c>
      <c r="T1206" s="11">
        <f t="shared" si="75"/>
        <v>42342.208333333328</v>
      </c>
    </row>
    <row r="1207" spans="1:20" ht="60" hidden="1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72"/>
        <v>101</v>
      </c>
      <c r="P1207" s="6">
        <f t="shared" si="73"/>
        <v>211.48387096774192</v>
      </c>
      <c r="Q1207" t="s">
        <v>8338</v>
      </c>
      <c r="R1207" t="s">
        <v>8339</v>
      </c>
      <c r="S1207" s="11">
        <f t="shared" si="74"/>
        <v>42138.506377314814</v>
      </c>
      <c r="T1207" s="11">
        <f t="shared" si="75"/>
        <v>42168.506377314814</v>
      </c>
    </row>
    <row r="1208" spans="1:20" ht="60" hidden="1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72"/>
        <v>115</v>
      </c>
      <c r="P1208" s="6">
        <f t="shared" si="73"/>
        <v>32.34375</v>
      </c>
      <c r="Q1208" t="s">
        <v>8338</v>
      </c>
      <c r="R1208" t="s">
        <v>8339</v>
      </c>
      <c r="S1208" s="11">
        <f t="shared" si="74"/>
        <v>42772.776076388895</v>
      </c>
      <c r="T1208" s="11">
        <f t="shared" si="75"/>
        <v>42805.561805555553</v>
      </c>
    </row>
    <row r="1209" spans="1:20" ht="30" hidden="1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72"/>
        <v>104</v>
      </c>
      <c r="P1209" s="6">
        <f t="shared" si="73"/>
        <v>123.37588652482269</v>
      </c>
      <c r="Q1209" t="s">
        <v>8338</v>
      </c>
      <c r="R1209" t="s">
        <v>8339</v>
      </c>
      <c r="S1209" s="11">
        <f t="shared" si="74"/>
        <v>42430.430243055554</v>
      </c>
      <c r="T1209" s="11">
        <f t="shared" si="75"/>
        <v>42460.416666666672</v>
      </c>
    </row>
    <row r="1210" spans="1:20" ht="60" hidden="1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72"/>
        <v>155</v>
      </c>
      <c r="P1210" s="6">
        <f t="shared" si="73"/>
        <v>207.06666666666666</v>
      </c>
      <c r="Q1210" t="s">
        <v>8338</v>
      </c>
      <c r="R1210" t="s">
        <v>8339</v>
      </c>
      <c r="S1210" s="11">
        <f t="shared" si="74"/>
        <v>42423.709074074075</v>
      </c>
      <c r="T1210" s="11">
        <f t="shared" si="75"/>
        <v>42453.667407407411</v>
      </c>
    </row>
    <row r="1211" spans="1:20" ht="60" hidden="1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72"/>
        <v>106</v>
      </c>
      <c r="P1211" s="6">
        <f t="shared" si="73"/>
        <v>138.2608695652174</v>
      </c>
      <c r="Q1211" t="s">
        <v>8338</v>
      </c>
      <c r="R1211" t="s">
        <v>8339</v>
      </c>
      <c r="S1211" s="11">
        <f t="shared" si="74"/>
        <v>42761.846122685187</v>
      </c>
      <c r="T1211" s="11">
        <f t="shared" si="75"/>
        <v>42791.846122685187</v>
      </c>
    </row>
    <row r="1212" spans="1:20" ht="30" hidden="1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72"/>
        <v>254</v>
      </c>
      <c r="P1212" s="6">
        <f t="shared" si="73"/>
        <v>493.81553398058253</v>
      </c>
      <c r="Q1212" t="s">
        <v>8338</v>
      </c>
      <c r="R1212" t="s">
        <v>8339</v>
      </c>
      <c r="S1212" s="11">
        <f t="shared" si="74"/>
        <v>42132.941805555558</v>
      </c>
      <c r="T1212" s="11">
        <f t="shared" si="75"/>
        <v>42155.875</v>
      </c>
    </row>
    <row r="1213" spans="1:20" ht="60" hidden="1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72"/>
        <v>101</v>
      </c>
      <c r="P1213" s="6">
        <f t="shared" si="73"/>
        <v>168.5</v>
      </c>
      <c r="Q1213" t="s">
        <v>8338</v>
      </c>
      <c r="R1213" t="s">
        <v>8339</v>
      </c>
      <c r="S1213" s="11">
        <f t="shared" si="74"/>
        <v>42515.866446759261</v>
      </c>
      <c r="T1213" s="11">
        <f t="shared" si="75"/>
        <v>42530.866446759261</v>
      </c>
    </row>
    <row r="1214" spans="1:20" ht="60" hidden="1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72"/>
        <v>129</v>
      </c>
      <c r="P1214" s="6">
        <f t="shared" si="73"/>
        <v>38.867469879518069</v>
      </c>
      <c r="Q1214" t="s">
        <v>8338</v>
      </c>
      <c r="R1214" t="s">
        <v>8339</v>
      </c>
      <c r="S1214" s="11">
        <f t="shared" si="74"/>
        <v>42318.950173611112</v>
      </c>
      <c r="T1214" s="11">
        <f t="shared" si="75"/>
        <v>42335.041666666672</v>
      </c>
    </row>
    <row r="1215" spans="1:20" ht="60" hidden="1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72"/>
        <v>102</v>
      </c>
      <c r="P1215" s="6">
        <f t="shared" si="73"/>
        <v>61.527777777777779</v>
      </c>
      <c r="Q1215" t="s">
        <v>8338</v>
      </c>
      <c r="R1215" t="s">
        <v>8339</v>
      </c>
      <c r="S1215" s="11">
        <f t="shared" si="74"/>
        <v>42731.755787037036</v>
      </c>
      <c r="T1215" s="11">
        <f t="shared" si="75"/>
        <v>42766.755787037036</v>
      </c>
    </row>
    <row r="1216" spans="1:20" ht="60" hidden="1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72"/>
        <v>132</v>
      </c>
      <c r="P1216" s="6">
        <f t="shared" si="73"/>
        <v>105.44</v>
      </c>
      <c r="Q1216" t="s">
        <v>8338</v>
      </c>
      <c r="R1216" t="s">
        <v>8339</v>
      </c>
      <c r="S1216" s="11">
        <f t="shared" si="74"/>
        <v>42104.840335648143</v>
      </c>
      <c r="T1216" s="11">
        <f t="shared" si="75"/>
        <v>42164.840335648143</v>
      </c>
    </row>
    <row r="1217" spans="1:20" ht="60" hidden="1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72"/>
        <v>786</v>
      </c>
      <c r="P1217" s="6">
        <f t="shared" si="73"/>
        <v>71.592003642987251</v>
      </c>
      <c r="Q1217" t="s">
        <v>8338</v>
      </c>
      <c r="R1217" t="s">
        <v>8339</v>
      </c>
      <c r="S1217" s="11">
        <f t="shared" si="74"/>
        <v>41759.923101851848</v>
      </c>
      <c r="T1217" s="11">
        <f t="shared" si="75"/>
        <v>41789.923101851848</v>
      </c>
    </row>
    <row r="1218" spans="1:20" ht="30" hidden="1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72"/>
        <v>146</v>
      </c>
      <c r="P1218" s="6">
        <f t="shared" si="73"/>
        <v>91.882882882882882</v>
      </c>
      <c r="Q1218" t="s">
        <v>8338</v>
      </c>
      <c r="R1218" t="s">
        <v>8339</v>
      </c>
      <c r="S1218" s="11">
        <f t="shared" si="74"/>
        <v>42247.616400462968</v>
      </c>
      <c r="T1218" s="11">
        <f t="shared" si="75"/>
        <v>42279.960416666669</v>
      </c>
    </row>
    <row r="1219" spans="1:20" ht="45" hidden="1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ref="O1219:O1282" si="76">ROUND(E1219/D1219*100,0)</f>
        <v>103</v>
      </c>
      <c r="P1219" s="6">
        <f t="shared" ref="P1219:P1282" si="77">E1219/L1219</f>
        <v>148.57377049180329</v>
      </c>
      <c r="Q1219" t="s">
        <v>8338</v>
      </c>
      <c r="R1219" t="s">
        <v>8339</v>
      </c>
      <c r="S1219" s="11">
        <f t="shared" ref="S1219:S1282" si="78">(((J1219/60)/60)/24)+DATE(1970,1,1)</f>
        <v>42535.809490740736</v>
      </c>
      <c r="T1219" s="11">
        <f t="shared" ref="T1219:T1282" si="79">(((I1219/60)/60)/24)+DATE(1970,1,1)</f>
        <v>42565.809490740736</v>
      </c>
    </row>
    <row r="1220" spans="1:20" ht="60" hidden="1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76"/>
        <v>172</v>
      </c>
      <c r="P1220" s="6">
        <f t="shared" si="77"/>
        <v>174.2134831460674</v>
      </c>
      <c r="Q1220" t="s">
        <v>8338</v>
      </c>
      <c r="R1220" t="s">
        <v>8339</v>
      </c>
      <c r="S1220" s="11">
        <f t="shared" si="78"/>
        <v>42278.662037037036</v>
      </c>
      <c r="T1220" s="11">
        <f t="shared" si="79"/>
        <v>42309.125</v>
      </c>
    </row>
    <row r="1221" spans="1:20" ht="45" hidden="1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76"/>
        <v>159</v>
      </c>
      <c r="P1221" s="6">
        <f t="shared" si="77"/>
        <v>102.86166007905139</v>
      </c>
      <c r="Q1221" t="s">
        <v>8338</v>
      </c>
      <c r="R1221" t="s">
        <v>8339</v>
      </c>
      <c r="S1221" s="11">
        <f t="shared" si="78"/>
        <v>42633.461956018517</v>
      </c>
      <c r="T1221" s="11">
        <f t="shared" si="79"/>
        <v>42663.461956018517</v>
      </c>
    </row>
    <row r="1222" spans="1:20" ht="45" hidden="1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76"/>
        <v>104</v>
      </c>
      <c r="P1222" s="6">
        <f t="shared" si="77"/>
        <v>111.17857142857143</v>
      </c>
      <c r="Q1222" t="s">
        <v>8338</v>
      </c>
      <c r="R1222" t="s">
        <v>8339</v>
      </c>
      <c r="S1222" s="11">
        <f t="shared" si="78"/>
        <v>42211.628611111111</v>
      </c>
      <c r="T1222" s="11">
        <f t="shared" si="79"/>
        <v>42241.628611111111</v>
      </c>
    </row>
    <row r="1223" spans="1:20" ht="60" hidden="1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76"/>
        <v>111</v>
      </c>
      <c r="P1223" s="6">
        <f t="shared" si="77"/>
        <v>23.796213592233013</v>
      </c>
      <c r="Q1223" t="s">
        <v>8338</v>
      </c>
      <c r="R1223" t="s">
        <v>8339</v>
      </c>
      <c r="S1223" s="11">
        <f t="shared" si="78"/>
        <v>42680.47555555556</v>
      </c>
      <c r="T1223" s="11">
        <f t="shared" si="79"/>
        <v>42708</v>
      </c>
    </row>
    <row r="1224" spans="1:20" ht="30" hidden="1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76"/>
        <v>280</v>
      </c>
      <c r="P1224" s="6">
        <f t="shared" si="77"/>
        <v>81.268115942028984</v>
      </c>
      <c r="Q1224" t="s">
        <v>8338</v>
      </c>
      <c r="R1224" t="s">
        <v>8339</v>
      </c>
      <c r="S1224" s="11">
        <f t="shared" si="78"/>
        <v>42430.720451388886</v>
      </c>
      <c r="T1224" s="11">
        <f t="shared" si="79"/>
        <v>42461.166666666672</v>
      </c>
    </row>
    <row r="1225" spans="1:20" ht="45" hidden="1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76"/>
        <v>112</v>
      </c>
      <c r="P1225" s="6">
        <f t="shared" si="77"/>
        <v>116.21465968586388</v>
      </c>
      <c r="Q1225" t="s">
        <v>8338</v>
      </c>
      <c r="R1225" t="s">
        <v>8339</v>
      </c>
      <c r="S1225" s="11">
        <f t="shared" si="78"/>
        <v>42654.177187499998</v>
      </c>
      <c r="T1225" s="11">
        <f t="shared" si="79"/>
        <v>42684.218854166669</v>
      </c>
    </row>
    <row r="1226" spans="1:20" ht="30" hidden="1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76"/>
        <v>7</v>
      </c>
      <c r="P1226" s="6">
        <f t="shared" si="77"/>
        <v>58.888888888888886</v>
      </c>
      <c r="Q1226" t="s">
        <v>8325</v>
      </c>
      <c r="R1226" t="s">
        <v>8340</v>
      </c>
      <c r="S1226" s="11">
        <f t="shared" si="78"/>
        <v>41736.549791666665</v>
      </c>
      <c r="T1226" s="11">
        <f t="shared" si="79"/>
        <v>41796.549791666665</v>
      </c>
    </row>
    <row r="1227" spans="1:20" ht="60" hidden="1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76"/>
        <v>4</v>
      </c>
      <c r="P1227" s="6">
        <f t="shared" si="77"/>
        <v>44</v>
      </c>
      <c r="Q1227" t="s">
        <v>8325</v>
      </c>
      <c r="R1227" t="s">
        <v>8340</v>
      </c>
      <c r="S1227" s="11">
        <f t="shared" si="78"/>
        <v>41509.905995370369</v>
      </c>
      <c r="T1227" s="11">
        <f t="shared" si="79"/>
        <v>41569.905995370369</v>
      </c>
    </row>
    <row r="1228" spans="1:20" ht="45" hidden="1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76"/>
        <v>4</v>
      </c>
      <c r="P1228" s="6">
        <f t="shared" si="77"/>
        <v>48.424999999999997</v>
      </c>
      <c r="Q1228" t="s">
        <v>8325</v>
      </c>
      <c r="R1228" t="s">
        <v>8340</v>
      </c>
      <c r="S1228" s="11">
        <f t="shared" si="78"/>
        <v>41715.874780092592</v>
      </c>
      <c r="T1228" s="11">
        <f t="shared" si="79"/>
        <v>41750.041666666664</v>
      </c>
    </row>
    <row r="1229" spans="1:20" ht="60" hidden="1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76"/>
        <v>0</v>
      </c>
      <c r="P1229" s="6" t="e">
        <f t="shared" si="77"/>
        <v>#DIV/0!</v>
      </c>
      <c r="Q1229" t="s">
        <v>8325</v>
      </c>
      <c r="R1229" t="s">
        <v>8340</v>
      </c>
      <c r="S1229" s="11">
        <f t="shared" si="78"/>
        <v>41827.919166666667</v>
      </c>
      <c r="T1229" s="11">
        <f t="shared" si="79"/>
        <v>41858.291666666664</v>
      </c>
    </row>
    <row r="1230" spans="1:20" ht="45" hidden="1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76"/>
        <v>29</v>
      </c>
      <c r="P1230" s="6">
        <f t="shared" si="77"/>
        <v>61.041666666666664</v>
      </c>
      <c r="Q1230" t="s">
        <v>8325</v>
      </c>
      <c r="R1230" t="s">
        <v>8340</v>
      </c>
      <c r="S1230" s="11">
        <f t="shared" si="78"/>
        <v>40754.729259259257</v>
      </c>
      <c r="T1230" s="11">
        <f t="shared" si="79"/>
        <v>40814.729259259257</v>
      </c>
    </row>
    <row r="1231" spans="1:20" ht="60" hidden="1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76"/>
        <v>1</v>
      </c>
      <c r="P1231" s="6">
        <f t="shared" si="77"/>
        <v>25</v>
      </c>
      <c r="Q1231" t="s">
        <v>8325</v>
      </c>
      <c r="R1231" t="s">
        <v>8340</v>
      </c>
      <c r="S1231" s="11">
        <f t="shared" si="78"/>
        <v>40985.459803240738</v>
      </c>
      <c r="T1231" s="11">
        <f t="shared" si="79"/>
        <v>41015.666666666664</v>
      </c>
    </row>
    <row r="1232" spans="1:20" ht="45" hidden="1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76"/>
        <v>0</v>
      </c>
      <c r="P1232" s="6" t="e">
        <f t="shared" si="77"/>
        <v>#DIV/0!</v>
      </c>
      <c r="Q1232" t="s">
        <v>8325</v>
      </c>
      <c r="R1232" t="s">
        <v>8340</v>
      </c>
      <c r="S1232" s="11">
        <f t="shared" si="78"/>
        <v>40568.972569444442</v>
      </c>
      <c r="T1232" s="11">
        <f t="shared" si="79"/>
        <v>40598.972569444442</v>
      </c>
    </row>
    <row r="1233" spans="1:20" ht="45" hidden="1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76"/>
        <v>0</v>
      </c>
      <c r="P1233" s="6" t="e">
        <f t="shared" si="77"/>
        <v>#DIV/0!</v>
      </c>
      <c r="Q1233" t="s">
        <v>8325</v>
      </c>
      <c r="R1233" t="s">
        <v>8340</v>
      </c>
      <c r="S1233" s="11">
        <f t="shared" si="78"/>
        <v>42193.941759259258</v>
      </c>
      <c r="T1233" s="11">
        <f t="shared" si="79"/>
        <v>42244.041666666672</v>
      </c>
    </row>
    <row r="1234" spans="1:20" ht="60" hidden="1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76"/>
        <v>1</v>
      </c>
      <c r="P1234" s="6">
        <f t="shared" si="77"/>
        <v>40</v>
      </c>
      <c r="Q1234" t="s">
        <v>8325</v>
      </c>
      <c r="R1234" t="s">
        <v>8340</v>
      </c>
      <c r="S1234" s="11">
        <f t="shared" si="78"/>
        <v>41506.848032407412</v>
      </c>
      <c r="T1234" s="11">
        <f t="shared" si="79"/>
        <v>41553.848032407412</v>
      </c>
    </row>
    <row r="1235" spans="1:20" ht="60" hidden="1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76"/>
        <v>12</v>
      </c>
      <c r="P1235" s="6">
        <f t="shared" si="77"/>
        <v>19.333333333333332</v>
      </c>
      <c r="Q1235" t="s">
        <v>8325</v>
      </c>
      <c r="R1235" t="s">
        <v>8340</v>
      </c>
      <c r="S1235" s="11">
        <f t="shared" si="78"/>
        <v>40939.948773148149</v>
      </c>
      <c r="T1235" s="11">
        <f t="shared" si="79"/>
        <v>40960.948773148149</v>
      </c>
    </row>
    <row r="1236" spans="1:20" ht="45" hidden="1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76"/>
        <v>0</v>
      </c>
      <c r="P1236" s="6" t="e">
        <f t="shared" si="77"/>
        <v>#DIV/0!</v>
      </c>
      <c r="Q1236" t="s">
        <v>8325</v>
      </c>
      <c r="R1236" t="s">
        <v>8340</v>
      </c>
      <c r="S1236" s="11">
        <f t="shared" si="78"/>
        <v>42007.788680555561</v>
      </c>
      <c r="T1236" s="11">
        <f t="shared" si="79"/>
        <v>42037.788680555561</v>
      </c>
    </row>
    <row r="1237" spans="1:20" ht="60" hidden="1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76"/>
        <v>3</v>
      </c>
      <c r="P1237" s="6">
        <f t="shared" si="77"/>
        <v>35</v>
      </c>
      <c r="Q1237" t="s">
        <v>8325</v>
      </c>
      <c r="R1237" t="s">
        <v>8340</v>
      </c>
      <c r="S1237" s="11">
        <f t="shared" si="78"/>
        <v>41583.135405092595</v>
      </c>
      <c r="T1237" s="11">
        <f t="shared" si="79"/>
        <v>41623.135405092595</v>
      </c>
    </row>
    <row r="1238" spans="1:20" ht="30" hidden="1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76"/>
        <v>0</v>
      </c>
      <c r="P1238" s="6" t="e">
        <f t="shared" si="77"/>
        <v>#DIV/0!</v>
      </c>
      <c r="Q1238" t="s">
        <v>8325</v>
      </c>
      <c r="R1238" t="s">
        <v>8340</v>
      </c>
      <c r="S1238" s="11">
        <f t="shared" si="78"/>
        <v>41110.680138888885</v>
      </c>
      <c r="T1238" s="11">
        <f t="shared" si="79"/>
        <v>41118.666666666664</v>
      </c>
    </row>
    <row r="1239" spans="1:20" ht="60" hidden="1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76"/>
        <v>0</v>
      </c>
      <c r="P1239" s="6" t="e">
        <f t="shared" si="77"/>
        <v>#DIV/0!</v>
      </c>
      <c r="Q1239" t="s">
        <v>8325</v>
      </c>
      <c r="R1239" t="s">
        <v>8340</v>
      </c>
      <c r="S1239" s="11">
        <f t="shared" si="78"/>
        <v>41125.283159722225</v>
      </c>
      <c r="T1239" s="11">
        <f t="shared" si="79"/>
        <v>41145.283159722225</v>
      </c>
    </row>
    <row r="1240" spans="1:20" ht="60" hidden="1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76"/>
        <v>18</v>
      </c>
      <c r="P1240" s="6">
        <f t="shared" si="77"/>
        <v>59.333333333333336</v>
      </c>
      <c r="Q1240" t="s">
        <v>8325</v>
      </c>
      <c r="R1240" t="s">
        <v>8340</v>
      </c>
      <c r="S1240" s="11">
        <f t="shared" si="78"/>
        <v>40731.61037037037</v>
      </c>
      <c r="T1240" s="11">
        <f t="shared" si="79"/>
        <v>40761.61037037037</v>
      </c>
    </row>
    <row r="1241" spans="1:20" ht="30" hidden="1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76"/>
        <v>0</v>
      </c>
      <c r="P1241" s="6" t="e">
        <f t="shared" si="77"/>
        <v>#DIV/0!</v>
      </c>
      <c r="Q1241" t="s">
        <v>8325</v>
      </c>
      <c r="R1241" t="s">
        <v>8340</v>
      </c>
      <c r="S1241" s="11">
        <f t="shared" si="78"/>
        <v>40883.962581018517</v>
      </c>
      <c r="T1241" s="11">
        <f t="shared" si="79"/>
        <v>40913.962581018517</v>
      </c>
    </row>
    <row r="1242" spans="1:20" ht="45" hidden="1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76"/>
        <v>3</v>
      </c>
      <c r="P1242" s="6">
        <f t="shared" si="77"/>
        <v>30.125</v>
      </c>
      <c r="Q1242" t="s">
        <v>8325</v>
      </c>
      <c r="R1242" t="s">
        <v>8340</v>
      </c>
      <c r="S1242" s="11">
        <f t="shared" si="78"/>
        <v>41409.040011574078</v>
      </c>
      <c r="T1242" s="11">
        <f t="shared" si="79"/>
        <v>41467.910416666666</v>
      </c>
    </row>
    <row r="1243" spans="1:20" ht="60" hidden="1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76"/>
        <v>51</v>
      </c>
      <c r="P1243" s="6">
        <f t="shared" si="77"/>
        <v>74.617647058823536</v>
      </c>
      <c r="Q1243" t="s">
        <v>8325</v>
      </c>
      <c r="R1243" t="s">
        <v>8340</v>
      </c>
      <c r="S1243" s="11">
        <f t="shared" si="78"/>
        <v>41923.837731481479</v>
      </c>
      <c r="T1243" s="11">
        <f t="shared" si="79"/>
        <v>41946.249305555553</v>
      </c>
    </row>
    <row r="1244" spans="1:20" ht="60" hidden="1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76"/>
        <v>1</v>
      </c>
      <c r="P1244" s="6">
        <f t="shared" si="77"/>
        <v>5</v>
      </c>
      <c r="Q1244" t="s">
        <v>8325</v>
      </c>
      <c r="R1244" t="s">
        <v>8340</v>
      </c>
      <c r="S1244" s="11">
        <f t="shared" si="78"/>
        <v>40782.165532407409</v>
      </c>
      <c r="T1244" s="11">
        <f t="shared" si="79"/>
        <v>40797.554166666669</v>
      </c>
    </row>
    <row r="1245" spans="1:20" ht="45" hidden="1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76"/>
        <v>14</v>
      </c>
      <c r="P1245" s="6">
        <f t="shared" si="77"/>
        <v>44.5</v>
      </c>
      <c r="Q1245" t="s">
        <v>8325</v>
      </c>
      <c r="R1245" t="s">
        <v>8340</v>
      </c>
      <c r="S1245" s="11">
        <f t="shared" si="78"/>
        <v>40671.879293981481</v>
      </c>
      <c r="T1245" s="11">
        <f t="shared" si="79"/>
        <v>40732.875</v>
      </c>
    </row>
    <row r="1246" spans="1:20" ht="45" hidden="1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76"/>
        <v>104</v>
      </c>
      <c r="P1246" s="6">
        <f t="shared" si="77"/>
        <v>46.133333333333333</v>
      </c>
      <c r="Q1246" t="s">
        <v>8325</v>
      </c>
      <c r="R1246" t="s">
        <v>8326</v>
      </c>
      <c r="S1246" s="11">
        <f t="shared" si="78"/>
        <v>41355.825497685182</v>
      </c>
      <c r="T1246" s="11">
        <f t="shared" si="79"/>
        <v>41386.875</v>
      </c>
    </row>
    <row r="1247" spans="1:20" ht="45" hidden="1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76"/>
        <v>120</v>
      </c>
      <c r="P1247" s="6">
        <f t="shared" si="77"/>
        <v>141.47058823529412</v>
      </c>
      <c r="Q1247" t="s">
        <v>8325</v>
      </c>
      <c r="R1247" t="s">
        <v>8326</v>
      </c>
      <c r="S1247" s="11">
        <f t="shared" si="78"/>
        <v>41774.599930555552</v>
      </c>
      <c r="T1247" s="11">
        <f t="shared" si="79"/>
        <v>41804.599930555552</v>
      </c>
    </row>
    <row r="1248" spans="1:20" ht="60" hidden="1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76"/>
        <v>117</v>
      </c>
      <c r="P1248" s="6">
        <f t="shared" si="77"/>
        <v>75.483870967741936</v>
      </c>
      <c r="Q1248" t="s">
        <v>8325</v>
      </c>
      <c r="R1248" t="s">
        <v>8326</v>
      </c>
      <c r="S1248" s="11">
        <f t="shared" si="78"/>
        <v>40838.043391203704</v>
      </c>
      <c r="T1248" s="11">
        <f t="shared" si="79"/>
        <v>40883.085057870368</v>
      </c>
    </row>
    <row r="1249" spans="1:20" ht="30" hidden="1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76"/>
        <v>122</v>
      </c>
      <c r="P1249" s="6">
        <f t="shared" si="77"/>
        <v>85.5</v>
      </c>
      <c r="Q1249" t="s">
        <v>8325</v>
      </c>
      <c r="R1249" t="s">
        <v>8326</v>
      </c>
      <c r="S1249" s="11">
        <f t="shared" si="78"/>
        <v>41370.292303240742</v>
      </c>
      <c r="T1249" s="11">
        <f t="shared" si="79"/>
        <v>41400.292303240742</v>
      </c>
    </row>
    <row r="1250" spans="1:20" ht="45" hidden="1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76"/>
        <v>152</v>
      </c>
      <c r="P1250" s="6">
        <f t="shared" si="77"/>
        <v>64.254237288135599</v>
      </c>
      <c r="Q1250" t="s">
        <v>8325</v>
      </c>
      <c r="R1250" t="s">
        <v>8326</v>
      </c>
      <c r="S1250" s="11">
        <f t="shared" si="78"/>
        <v>41767.656863425924</v>
      </c>
      <c r="T1250" s="11">
        <f t="shared" si="79"/>
        <v>41803.290972222225</v>
      </c>
    </row>
    <row r="1251" spans="1:20" ht="45" hidden="1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76"/>
        <v>104</v>
      </c>
      <c r="P1251" s="6">
        <f t="shared" si="77"/>
        <v>64.46913580246914</v>
      </c>
      <c r="Q1251" t="s">
        <v>8325</v>
      </c>
      <c r="R1251" t="s">
        <v>8326</v>
      </c>
      <c r="S1251" s="11">
        <f t="shared" si="78"/>
        <v>41067.74086805556</v>
      </c>
      <c r="T1251" s="11">
        <f t="shared" si="79"/>
        <v>41097.74086805556</v>
      </c>
    </row>
    <row r="1252" spans="1:20" ht="60" hidden="1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76"/>
        <v>200</v>
      </c>
      <c r="P1252" s="6">
        <f t="shared" si="77"/>
        <v>118.2007874015748</v>
      </c>
      <c r="Q1252" t="s">
        <v>8325</v>
      </c>
      <c r="R1252" t="s">
        <v>8326</v>
      </c>
      <c r="S1252" s="11">
        <f t="shared" si="78"/>
        <v>41843.64271990741</v>
      </c>
      <c r="T1252" s="11">
        <f t="shared" si="79"/>
        <v>41888.64271990741</v>
      </c>
    </row>
    <row r="1253" spans="1:20" ht="45" hidden="1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76"/>
        <v>102</v>
      </c>
      <c r="P1253" s="6">
        <f t="shared" si="77"/>
        <v>82.540540540540547</v>
      </c>
      <c r="Q1253" t="s">
        <v>8325</v>
      </c>
      <c r="R1253" t="s">
        <v>8326</v>
      </c>
      <c r="S1253" s="11">
        <f t="shared" si="78"/>
        <v>40751.814432870371</v>
      </c>
      <c r="T1253" s="11">
        <f t="shared" si="79"/>
        <v>40811.814432870371</v>
      </c>
    </row>
    <row r="1254" spans="1:20" ht="45" hidden="1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76"/>
        <v>138</v>
      </c>
      <c r="P1254" s="6">
        <f t="shared" si="77"/>
        <v>34.170212765957444</v>
      </c>
      <c r="Q1254" t="s">
        <v>8325</v>
      </c>
      <c r="R1254" t="s">
        <v>8326</v>
      </c>
      <c r="S1254" s="11">
        <f t="shared" si="78"/>
        <v>41543.988067129627</v>
      </c>
      <c r="T1254" s="11">
        <f t="shared" si="79"/>
        <v>41571.988067129627</v>
      </c>
    </row>
    <row r="1255" spans="1:20" ht="60" hidden="1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76"/>
        <v>303833</v>
      </c>
      <c r="P1255" s="6">
        <f t="shared" si="77"/>
        <v>42.73322081575246</v>
      </c>
      <c r="Q1255" t="s">
        <v>8325</v>
      </c>
      <c r="R1255" t="s">
        <v>8326</v>
      </c>
      <c r="S1255" s="11">
        <f t="shared" si="78"/>
        <v>41855.783645833333</v>
      </c>
      <c r="T1255" s="11">
        <f t="shared" si="79"/>
        <v>41885.783645833333</v>
      </c>
    </row>
    <row r="1256" spans="1:20" ht="60" hidden="1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76"/>
        <v>199</v>
      </c>
      <c r="P1256" s="6">
        <f t="shared" si="77"/>
        <v>94.489361702127653</v>
      </c>
      <c r="Q1256" t="s">
        <v>8325</v>
      </c>
      <c r="R1256" t="s">
        <v>8326</v>
      </c>
      <c r="S1256" s="11">
        <f t="shared" si="78"/>
        <v>40487.621365740742</v>
      </c>
      <c r="T1256" s="11">
        <f t="shared" si="79"/>
        <v>40544.207638888889</v>
      </c>
    </row>
    <row r="1257" spans="1:20" ht="45" hidden="1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76"/>
        <v>202</v>
      </c>
      <c r="P1257" s="6">
        <f t="shared" si="77"/>
        <v>55.697247706422019</v>
      </c>
      <c r="Q1257" t="s">
        <v>8325</v>
      </c>
      <c r="R1257" t="s">
        <v>8326</v>
      </c>
      <c r="S1257" s="11">
        <f t="shared" si="78"/>
        <v>41579.845509259263</v>
      </c>
      <c r="T1257" s="11">
        <f t="shared" si="79"/>
        <v>41609.887175925927</v>
      </c>
    </row>
    <row r="1258" spans="1:20" ht="60" hidden="1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76"/>
        <v>118</v>
      </c>
      <c r="P1258" s="6">
        <f t="shared" si="77"/>
        <v>98.030831024930734</v>
      </c>
      <c r="Q1258" t="s">
        <v>8325</v>
      </c>
      <c r="R1258" t="s">
        <v>8326</v>
      </c>
      <c r="S1258" s="11">
        <f t="shared" si="78"/>
        <v>40921.919340277782</v>
      </c>
      <c r="T1258" s="11">
        <f t="shared" si="79"/>
        <v>40951.919340277782</v>
      </c>
    </row>
    <row r="1259" spans="1:20" ht="60" hidden="1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76"/>
        <v>295</v>
      </c>
      <c r="P1259" s="6">
        <f t="shared" si="77"/>
        <v>92.102272727272734</v>
      </c>
      <c r="Q1259" t="s">
        <v>8325</v>
      </c>
      <c r="R1259" t="s">
        <v>8326</v>
      </c>
      <c r="S1259" s="11">
        <f t="shared" si="78"/>
        <v>40587.085532407407</v>
      </c>
      <c r="T1259" s="11">
        <f t="shared" si="79"/>
        <v>40636.043865740743</v>
      </c>
    </row>
    <row r="1260" spans="1:20" ht="45" hidden="1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76"/>
        <v>213</v>
      </c>
      <c r="P1260" s="6">
        <f t="shared" si="77"/>
        <v>38.175462686567165</v>
      </c>
      <c r="Q1260" t="s">
        <v>8325</v>
      </c>
      <c r="R1260" t="s">
        <v>8326</v>
      </c>
      <c r="S1260" s="11">
        <f t="shared" si="78"/>
        <v>41487.611250000002</v>
      </c>
      <c r="T1260" s="11">
        <f t="shared" si="79"/>
        <v>41517.611250000002</v>
      </c>
    </row>
    <row r="1261" spans="1:20" ht="45" hidden="1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76"/>
        <v>104</v>
      </c>
      <c r="P1261" s="6">
        <f t="shared" si="77"/>
        <v>27.145833333333332</v>
      </c>
      <c r="Q1261" t="s">
        <v>8325</v>
      </c>
      <c r="R1261" t="s">
        <v>8326</v>
      </c>
      <c r="S1261" s="11">
        <f t="shared" si="78"/>
        <v>41766.970648148148</v>
      </c>
      <c r="T1261" s="11">
        <f t="shared" si="79"/>
        <v>41799.165972222225</v>
      </c>
    </row>
    <row r="1262" spans="1:20" ht="45" hidden="1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76"/>
        <v>114</v>
      </c>
      <c r="P1262" s="6">
        <f t="shared" si="77"/>
        <v>50.689189189189186</v>
      </c>
      <c r="Q1262" t="s">
        <v>8325</v>
      </c>
      <c r="R1262" t="s">
        <v>8326</v>
      </c>
      <c r="S1262" s="11">
        <f t="shared" si="78"/>
        <v>41666.842824074076</v>
      </c>
      <c r="T1262" s="11">
        <f t="shared" si="79"/>
        <v>41696.842824074076</v>
      </c>
    </row>
    <row r="1263" spans="1:20" ht="45" hidden="1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76"/>
        <v>101</v>
      </c>
      <c r="P1263" s="6">
        <f t="shared" si="77"/>
        <v>38.942307692307693</v>
      </c>
      <c r="Q1263" t="s">
        <v>8325</v>
      </c>
      <c r="R1263" t="s">
        <v>8326</v>
      </c>
      <c r="S1263" s="11">
        <f t="shared" si="78"/>
        <v>41638.342905092592</v>
      </c>
      <c r="T1263" s="11">
        <f t="shared" si="79"/>
        <v>41668.342905092592</v>
      </c>
    </row>
    <row r="1264" spans="1:20" ht="60" hidden="1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76"/>
        <v>125</v>
      </c>
      <c r="P1264" s="6">
        <f t="shared" si="77"/>
        <v>77.638095238095232</v>
      </c>
      <c r="Q1264" t="s">
        <v>8325</v>
      </c>
      <c r="R1264" t="s">
        <v>8326</v>
      </c>
      <c r="S1264" s="11">
        <f t="shared" si="78"/>
        <v>41656.762638888889</v>
      </c>
      <c r="T1264" s="11">
        <f t="shared" si="79"/>
        <v>41686.762638888889</v>
      </c>
    </row>
    <row r="1265" spans="1:20" ht="30" hidden="1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76"/>
        <v>119</v>
      </c>
      <c r="P1265" s="6">
        <f t="shared" si="77"/>
        <v>43.536585365853661</v>
      </c>
      <c r="Q1265" t="s">
        <v>8325</v>
      </c>
      <c r="R1265" t="s">
        <v>8326</v>
      </c>
      <c r="S1265" s="11">
        <f t="shared" si="78"/>
        <v>41692.084143518521</v>
      </c>
      <c r="T1265" s="11">
        <f t="shared" si="79"/>
        <v>41727.041666666664</v>
      </c>
    </row>
    <row r="1266" spans="1:20" ht="60" hidden="1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76"/>
        <v>166</v>
      </c>
      <c r="P1266" s="6">
        <f t="shared" si="77"/>
        <v>31.823529411764707</v>
      </c>
      <c r="Q1266" t="s">
        <v>8325</v>
      </c>
      <c r="R1266" t="s">
        <v>8326</v>
      </c>
      <c r="S1266" s="11">
        <f t="shared" si="78"/>
        <v>41547.662997685184</v>
      </c>
      <c r="T1266" s="11">
        <f t="shared" si="79"/>
        <v>41576.662997685184</v>
      </c>
    </row>
    <row r="1267" spans="1:20" ht="60" hidden="1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76"/>
        <v>119</v>
      </c>
      <c r="P1267" s="6">
        <f t="shared" si="77"/>
        <v>63.184393939393942</v>
      </c>
      <c r="Q1267" t="s">
        <v>8325</v>
      </c>
      <c r="R1267" t="s">
        <v>8326</v>
      </c>
      <c r="S1267" s="11">
        <f t="shared" si="78"/>
        <v>40465.655266203699</v>
      </c>
      <c r="T1267" s="11">
        <f t="shared" si="79"/>
        <v>40512.655266203699</v>
      </c>
    </row>
    <row r="1268" spans="1:20" ht="45" hidden="1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76"/>
        <v>100</v>
      </c>
      <c r="P1268" s="6">
        <f t="shared" si="77"/>
        <v>190.9</v>
      </c>
      <c r="Q1268" t="s">
        <v>8325</v>
      </c>
      <c r="R1268" t="s">
        <v>8326</v>
      </c>
      <c r="S1268" s="11">
        <f t="shared" si="78"/>
        <v>41620.87667824074</v>
      </c>
      <c r="T1268" s="11">
        <f t="shared" si="79"/>
        <v>41650.87667824074</v>
      </c>
    </row>
    <row r="1269" spans="1:20" ht="60" hidden="1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76"/>
        <v>102</v>
      </c>
      <c r="P1269" s="6">
        <f t="shared" si="77"/>
        <v>140.85534591194968</v>
      </c>
      <c r="Q1269" t="s">
        <v>8325</v>
      </c>
      <c r="R1269" t="s">
        <v>8326</v>
      </c>
      <c r="S1269" s="11">
        <f t="shared" si="78"/>
        <v>41449.585162037038</v>
      </c>
      <c r="T1269" s="11">
        <f t="shared" si="79"/>
        <v>41479.585162037038</v>
      </c>
    </row>
    <row r="1270" spans="1:20" ht="45" hidden="1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76"/>
        <v>117</v>
      </c>
      <c r="P1270" s="6">
        <f t="shared" si="77"/>
        <v>76.92307692307692</v>
      </c>
      <c r="Q1270" t="s">
        <v>8325</v>
      </c>
      <c r="R1270" t="s">
        <v>8326</v>
      </c>
      <c r="S1270" s="11">
        <f t="shared" si="78"/>
        <v>41507.845451388886</v>
      </c>
      <c r="T1270" s="11">
        <f t="shared" si="79"/>
        <v>41537.845451388886</v>
      </c>
    </row>
    <row r="1271" spans="1:20" ht="60" hidden="1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76"/>
        <v>109</v>
      </c>
      <c r="P1271" s="6">
        <f t="shared" si="77"/>
        <v>99.15533980582525</v>
      </c>
      <c r="Q1271" t="s">
        <v>8325</v>
      </c>
      <c r="R1271" t="s">
        <v>8326</v>
      </c>
      <c r="S1271" s="11">
        <f t="shared" si="78"/>
        <v>42445.823055555549</v>
      </c>
      <c r="T1271" s="11">
        <f t="shared" si="79"/>
        <v>42476</v>
      </c>
    </row>
    <row r="1272" spans="1:20" ht="45" hidden="1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76"/>
        <v>115</v>
      </c>
      <c r="P1272" s="6">
        <f t="shared" si="77"/>
        <v>67.881656804733723</v>
      </c>
      <c r="Q1272" t="s">
        <v>8325</v>
      </c>
      <c r="R1272" t="s">
        <v>8326</v>
      </c>
      <c r="S1272" s="11">
        <f t="shared" si="78"/>
        <v>40933.856967592597</v>
      </c>
      <c r="T1272" s="11">
        <f t="shared" si="79"/>
        <v>40993.815300925926</v>
      </c>
    </row>
    <row r="1273" spans="1:20" ht="60" hidden="1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76"/>
        <v>102</v>
      </c>
      <c r="P1273" s="6">
        <f t="shared" si="77"/>
        <v>246.29032258064515</v>
      </c>
      <c r="Q1273" t="s">
        <v>8325</v>
      </c>
      <c r="R1273" t="s">
        <v>8326</v>
      </c>
      <c r="S1273" s="11">
        <f t="shared" si="78"/>
        <v>41561.683553240742</v>
      </c>
      <c r="T1273" s="11">
        <f t="shared" si="79"/>
        <v>41591.725219907406</v>
      </c>
    </row>
    <row r="1274" spans="1:20" ht="60" hidden="1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76"/>
        <v>106</v>
      </c>
      <c r="P1274" s="6">
        <f t="shared" si="77"/>
        <v>189.28571428571428</v>
      </c>
      <c r="Q1274" t="s">
        <v>8325</v>
      </c>
      <c r="R1274" t="s">
        <v>8326</v>
      </c>
      <c r="S1274" s="11">
        <f t="shared" si="78"/>
        <v>40274.745127314818</v>
      </c>
      <c r="T1274" s="11">
        <f t="shared" si="79"/>
        <v>40344.166666666664</v>
      </c>
    </row>
    <row r="1275" spans="1:20" ht="45" hidden="1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76"/>
        <v>104</v>
      </c>
      <c r="P1275" s="6">
        <f t="shared" si="77"/>
        <v>76.666666666666671</v>
      </c>
      <c r="Q1275" t="s">
        <v>8325</v>
      </c>
      <c r="R1275" t="s">
        <v>8326</v>
      </c>
      <c r="S1275" s="11">
        <f t="shared" si="78"/>
        <v>41852.730219907404</v>
      </c>
      <c r="T1275" s="11">
        <f t="shared" si="79"/>
        <v>41882.730219907404</v>
      </c>
    </row>
    <row r="1276" spans="1:20" ht="45" hidden="1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76"/>
        <v>155</v>
      </c>
      <c r="P1276" s="6">
        <f t="shared" si="77"/>
        <v>82.963254817987149</v>
      </c>
      <c r="Q1276" t="s">
        <v>8325</v>
      </c>
      <c r="R1276" t="s">
        <v>8326</v>
      </c>
      <c r="S1276" s="11">
        <f t="shared" si="78"/>
        <v>41116.690104166664</v>
      </c>
      <c r="T1276" s="11">
        <f t="shared" si="79"/>
        <v>41151.690104166664</v>
      </c>
    </row>
    <row r="1277" spans="1:20" ht="45" hidden="1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76"/>
        <v>162</v>
      </c>
      <c r="P1277" s="6">
        <f t="shared" si="77"/>
        <v>62.522107969151669</v>
      </c>
      <c r="Q1277" t="s">
        <v>8325</v>
      </c>
      <c r="R1277" t="s">
        <v>8326</v>
      </c>
      <c r="S1277" s="11">
        <f t="shared" si="78"/>
        <v>41458.867905092593</v>
      </c>
      <c r="T1277" s="11">
        <f t="shared" si="79"/>
        <v>41493.867905092593</v>
      </c>
    </row>
    <row r="1278" spans="1:20" ht="30" hidden="1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76"/>
        <v>104</v>
      </c>
      <c r="P1278" s="6">
        <f t="shared" si="77"/>
        <v>46.06808823529412</v>
      </c>
      <c r="Q1278" t="s">
        <v>8325</v>
      </c>
      <c r="R1278" t="s">
        <v>8326</v>
      </c>
      <c r="S1278" s="11">
        <f t="shared" si="78"/>
        <v>40007.704247685186</v>
      </c>
      <c r="T1278" s="11">
        <f t="shared" si="79"/>
        <v>40057.166666666664</v>
      </c>
    </row>
    <row r="1279" spans="1:20" ht="60" hidden="1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76"/>
        <v>106</v>
      </c>
      <c r="P1279" s="6">
        <f t="shared" si="77"/>
        <v>38.543946731234868</v>
      </c>
      <c r="Q1279" t="s">
        <v>8325</v>
      </c>
      <c r="R1279" t="s">
        <v>8326</v>
      </c>
      <c r="S1279" s="11">
        <f t="shared" si="78"/>
        <v>41121.561886574076</v>
      </c>
      <c r="T1279" s="11">
        <f t="shared" si="79"/>
        <v>41156.561886574076</v>
      </c>
    </row>
    <row r="1280" spans="1:20" ht="60" hidden="1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76"/>
        <v>155</v>
      </c>
      <c r="P1280" s="6">
        <f t="shared" si="77"/>
        <v>53.005263157894738</v>
      </c>
      <c r="Q1280" t="s">
        <v>8325</v>
      </c>
      <c r="R1280" t="s">
        <v>8326</v>
      </c>
      <c r="S1280" s="11">
        <f t="shared" si="78"/>
        <v>41786.555162037039</v>
      </c>
      <c r="T1280" s="11">
        <f t="shared" si="79"/>
        <v>41815.083333333336</v>
      </c>
    </row>
    <row r="1281" spans="1:20" ht="60" hidden="1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76"/>
        <v>111</v>
      </c>
      <c r="P1281" s="6">
        <f t="shared" si="77"/>
        <v>73.355396825396824</v>
      </c>
      <c r="Q1281" t="s">
        <v>8325</v>
      </c>
      <c r="R1281" t="s">
        <v>8326</v>
      </c>
      <c r="S1281" s="11">
        <f t="shared" si="78"/>
        <v>41682.099189814813</v>
      </c>
      <c r="T1281" s="11">
        <f t="shared" si="79"/>
        <v>41722.057523148149</v>
      </c>
    </row>
    <row r="1282" spans="1:20" ht="45" hidden="1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76"/>
        <v>111</v>
      </c>
      <c r="P1282" s="6">
        <f t="shared" si="77"/>
        <v>127.97523076923076</v>
      </c>
      <c r="Q1282" t="s">
        <v>8325</v>
      </c>
      <c r="R1282" t="s">
        <v>8326</v>
      </c>
      <c r="S1282" s="11">
        <f t="shared" si="78"/>
        <v>40513.757569444446</v>
      </c>
      <c r="T1282" s="11">
        <f t="shared" si="79"/>
        <v>40603.757569444446</v>
      </c>
    </row>
    <row r="1283" spans="1:20" ht="60" hidden="1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ref="O1283:O1346" si="80">ROUND(E1283/D1283*100,0)</f>
        <v>111</v>
      </c>
      <c r="P1283" s="6">
        <f t="shared" ref="P1283:P1346" si="81">E1283/L1283</f>
        <v>104.72972972972973</v>
      </c>
      <c r="Q1283" t="s">
        <v>8325</v>
      </c>
      <c r="R1283" t="s">
        <v>8326</v>
      </c>
      <c r="S1283" s="11">
        <f t="shared" ref="S1283:S1346" si="82">(((J1283/60)/60)/24)+DATE(1970,1,1)</f>
        <v>41463.743472222224</v>
      </c>
      <c r="T1283" s="11">
        <f t="shared" ref="T1283:T1346" si="83">(((I1283/60)/60)/24)+DATE(1970,1,1)</f>
        <v>41483.743472222224</v>
      </c>
    </row>
    <row r="1284" spans="1:20" ht="60" hidden="1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80"/>
        <v>124</v>
      </c>
      <c r="P1284" s="6">
        <f t="shared" si="81"/>
        <v>67.671532846715323</v>
      </c>
      <c r="Q1284" t="s">
        <v>8325</v>
      </c>
      <c r="R1284" t="s">
        <v>8326</v>
      </c>
      <c r="S1284" s="11">
        <f t="shared" si="82"/>
        <v>41586.475173611114</v>
      </c>
      <c r="T1284" s="11">
        <f t="shared" si="83"/>
        <v>41617.207638888889</v>
      </c>
    </row>
    <row r="1285" spans="1:20" ht="45" hidden="1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80"/>
        <v>211</v>
      </c>
      <c r="P1285" s="6">
        <f t="shared" si="81"/>
        <v>95.931818181818187</v>
      </c>
      <c r="Q1285" t="s">
        <v>8325</v>
      </c>
      <c r="R1285" t="s">
        <v>8326</v>
      </c>
      <c r="S1285" s="11">
        <f t="shared" si="82"/>
        <v>41320.717465277776</v>
      </c>
      <c r="T1285" s="11">
        <f t="shared" si="83"/>
        <v>41344.166666666664</v>
      </c>
    </row>
    <row r="1286" spans="1:20" ht="60" hidden="1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80"/>
        <v>101</v>
      </c>
      <c r="P1286" s="6">
        <f t="shared" si="81"/>
        <v>65.161290322580641</v>
      </c>
      <c r="Q1286" t="s">
        <v>8317</v>
      </c>
      <c r="R1286" t="s">
        <v>8318</v>
      </c>
      <c r="S1286" s="11">
        <f t="shared" si="82"/>
        <v>42712.23474537037</v>
      </c>
      <c r="T1286" s="11">
        <f t="shared" si="83"/>
        <v>42735.707638888889</v>
      </c>
    </row>
    <row r="1287" spans="1:20" ht="60" hidden="1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80"/>
        <v>102</v>
      </c>
      <c r="P1287" s="6">
        <f t="shared" si="81"/>
        <v>32.269841269841272</v>
      </c>
      <c r="Q1287" t="s">
        <v>8317</v>
      </c>
      <c r="R1287" t="s">
        <v>8318</v>
      </c>
      <c r="S1287" s="11">
        <f t="shared" si="82"/>
        <v>42160.583043981482</v>
      </c>
      <c r="T1287" s="11">
        <f t="shared" si="83"/>
        <v>42175.583043981482</v>
      </c>
    </row>
    <row r="1288" spans="1:20" ht="45" hidden="1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80"/>
        <v>108</v>
      </c>
      <c r="P1288" s="6">
        <f t="shared" si="81"/>
        <v>81.25</v>
      </c>
      <c r="Q1288" t="s">
        <v>8317</v>
      </c>
      <c r="R1288" t="s">
        <v>8318</v>
      </c>
      <c r="S1288" s="11">
        <f t="shared" si="82"/>
        <v>42039.384571759263</v>
      </c>
      <c r="T1288" s="11">
        <f t="shared" si="83"/>
        <v>42052.583333333328</v>
      </c>
    </row>
    <row r="1289" spans="1:20" ht="90" hidden="1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80"/>
        <v>242</v>
      </c>
      <c r="P1289" s="6">
        <f t="shared" si="81"/>
        <v>24.2</v>
      </c>
      <c r="Q1289" t="s">
        <v>8317</v>
      </c>
      <c r="R1289" t="s">
        <v>8318</v>
      </c>
      <c r="S1289" s="11">
        <f t="shared" si="82"/>
        <v>42107.621018518519</v>
      </c>
      <c r="T1289" s="11">
        <f t="shared" si="83"/>
        <v>42167.621018518519</v>
      </c>
    </row>
    <row r="1290" spans="1:20" ht="60" hidden="1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80"/>
        <v>100</v>
      </c>
      <c r="P1290" s="6">
        <f t="shared" si="81"/>
        <v>65.868852459016395</v>
      </c>
      <c r="Q1290" t="s">
        <v>8317</v>
      </c>
      <c r="R1290" t="s">
        <v>8318</v>
      </c>
      <c r="S1290" s="11">
        <f t="shared" si="82"/>
        <v>42561.154664351852</v>
      </c>
      <c r="T1290" s="11">
        <f t="shared" si="83"/>
        <v>42592.166666666672</v>
      </c>
    </row>
    <row r="1291" spans="1:20" ht="45" hidden="1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80"/>
        <v>125</v>
      </c>
      <c r="P1291" s="6">
        <f t="shared" si="81"/>
        <v>36.07692307692308</v>
      </c>
      <c r="Q1291" t="s">
        <v>8317</v>
      </c>
      <c r="R1291" t="s">
        <v>8318</v>
      </c>
      <c r="S1291" s="11">
        <f t="shared" si="82"/>
        <v>42709.134780092587</v>
      </c>
      <c r="T1291" s="11">
        <f t="shared" si="83"/>
        <v>42739.134780092587</v>
      </c>
    </row>
    <row r="1292" spans="1:20" ht="30" hidden="1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80"/>
        <v>109</v>
      </c>
      <c r="P1292" s="6">
        <f t="shared" si="81"/>
        <v>44.186046511627907</v>
      </c>
      <c r="Q1292" t="s">
        <v>8317</v>
      </c>
      <c r="R1292" t="s">
        <v>8318</v>
      </c>
      <c r="S1292" s="11">
        <f t="shared" si="82"/>
        <v>42086.614942129629</v>
      </c>
      <c r="T1292" s="11">
        <f t="shared" si="83"/>
        <v>42117.290972222225</v>
      </c>
    </row>
    <row r="1293" spans="1:20" ht="60" hidden="1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80"/>
        <v>146</v>
      </c>
      <c r="P1293" s="6">
        <f t="shared" si="81"/>
        <v>104.07142857142857</v>
      </c>
      <c r="Q1293" t="s">
        <v>8317</v>
      </c>
      <c r="R1293" t="s">
        <v>8318</v>
      </c>
      <c r="S1293" s="11">
        <f t="shared" si="82"/>
        <v>42064.652673611112</v>
      </c>
      <c r="T1293" s="11">
        <f t="shared" si="83"/>
        <v>42101.291666666672</v>
      </c>
    </row>
    <row r="1294" spans="1:20" ht="60" hidden="1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80"/>
        <v>110</v>
      </c>
      <c r="P1294" s="6">
        <f t="shared" si="81"/>
        <v>35.96153846153846</v>
      </c>
      <c r="Q1294" t="s">
        <v>8317</v>
      </c>
      <c r="R1294" t="s">
        <v>8318</v>
      </c>
      <c r="S1294" s="11">
        <f t="shared" si="82"/>
        <v>42256.764212962968</v>
      </c>
      <c r="T1294" s="11">
        <f t="shared" si="83"/>
        <v>42283.957638888889</v>
      </c>
    </row>
    <row r="1295" spans="1:20" ht="60" hidden="1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80"/>
        <v>102</v>
      </c>
      <c r="P1295" s="6">
        <f t="shared" si="81"/>
        <v>127.79166666666667</v>
      </c>
      <c r="Q1295" t="s">
        <v>8317</v>
      </c>
      <c r="R1295" t="s">
        <v>8318</v>
      </c>
      <c r="S1295" s="11">
        <f t="shared" si="82"/>
        <v>42292.701053240744</v>
      </c>
      <c r="T1295" s="11">
        <f t="shared" si="83"/>
        <v>42322.742719907401</v>
      </c>
    </row>
    <row r="1296" spans="1:20" ht="60" hidden="1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80"/>
        <v>122</v>
      </c>
      <c r="P1296" s="6">
        <f t="shared" si="81"/>
        <v>27.727272727272727</v>
      </c>
      <c r="Q1296" t="s">
        <v>8317</v>
      </c>
      <c r="R1296" t="s">
        <v>8318</v>
      </c>
      <c r="S1296" s="11">
        <f t="shared" si="82"/>
        <v>42278.453668981485</v>
      </c>
      <c r="T1296" s="11">
        <f t="shared" si="83"/>
        <v>42296.458333333328</v>
      </c>
    </row>
    <row r="1297" spans="1:20" ht="60" hidden="1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80"/>
        <v>102</v>
      </c>
      <c r="P1297" s="6">
        <f t="shared" si="81"/>
        <v>39.828125</v>
      </c>
      <c r="Q1297" t="s">
        <v>8317</v>
      </c>
      <c r="R1297" t="s">
        <v>8318</v>
      </c>
      <c r="S1297" s="11">
        <f t="shared" si="82"/>
        <v>42184.572881944448</v>
      </c>
      <c r="T1297" s="11">
        <f t="shared" si="83"/>
        <v>42214.708333333328</v>
      </c>
    </row>
    <row r="1298" spans="1:20" ht="60" hidden="1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80"/>
        <v>141</v>
      </c>
      <c r="P1298" s="6">
        <f t="shared" si="81"/>
        <v>52.173913043478258</v>
      </c>
      <c r="Q1298" t="s">
        <v>8317</v>
      </c>
      <c r="R1298" t="s">
        <v>8318</v>
      </c>
      <c r="S1298" s="11">
        <f t="shared" si="82"/>
        <v>42423.050613425927</v>
      </c>
      <c r="T1298" s="11">
        <f t="shared" si="83"/>
        <v>42443.008946759262</v>
      </c>
    </row>
    <row r="1299" spans="1:20" ht="60" hidden="1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80"/>
        <v>110</v>
      </c>
      <c r="P1299" s="6">
        <f t="shared" si="81"/>
        <v>92.037815126050418</v>
      </c>
      <c r="Q1299" t="s">
        <v>8317</v>
      </c>
      <c r="R1299" t="s">
        <v>8318</v>
      </c>
      <c r="S1299" s="11">
        <f t="shared" si="82"/>
        <v>42461.747199074074</v>
      </c>
      <c r="T1299" s="11">
        <f t="shared" si="83"/>
        <v>42491.747199074074</v>
      </c>
    </row>
    <row r="1300" spans="1:20" ht="60" hidden="1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80"/>
        <v>105</v>
      </c>
      <c r="P1300" s="6">
        <f t="shared" si="81"/>
        <v>63.424242424242422</v>
      </c>
      <c r="Q1300" t="s">
        <v>8317</v>
      </c>
      <c r="R1300" t="s">
        <v>8318</v>
      </c>
      <c r="S1300" s="11">
        <f t="shared" si="82"/>
        <v>42458.680925925932</v>
      </c>
      <c r="T1300" s="11">
        <f t="shared" si="83"/>
        <v>42488.680925925932</v>
      </c>
    </row>
    <row r="1301" spans="1:20" ht="45" hidden="1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80"/>
        <v>124</v>
      </c>
      <c r="P1301" s="6">
        <f t="shared" si="81"/>
        <v>135.625</v>
      </c>
      <c r="Q1301" t="s">
        <v>8317</v>
      </c>
      <c r="R1301" t="s">
        <v>8318</v>
      </c>
      <c r="S1301" s="11">
        <f t="shared" si="82"/>
        <v>42169.814340277779</v>
      </c>
      <c r="T1301" s="11">
        <f t="shared" si="83"/>
        <v>42199.814340277779</v>
      </c>
    </row>
    <row r="1302" spans="1:20" ht="60" hidden="1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80"/>
        <v>135</v>
      </c>
      <c r="P1302" s="6">
        <f t="shared" si="81"/>
        <v>168.75</v>
      </c>
      <c r="Q1302" t="s">
        <v>8317</v>
      </c>
      <c r="R1302" t="s">
        <v>8318</v>
      </c>
      <c r="S1302" s="11">
        <f t="shared" si="82"/>
        <v>42483.675208333334</v>
      </c>
      <c r="T1302" s="11">
        <f t="shared" si="83"/>
        <v>42522.789583333331</v>
      </c>
    </row>
    <row r="1303" spans="1:20" ht="60" hidden="1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80"/>
        <v>103</v>
      </c>
      <c r="P1303" s="6">
        <f t="shared" si="81"/>
        <v>70.862068965517238</v>
      </c>
      <c r="Q1303" t="s">
        <v>8317</v>
      </c>
      <c r="R1303" t="s">
        <v>8318</v>
      </c>
      <c r="S1303" s="11">
        <f t="shared" si="82"/>
        <v>42195.749745370369</v>
      </c>
      <c r="T1303" s="11">
        <f t="shared" si="83"/>
        <v>42206.125</v>
      </c>
    </row>
    <row r="1304" spans="1:20" ht="45" hidden="1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80"/>
        <v>100</v>
      </c>
      <c r="P1304" s="6">
        <f t="shared" si="81"/>
        <v>50</v>
      </c>
      <c r="Q1304" t="s">
        <v>8317</v>
      </c>
      <c r="R1304" t="s">
        <v>8318</v>
      </c>
      <c r="S1304" s="11">
        <f t="shared" si="82"/>
        <v>42675.057997685188</v>
      </c>
      <c r="T1304" s="11">
        <f t="shared" si="83"/>
        <v>42705.099664351852</v>
      </c>
    </row>
    <row r="1305" spans="1:20" ht="30" hidden="1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80"/>
        <v>130</v>
      </c>
      <c r="P1305" s="6">
        <f t="shared" si="81"/>
        <v>42.214166666666671</v>
      </c>
      <c r="Q1305" t="s">
        <v>8317</v>
      </c>
      <c r="R1305" t="s">
        <v>8318</v>
      </c>
      <c r="S1305" s="11">
        <f t="shared" si="82"/>
        <v>42566.441203703704</v>
      </c>
      <c r="T1305" s="11">
        <f t="shared" si="83"/>
        <v>42582.458333333328</v>
      </c>
    </row>
    <row r="1306" spans="1:20" ht="45" hidden="1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80"/>
        <v>40</v>
      </c>
      <c r="P1306" s="6">
        <f t="shared" si="81"/>
        <v>152.41346153846155</v>
      </c>
      <c r="Q1306" t="s">
        <v>8319</v>
      </c>
      <c r="R1306" t="s">
        <v>8321</v>
      </c>
      <c r="S1306" s="11">
        <f t="shared" si="82"/>
        <v>42747.194502314815</v>
      </c>
      <c r="T1306" s="11">
        <f t="shared" si="83"/>
        <v>42807.152835648143</v>
      </c>
    </row>
    <row r="1307" spans="1:20" ht="60" hidden="1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80"/>
        <v>26</v>
      </c>
      <c r="P1307" s="6">
        <f t="shared" si="81"/>
        <v>90.616279069767444</v>
      </c>
      <c r="Q1307" t="s">
        <v>8319</v>
      </c>
      <c r="R1307" t="s">
        <v>8321</v>
      </c>
      <c r="S1307" s="11">
        <f t="shared" si="82"/>
        <v>42543.665601851855</v>
      </c>
      <c r="T1307" s="11">
        <f t="shared" si="83"/>
        <v>42572.729166666672</v>
      </c>
    </row>
    <row r="1308" spans="1:20" ht="60" hidden="1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80"/>
        <v>65</v>
      </c>
      <c r="P1308" s="6">
        <f t="shared" si="81"/>
        <v>201.60393258426967</v>
      </c>
      <c r="Q1308" t="s">
        <v>8319</v>
      </c>
      <c r="R1308" t="s">
        <v>8321</v>
      </c>
      <c r="S1308" s="11">
        <f t="shared" si="82"/>
        <v>41947.457569444443</v>
      </c>
      <c r="T1308" s="11">
        <f t="shared" si="83"/>
        <v>41977.457569444443</v>
      </c>
    </row>
    <row r="1309" spans="1:20" ht="30" hidden="1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80"/>
        <v>12</v>
      </c>
      <c r="P1309" s="6">
        <f t="shared" si="81"/>
        <v>127.93333333333334</v>
      </c>
      <c r="Q1309" t="s">
        <v>8319</v>
      </c>
      <c r="R1309" t="s">
        <v>8321</v>
      </c>
      <c r="S1309" s="11">
        <f t="shared" si="82"/>
        <v>42387.503229166665</v>
      </c>
      <c r="T1309" s="11">
        <f t="shared" si="83"/>
        <v>42417.503229166665</v>
      </c>
    </row>
    <row r="1310" spans="1:20" ht="30" hidden="1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80"/>
        <v>11</v>
      </c>
      <c r="P1310" s="6">
        <f t="shared" si="81"/>
        <v>29.894736842105264</v>
      </c>
      <c r="Q1310" t="s">
        <v>8319</v>
      </c>
      <c r="R1310" t="s">
        <v>8321</v>
      </c>
      <c r="S1310" s="11">
        <f t="shared" si="82"/>
        <v>42611.613564814819</v>
      </c>
      <c r="T1310" s="11">
        <f t="shared" si="83"/>
        <v>42651.613564814819</v>
      </c>
    </row>
    <row r="1311" spans="1:20" ht="45" hidden="1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80"/>
        <v>112</v>
      </c>
      <c r="P1311" s="6">
        <f t="shared" si="81"/>
        <v>367.97142857142859</v>
      </c>
      <c r="Q1311" t="s">
        <v>8319</v>
      </c>
      <c r="R1311" t="s">
        <v>8321</v>
      </c>
      <c r="S1311" s="11">
        <f t="shared" si="82"/>
        <v>42257.882731481484</v>
      </c>
      <c r="T1311" s="11">
        <f t="shared" si="83"/>
        <v>42292.882731481484</v>
      </c>
    </row>
    <row r="1312" spans="1:20" ht="45" hidden="1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80"/>
        <v>16</v>
      </c>
      <c r="P1312" s="6">
        <f t="shared" si="81"/>
        <v>129.16666666666666</v>
      </c>
      <c r="Q1312" t="s">
        <v>8319</v>
      </c>
      <c r="R1312" t="s">
        <v>8321</v>
      </c>
      <c r="S1312" s="11">
        <f t="shared" si="82"/>
        <v>42556.667245370365</v>
      </c>
      <c r="T1312" s="11">
        <f t="shared" si="83"/>
        <v>42601.667245370365</v>
      </c>
    </row>
    <row r="1313" spans="1:20" ht="60" hidden="1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80"/>
        <v>32</v>
      </c>
      <c r="P1313" s="6">
        <f t="shared" si="81"/>
        <v>800.7</v>
      </c>
      <c r="Q1313" t="s">
        <v>8319</v>
      </c>
      <c r="R1313" t="s">
        <v>8321</v>
      </c>
      <c r="S1313" s="11">
        <f t="shared" si="82"/>
        <v>42669.802303240736</v>
      </c>
      <c r="T1313" s="11">
        <f t="shared" si="83"/>
        <v>42704.843969907408</v>
      </c>
    </row>
    <row r="1314" spans="1:20" ht="45" hidden="1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80"/>
        <v>1</v>
      </c>
      <c r="P1314" s="6">
        <f t="shared" si="81"/>
        <v>28</v>
      </c>
      <c r="Q1314" t="s">
        <v>8319</v>
      </c>
      <c r="R1314" t="s">
        <v>8321</v>
      </c>
      <c r="S1314" s="11">
        <f t="shared" si="82"/>
        <v>42082.702800925923</v>
      </c>
      <c r="T1314" s="11">
        <f t="shared" si="83"/>
        <v>42112.702800925923</v>
      </c>
    </row>
    <row r="1315" spans="1:20" ht="60" hidden="1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80"/>
        <v>31</v>
      </c>
      <c r="P1315" s="6">
        <f t="shared" si="81"/>
        <v>102.01639344262296</v>
      </c>
      <c r="Q1315" t="s">
        <v>8319</v>
      </c>
      <c r="R1315" t="s">
        <v>8321</v>
      </c>
      <c r="S1315" s="11">
        <f t="shared" si="82"/>
        <v>42402.709652777776</v>
      </c>
      <c r="T1315" s="11">
        <f t="shared" si="83"/>
        <v>42432.709652777776</v>
      </c>
    </row>
    <row r="1316" spans="1:20" ht="60" hidden="1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80"/>
        <v>1</v>
      </c>
      <c r="P1316" s="6">
        <f t="shared" si="81"/>
        <v>184.36363636363637</v>
      </c>
      <c r="Q1316" t="s">
        <v>8319</v>
      </c>
      <c r="R1316" t="s">
        <v>8321</v>
      </c>
      <c r="S1316" s="11">
        <f t="shared" si="82"/>
        <v>42604.669675925921</v>
      </c>
      <c r="T1316" s="11">
        <f t="shared" si="83"/>
        <v>42664.669675925921</v>
      </c>
    </row>
    <row r="1317" spans="1:20" ht="30" hidden="1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80"/>
        <v>40</v>
      </c>
      <c r="P1317" s="6">
        <f t="shared" si="81"/>
        <v>162.91935483870967</v>
      </c>
      <c r="Q1317" t="s">
        <v>8319</v>
      </c>
      <c r="R1317" t="s">
        <v>8321</v>
      </c>
      <c r="S1317" s="11">
        <f t="shared" si="82"/>
        <v>42278.498240740737</v>
      </c>
      <c r="T1317" s="11">
        <f t="shared" si="83"/>
        <v>42314.041666666672</v>
      </c>
    </row>
    <row r="1318" spans="1:20" ht="45" hidden="1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80"/>
        <v>0</v>
      </c>
      <c r="P1318" s="6">
        <f t="shared" si="81"/>
        <v>1</v>
      </c>
      <c r="Q1318" t="s">
        <v>8319</v>
      </c>
      <c r="R1318" t="s">
        <v>8321</v>
      </c>
      <c r="S1318" s="11">
        <f t="shared" si="82"/>
        <v>42393.961909722217</v>
      </c>
      <c r="T1318" s="11">
        <f t="shared" si="83"/>
        <v>42428.961909722217</v>
      </c>
    </row>
    <row r="1319" spans="1:20" ht="60" hidden="1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80"/>
        <v>6</v>
      </c>
      <c r="P1319" s="6">
        <f t="shared" si="81"/>
        <v>603.52631578947364</v>
      </c>
      <c r="Q1319" t="s">
        <v>8319</v>
      </c>
      <c r="R1319" t="s">
        <v>8321</v>
      </c>
      <c r="S1319" s="11">
        <f t="shared" si="82"/>
        <v>42520.235486111109</v>
      </c>
      <c r="T1319" s="11">
        <f t="shared" si="83"/>
        <v>42572.583333333328</v>
      </c>
    </row>
    <row r="1320" spans="1:20" ht="45" hidden="1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80"/>
        <v>15</v>
      </c>
      <c r="P1320" s="6">
        <f t="shared" si="81"/>
        <v>45.407407407407405</v>
      </c>
      <c r="Q1320" t="s">
        <v>8319</v>
      </c>
      <c r="R1320" t="s">
        <v>8321</v>
      </c>
      <c r="S1320" s="11">
        <f t="shared" si="82"/>
        <v>41985.043657407412</v>
      </c>
      <c r="T1320" s="11">
        <f t="shared" si="83"/>
        <v>42015.043657407412</v>
      </c>
    </row>
    <row r="1321" spans="1:20" ht="60" hidden="1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80"/>
        <v>15</v>
      </c>
      <c r="P1321" s="6">
        <f t="shared" si="81"/>
        <v>97.333333333333329</v>
      </c>
      <c r="Q1321" t="s">
        <v>8319</v>
      </c>
      <c r="R1321" t="s">
        <v>8321</v>
      </c>
      <c r="S1321" s="11">
        <f t="shared" si="82"/>
        <v>41816.812094907407</v>
      </c>
      <c r="T1321" s="11">
        <f t="shared" si="83"/>
        <v>41831.666666666664</v>
      </c>
    </row>
    <row r="1322" spans="1:20" ht="60" hidden="1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80"/>
        <v>1</v>
      </c>
      <c r="P1322" s="6">
        <f t="shared" si="81"/>
        <v>167.66666666666666</v>
      </c>
      <c r="Q1322" t="s">
        <v>8319</v>
      </c>
      <c r="R1322" t="s">
        <v>8321</v>
      </c>
      <c r="S1322" s="11">
        <f t="shared" si="82"/>
        <v>42705.690347222218</v>
      </c>
      <c r="T1322" s="11">
        <f t="shared" si="83"/>
        <v>42734.958333333328</v>
      </c>
    </row>
    <row r="1323" spans="1:20" ht="60" hidden="1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80"/>
        <v>1</v>
      </c>
      <c r="P1323" s="6">
        <f t="shared" si="81"/>
        <v>859.85714285714289</v>
      </c>
      <c r="Q1323" t="s">
        <v>8319</v>
      </c>
      <c r="R1323" t="s">
        <v>8321</v>
      </c>
      <c r="S1323" s="11">
        <f t="shared" si="82"/>
        <v>42697.74927083333</v>
      </c>
      <c r="T1323" s="11">
        <f t="shared" si="83"/>
        <v>42727.74927083333</v>
      </c>
    </row>
    <row r="1324" spans="1:20" ht="60" hidden="1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80"/>
        <v>0</v>
      </c>
      <c r="P1324" s="6">
        <f t="shared" si="81"/>
        <v>26.5</v>
      </c>
      <c r="Q1324" t="s">
        <v>8319</v>
      </c>
      <c r="R1324" t="s">
        <v>8321</v>
      </c>
      <c r="S1324" s="11">
        <f t="shared" si="82"/>
        <v>42115.656539351854</v>
      </c>
      <c r="T1324" s="11">
        <f t="shared" si="83"/>
        <v>42145.656539351854</v>
      </c>
    </row>
    <row r="1325" spans="1:20" ht="60" hidden="1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80"/>
        <v>9</v>
      </c>
      <c r="P1325" s="6">
        <f t="shared" si="81"/>
        <v>30.272727272727273</v>
      </c>
      <c r="Q1325" t="s">
        <v>8319</v>
      </c>
      <c r="R1325" t="s">
        <v>8321</v>
      </c>
      <c r="S1325" s="11">
        <f t="shared" si="82"/>
        <v>42451.698449074072</v>
      </c>
      <c r="T1325" s="11">
        <f t="shared" si="83"/>
        <v>42486.288194444445</v>
      </c>
    </row>
    <row r="1326" spans="1:20" ht="60" hidden="1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80"/>
        <v>10</v>
      </c>
      <c r="P1326" s="6">
        <f t="shared" si="81"/>
        <v>54.666666666666664</v>
      </c>
      <c r="Q1326" t="s">
        <v>8319</v>
      </c>
      <c r="R1326" t="s">
        <v>8321</v>
      </c>
      <c r="S1326" s="11">
        <f t="shared" si="82"/>
        <v>42626.633703703701</v>
      </c>
      <c r="T1326" s="11">
        <f t="shared" si="83"/>
        <v>42656.633703703701</v>
      </c>
    </row>
    <row r="1327" spans="1:20" ht="60" hidden="1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80"/>
        <v>2</v>
      </c>
      <c r="P1327" s="6">
        <f t="shared" si="81"/>
        <v>60.75</v>
      </c>
      <c r="Q1327" t="s">
        <v>8319</v>
      </c>
      <c r="R1327" t="s">
        <v>8321</v>
      </c>
      <c r="S1327" s="11">
        <f t="shared" si="82"/>
        <v>42704.086053240739</v>
      </c>
      <c r="T1327" s="11">
        <f t="shared" si="83"/>
        <v>42734.086053240739</v>
      </c>
    </row>
    <row r="1328" spans="1:20" ht="60" hidden="1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80"/>
        <v>1</v>
      </c>
      <c r="P1328" s="6">
        <f t="shared" si="81"/>
        <v>102.72727272727273</v>
      </c>
      <c r="Q1328" t="s">
        <v>8319</v>
      </c>
      <c r="R1328" t="s">
        <v>8321</v>
      </c>
      <c r="S1328" s="11">
        <f t="shared" si="82"/>
        <v>41974.791990740734</v>
      </c>
      <c r="T1328" s="11">
        <f t="shared" si="83"/>
        <v>42019.791990740734</v>
      </c>
    </row>
    <row r="1329" spans="1:20" ht="45" hidden="1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80"/>
        <v>4</v>
      </c>
      <c r="P1329" s="6">
        <f t="shared" si="81"/>
        <v>41.585365853658537</v>
      </c>
      <c r="Q1329" t="s">
        <v>8319</v>
      </c>
      <c r="R1329" t="s">
        <v>8321</v>
      </c>
      <c r="S1329" s="11">
        <f t="shared" si="82"/>
        <v>42123.678645833337</v>
      </c>
      <c r="T1329" s="11">
        <f t="shared" si="83"/>
        <v>42153.678645833337</v>
      </c>
    </row>
    <row r="1330" spans="1:20" ht="60" hidden="1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80"/>
        <v>2</v>
      </c>
      <c r="P1330" s="6">
        <f t="shared" si="81"/>
        <v>116.53333333333333</v>
      </c>
      <c r="Q1330" t="s">
        <v>8319</v>
      </c>
      <c r="R1330" t="s">
        <v>8321</v>
      </c>
      <c r="S1330" s="11">
        <f t="shared" si="82"/>
        <v>42612.642754629633</v>
      </c>
      <c r="T1330" s="11">
        <f t="shared" si="83"/>
        <v>42657.642754629633</v>
      </c>
    </row>
    <row r="1331" spans="1:20" ht="45" hidden="1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80"/>
        <v>1</v>
      </c>
      <c r="P1331" s="6">
        <f t="shared" si="81"/>
        <v>45.333333333333336</v>
      </c>
      <c r="Q1331" t="s">
        <v>8319</v>
      </c>
      <c r="R1331" t="s">
        <v>8321</v>
      </c>
      <c r="S1331" s="11">
        <f t="shared" si="82"/>
        <v>41935.221585648149</v>
      </c>
      <c r="T1331" s="11">
        <f t="shared" si="83"/>
        <v>41975.263252314813</v>
      </c>
    </row>
    <row r="1332" spans="1:20" ht="45" hidden="1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80"/>
        <v>22</v>
      </c>
      <c r="P1332" s="6">
        <f t="shared" si="81"/>
        <v>157.46</v>
      </c>
      <c r="Q1332" t="s">
        <v>8319</v>
      </c>
      <c r="R1332" t="s">
        <v>8321</v>
      </c>
      <c r="S1332" s="11">
        <f t="shared" si="82"/>
        <v>42522.276724537034</v>
      </c>
      <c r="T1332" s="11">
        <f t="shared" si="83"/>
        <v>42553.166666666672</v>
      </c>
    </row>
    <row r="1333" spans="1:20" ht="45" hidden="1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80"/>
        <v>1</v>
      </c>
      <c r="P1333" s="6">
        <f t="shared" si="81"/>
        <v>100.5</v>
      </c>
      <c r="Q1333" t="s">
        <v>8319</v>
      </c>
      <c r="R1333" t="s">
        <v>8321</v>
      </c>
      <c r="S1333" s="11">
        <f t="shared" si="82"/>
        <v>42569.50409722222</v>
      </c>
      <c r="T1333" s="11">
        <f t="shared" si="83"/>
        <v>42599.50409722222</v>
      </c>
    </row>
    <row r="1334" spans="1:20" ht="60" hidden="1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80"/>
        <v>0</v>
      </c>
      <c r="P1334" s="6" t="e">
        <f t="shared" si="81"/>
        <v>#DIV/0!</v>
      </c>
      <c r="Q1334" t="s">
        <v>8319</v>
      </c>
      <c r="R1334" t="s">
        <v>8321</v>
      </c>
      <c r="S1334" s="11">
        <f t="shared" si="82"/>
        <v>42732.060277777782</v>
      </c>
      <c r="T1334" s="11">
        <f t="shared" si="83"/>
        <v>42762.060277777782</v>
      </c>
    </row>
    <row r="1335" spans="1:20" ht="60" hidden="1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80"/>
        <v>0</v>
      </c>
      <c r="P1335" s="6" t="e">
        <f t="shared" si="81"/>
        <v>#DIV/0!</v>
      </c>
      <c r="Q1335" t="s">
        <v>8319</v>
      </c>
      <c r="R1335" t="s">
        <v>8321</v>
      </c>
      <c r="S1335" s="11">
        <f t="shared" si="82"/>
        <v>41806.106770833336</v>
      </c>
      <c r="T1335" s="11">
        <f t="shared" si="83"/>
        <v>41836.106770833336</v>
      </c>
    </row>
    <row r="1336" spans="1:20" ht="45" hidden="1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80"/>
        <v>11</v>
      </c>
      <c r="P1336" s="6">
        <f t="shared" si="81"/>
        <v>51.822463768115945</v>
      </c>
      <c r="Q1336" t="s">
        <v>8319</v>
      </c>
      <c r="R1336" t="s">
        <v>8321</v>
      </c>
      <c r="S1336" s="11">
        <f t="shared" si="82"/>
        <v>42410.774155092593</v>
      </c>
      <c r="T1336" s="11">
        <f t="shared" si="83"/>
        <v>42440.774155092593</v>
      </c>
    </row>
    <row r="1337" spans="1:20" ht="60" hidden="1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80"/>
        <v>20</v>
      </c>
      <c r="P1337" s="6">
        <f t="shared" si="81"/>
        <v>308.75</v>
      </c>
      <c r="Q1337" t="s">
        <v>8319</v>
      </c>
      <c r="R1337" t="s">
        <v>8321</v>
      </c>
      <c r="S1337" s="11">
        <f t="shared" si="82"/>
        <v>42313.936365740738</v>
      </c>
      <c r="T1337" s="11">
        <f t="shared" si="83"/>
        <v>42343.936365740738</v>
      </c>
    </row>
    <row r="1338" spans="1:20" ht="60" hidden="1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80"/>
        <v>85</v>
      </c>
      <c r="P1338" s="6">
        <f t="shared" si="81"/>
        <v>379.22767857142856</v>
      </c>
      <c r="Q1338" t="s">
        <v>8319</v>
      </c>
      <c r="R1338" t="s">
        <v>8321</v>
      </c>
      <c r="S1338" s="11">
        <f t="shared" si="82"/>
        <v>41955.863750000004</v>
      </c>
      <c r="T1338" s="11">
        <f t="shared" si="83"/>
        <v>41990.863750000004</v>
      </c>
    </row>
    <row r="1339" spans="1:20" ht="45" hidden="1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80"/>
        <v>49</v>
      </c>
      <c r="P1339" s="6">
        <f t="shared" si="81"/>
        <v>176.36428571428573</v>
      </c>
      <c r="Q1339" t="s">
        <v>8319</v>
      </c>
      <c r="R1339" t="s">
        <v>8321</v>
      </c>
      <c r="S1339" s="11">
        <f t="shared" si="82"/>
        <v>42767.577303240745</v>
      </c>
      <c r="T1339" s="11">
        <f t="shared" si="83"/>
        <v>42797.577303240745</v>
      </c>
    </row>
    <row r="1340" spans="1:20" ht="60" hidden="1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80"/>
        <v>3</v>
      </c>
      <c r="P1340" s="6">
        <f t="shared" si="81"/>
        <v>66.066666666666663</v>
      </c>
      <c r="Q1340" t="s">
        <v>8319</v>
      </c>
      <c r="R1340" t="s">
        <v>8321</v>
      </c>
      <c r="S1340" s="11">
        <f t="shared" si="82"/>
        <v>42188.803622685184</v>
      </c>
      <c r="T1340" s="11">
        <f t="shared" si="83"/>
        <v>42218.803622685184</v>
      </c>
    </row>
    <row r="1341" spans="1:20" ht="30" hidden="1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80"/>
        <v>7</v>
      </c>
      <c r="P1341" s="6">
        <f t="shared" si="81"/>
        <v>89.648648648648646</v>
      </c>
      <c r="Q1341" t="s">
        <v>8319</v>
      </c>
      <c r="R1341" t="s">
        <v>8321</v>
      </c>
      <c r="S1341" s="11">
        <f t="shared" si="82"/>
        <v>41936.647164351853</v>
      </c>
      <c r="T1341" s="11">
        <f t="shared" si="83"/>
        <v>41981.688831018517</v>
      </c>
    </row>
    <row r="1342" spans="1:20" ht="45" hidden="1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80"/>
        <v>0</v>
      </c>
      <c r="P1342" s="6" t="e">
        <f t="shared" si="81"/>
        <v>#DIV/0!</v>
      </c>
      <c r="Q1342" t="s">
        <v>8319</v>
      </c>
      <c r="R1342" t="s">
        <v>8321</v>
      </c>
      <c r="S1342" s="11">
        <f t="shared" si="82"/>
        <v>41836.595520833333</v>
      </c>
      <c r="T1342" s="11">
        <f t="shared" si="83"/>
        <v>41866.595520833333</v>
      </c>
    </row>
    <row r="1343" spans="1:20" ht="60" hidden="1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80"/>
        <v>70</v>
      </c>
      <c r="P1343" s="6">
        <f t="shared" si="81"/>
        <v>382.39130434782606</v>
      </c>
      <c r="Q1343" t="s">
        <v>8319</v>
      </c>
      <c r="R1343" t="s">
        <v>8321</v>
      </c>
      <c r="S1343" s="11">
        <f t="shared" si="82"/>
        <v>42612.624039351853</v>
      </c>
      <c r="T1343" s="11">
        <f t="shared" si="83"/>
        <v>42644.624039351853</v>
      </c>
    </row>
    <row r="1344" spans="1:20" ht="60" hidden="1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80"/>
        <v>0</v>
      </c>
      <c r="P1344" s="6">
        <f t="shared" si="81"/>
        <v>100</v>
      </c>
      <c r="Q1344" t="s">
        <v>8319</v>
      </c>
      <c r="R1344" t="s">
        <v>8321</v>
      </c>
      <c r="S1344" s="11">
        <f t="shared" si="82"/>
        <v>42172.816423611104</v>
      </c>
      <c r="T1344" s="11">
        <f t="shared" si="83"/>
        <v>42202.816423611104</v>
      </c>
    </row>
    <row r="1345" spans="1:20" ht="60" hidden="1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80"/>
        <v>102</v>
      </c>
      <c r="P1345" s="6">
        <f t="shared" si="81"/>
        <v>158.35603715170279</v>
      </c>
      <c r="Q1345" t="s">
        <v>8319</v>
      </c>
      <c r="R1345" t="s">
        <v>8321</v>
      </c>
      <c r="S1345" s="11">
        <f t="shared" si="82"/>
        <v>42542.526423611111</v>
      </c>
      <c r="T1345" s="11">
        <f t="shared" si="83"/>
        <v>42601.165972222225</v>
      </c>
    </row>
    <row r="1346" spans="1:20" ht="60" hidden="1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80"/>
        <v>378</v>
      </c>
      <c r="P1346" s="6">
        <f t="shared" si="81"/>
        <v>40.762589928057551</v>
      </c>
      <c r="Q1346" t="s">
        <v>8322</v>
      </c>
      <c r="R1346" t="s">
        <v>8323</v>
      </c>
      <c r="S1346" s="11">
        <f t="shared" si="82"/>
        <v>42522.789803240739</v>
      </c>
      <c r="T1346" s="11">
        <f t="shared" si="83"/>
        <v>42551.789803240739</v>
      </c>
    </row>
    <row r="1347" spans="1:20" ht="45" hidden="1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ref="O1347:O1410" si="84">ROUND(E1347/D1347*100,0)</f>
        <v>125</v>
      </c>
      <c r="P1347" s="6">
        <f t="shared" ref="P1347:P1410" si="85">E1347/L1347</f>
        <v>53.571428571428569</v>
      </c>
      <c r="Q1347" t="s">
        <v>8322</v>
      </c>
      <c r="R1347" t="s">
        <v>8323</v>
      </c>
      <c r="S1347" s="11">
        <f t="shared" ref="S1347:S1410" si="86">(((J1347/60)/60)/24)+DATE(1970,1,1)</f>
        <v>41799.814340277779</v>
      </c>
      <c r="T1347" s="11">
        <f t="shared" ref="T1347:T1410" si="87">(((I1347/60)/60)/24)+DATE(1970,1,1)</f>
        <v>41834.814340277779</v>
      </c>
    </row>
    <row r="1348" spans="1:20" ht="45" hidden="1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84"/>
        <v>147</v>
      </c>
      <c r="P1348" s="6">
        <f t="shared" si="85"/>
        <v>48.449664429530202</v>
      </c>
      <c r="Q1348" t="s">
        <v>8322</v>
      </c>
      <c r="R1348" t="s">
        <v>8323</v>
      </c>
      <c r="S1348" s="11">
        <f t="shared" si="86"/>
        <v>41422.075821759259</v>
      </c>
      <c r="T1348" s="11">
        <f t="shared" si="87"/>
        <v>41452.075821759259</v>
      </c>
    </row>
    <row r="1349" spans="1:20" ht="60" hidden="1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84"/>
        <v>102</v>
      </c>
      <c r="P1349" s="6">
        <f t="shared" si="85"/>
        <v>82.41935483870968</v>
      </c>
      <c r="Q1349" t="s">
        <v>8322</v>
      </c>
      <c r="R1349" t="s">
        <v>8323</v>
      </c>
      <c r="S1349" s="11">
        <f t="shared" si="86"/>
        <v>42040.638020833328</v>
      </c>
      <c r="T1349" s="11">
        <f t="shared" si="87"/>
        <v>42070.638020833328</v>
      </c>
    </row>
    <row r="1350" spans="1:20" ht="60" hidden="1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84"/>
        <v>102</v>
      </c>
      <c r="P1350" s="6">
        <f t="shared" si="85"/>
        <v>230.19230769230768</v>
      </c>
      <c r="Q1350" t="s">
        <v>8322</v>
      </c>
      <c r="R1350" t="s">
        <v>8323</v>
      </c>
      <c r="S1350" s="11">
        <f t="shared" si="86"/>
        <v>41963.506168981476</v>
      </c>
      <c r="T1350" s="11">
        <f t="shared" si="87"/>
        <v>41991.506168981476</v>
      </c>
    </row>
    <row r="1351" spans="1:20" ht="60" hidden="1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84"/>
        <v>204</v>
      </c>
      <c r="P1351" s="6">
        <f t="shared" si="85"/>
        <v>59.360465116279073</v>
      </c>
      <c r="Q1351" t="s">
        <v>8322</v>
      </c>
      <c r="R1351" t="s">
        <v>8323</v>
      </c>
      <c r="S1351" s="11">
        <f t="shared" si="86"/>
        <v>42317.33258101852</v>
      </c>
      <c r="T1351" s="11">
        <f t="shared" si="87"/>
        <v>42354.290972222225</v>
      </c>
    </row>
    <row r="1352" spans="1:20" ht="60" hidden="1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84"/>
        <v>104</v>
      </c>
      <c r="P1352" s="6">
        <f t="shared" si="85"/>
        <v>66.698717948717942</v>
      </c>
      <c r="Q1352" t="s">
        <v>8322</v>
      </c>
      <c r="R1352" t="s">
        <v>8323</v>
      </c>
      <c r="S1352" s="11">
        <f t="shared" si="86"/>
        <v>42334.013124999998</v>
      </c>
      <c r="T1352" s="11">
        <f t="shared" si="87"/>
        <v>42364.013124999998</v>
      </c>
    </row>
    <row r="1353" spans="1:20" ht="45" hidden="1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84"/>
        <v>101</v>
      </c>
      <c r="P1353" s="6">
        <f t="shared" si="85"/>
        <v>168.77500000000001</v>
      </c>
      <c r="Q1353" t="s">
        <v>8322</v>
      </c>
      <c r="R1353" t="s">
        <v>8323</v>
      </c>
      <c r="S1353" s="11">
        <f t="shared" si="86"/>
        <v>42382.74009259259</v>
      </c>
      <c r="T1353" s="11">
        <f t="shared" si="87"/>
        <v>42412.74009259259</v>
      </c>
    </row>
    <row r="1354" spans="1:20" ht="60" hidden="1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84"/>
        <v>136</v>
      </c>
      <c r="P1354" s="6">
        <f t="shared" si="85"/>
        <v>59.973568281938327</v>
      </c>
      <c r="Q1354" t="s">
        <v>8322</v>
      </c>
      <c r="R1354" t="s">
        <v>8323</v>
      </c>
      <c r="S1354" s="11">
        <f t="shared" si="86"/>
        <v>42200.578310185185</v>
      </c>
      <c r="T1354" s="11">
        <f t="shared" si="87"/>
        <v>42252.165972222225</v>
      </c>
    </row>
    <row r="1355" spans="1:20" ht="45" hidden="1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84"/>
        <v>134</v>
      </c>
      <c r="P1355" s="6">
        <f t="shared" si="85"/>
        <v>31.80952380952381</v>
      </c>
      <c r="Q1355" t="s">
        <v>8322</v>
      </c>
      <c r="R1355" t="s">
        <v>8323</v>
      </c>
      <c r="S1355" s="11">
        <f t="shared" si="86"/>
        <v>41309.11791666667</v>
      </c>
      <c r="T1355" s="11">
        <f t="shared" si="87"/>
        <v>41344</v>
      </c>
    </row>
    <row r="1356" spans="1:20" ht="60" hidden="1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84"/>
        <v>130</v>
      </c>
      <c r="P1356" s="6">
        <f t="shared" si="85"/>
        <v>24.421875</v>
      </c>
      <c r="Q1356" t="s">
        <v>8322</v>
      </c>
      <c r="R1356" t="s">
        <v>8323</v>
      </c>
      <c r="S1356" s="11">
        <f t="shared" si="86"/>
        <v>42502.807627314818</v>
      </c>
      <c r="T1356" s="11">
        <f t="shared" si="87"/>
        <v>42532.807627314818</v>
      </c>
    </row>
    <row r="1357" spans="1:20" ht="60" hidden="1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84"/>
        <v>123</v>
      </c>
      <c r="P1357" s="6">
        <f t="shared" si="85"/>
        <v>25.347107438016529</v>
      </c>
      <c r="Q1357" t="s">
        <v>8322</v>
      </c>
      <c r="R1357" t="s">
        <v>8323</v>
      </c>
      <c r="S1357" s="11">
        <f t="shared" si="86"/>
        <v>41213.254687499997</v>
      </c>
      <c r="T1357" s="11">
        <f t="shared" si="87"/>
        <v>41243.416666666664</v>
      </c>
    </row>
    <row r="1358" spans="1:20" ht="60" hidden="1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84"/>
        <v>183</v>
      </c>
      <c r="P1358" s="6">
        <f t="shared" si="85"/>
        <v>71.443218390804603</v>
      </c>
      <c r="Q1358" t="s">
        <v>8322</v>
      </c>
      <c r="R1358" t="s">
        <v>8323</v>
      </c>
      <c r="S1358" s="11">
        <f t="shared" si="86"/>
        <v>41430.038888888892</v>
      </c>
      <c r="T1358" s="11">
        <f t="shared" si="87"/>
        <v>41460.038888888892</v>
      </c>
    </row>
    <row r="1359" spans="1:20" ht="45" hidden="1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84"/>
        <v>125</v>
      </c>
      <c r="P1359" s="6">
        <f t="shared" si="85"/>
        <v>38.553846153846152</v>
      </c>
      <c r="Q1359" t="s">
        <v>8322</v>
      </c>
      <c r="R1359" t="s">
        <v>8323</v>
      </c>
      <c r="S1359" s="11">
        <f t="shared" si="86"/>
        <v>41304.962233796294</v>
      </c>
      <c r="T1359" s="11">
        <f t="shared" si="87"/>
        <v>41334.249305555553</v>
      </c>
    </row>
    <row r="1360" spans="1:20" ht="45" hidden="1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84"/>
        <v>112</v>
      </c>
      <c r="P1360" s="6">
        <f t="shared" si="85"/>
        <v>68.367346938775512</v>
      </c>
      <c r="Q1360" t="s">
        <v>8322</v>
      </c>
      <c r="R1360" t="s">
        <v>8323</v>
      </c>
      <c r="S1360" s="11">
        <f t="shared" si="86"/>
        <v>40689.570868055554</v>
      </c>
      <c r="T1360" s="11">
        <f t="shared" si="87"/>
        <v>40719.570868055554</v>
      </c>
    </row>
    <row r="1361" spans="1:20" ht="60" hidden="1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84"/>
        <v>116</v>
      </c>
      <c r="P1361" s="6">
        <f t="shared" si="85"/>
        <v>40.210526315789473</v>
      </c>
      <c r="Q1361" t="s">
        <v>8322</v>
      </c>
      <c r="R1361" t="s">
        <v>8323</v>
      </c>
      <c r="S1361" s="11">
        <f t="shared" si="86"/>
        <v>40668.814699074072</v>
      </c>
      <c r="T1361" s="11">
        <f t="shared" si="87"/>
        <v>40730.814699074072</v>
      </c>
    </row>
    <row r="1362" spans="1:20" ht="30" hidden="1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84"/>
        <v>173</v>
      </c>
      <c r="P1362" s="6">
        <f t="shared" si="85"/>
        <v>32.074074074074076</v>
      </c>
      <c r="Q1362" t="s">
        <v>8322</v>
      </c>
      <c r="R1362" t="s">
        <v>8323</v>
      </c>
      <c r="S1362" s="11">
        <f t="shared" si="86"/>
        <v>41095.900694444441</v>
      </c>
      <c r="T1362" s="11">
        <f t="shared" si="87"/>
        <v>41123.900694444441</v>
      </c>
    </row>
    <row r="1363" spans="1:20" ht="45" hidden="1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84"/>
        <v>126</v>
      </c>
      <c r="P1363" s="6">
        <f t="shared" si="85"/>
        <v>28.632575757575758</v>
      </c>
      <c r="Q1363" t="s">
        <v>8322</v>
      </c>
      <c r="R1363" t="s">
        <v>8323</v>
      </c>
      <c r="S1363" s="11">
        <f t="shared" si="86"/>
        <v>41781.717268518521</v>
      </c>
      <c r="T1363" s="11">
        <f t="shared" si="87"/>
        <v>41811.717268518521</v>
      </c>
    </row>
    <row r="1364" spans="1:20" ht="45" hidden="1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84"/>
        <v>109</v>
      </c>
      <c r="P1364" s="6">
        <f t="shared" si="85"/>
        <v>43.64</v>
      </c>
      <c r="Q1364" t="s">
        <v>8322</v>
      </c>
      <c r="R1364" t="s">
        <v>8323</v>
      </c>
      <c r="S1364" s="11">
        <f t="shared" si="86"/>
        <v>41464.934386574074</v>
      </c>
      <c r="T1364" s="11">
        <f t="shared" si="87"/>
        <v>41524.934386574074</v>
      </c>
    </row>
    <row r="1365" spans="1:20" ht="60" hidden="1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84"/>
        <v>100</v>
      </c>
      <c r="P1365" s="6">
        <f t="shared" si="85"/>
        <v>40</v>
      </c>
      <c r="Q1365" t="s">
        <v>8322</v>
      </c>
      <c r="R1365" t="s">
        <v>8323</v>
      </c>
      <c r="S1365" s="11">
        <f t="shared" si="86"/>
        <v>42396.8440625</v>
      </c>
      <c r="T1365" s="11">
        <f t="shared" si="87"/>
        <v>42415.332638888889</v>
      </c>
    </row>
    <row r="1366" spans="1:20" ht="60" hidden="1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84"/>
        <v>119</v>
      </c>
      <c r="P1366" s="6">
        <f t="shared" si="85"/>
        <v>346.04166666666669</v>
      </c>
      <c r="Q1366" t="s">
        <v>8325</v>
      </c>
      <c r="R1366" t="s">
        <v>8326</v>
      </c>
      <c r="S1366" s="11">
        <f t="shared" si="86"/>
        <v>41951.695671296293</v>
      </c>
      <c r="T1366" s="11">
        <f t="shared" si="87"/>
        <v>42011.6956712963</v>
      </c>
    </row>
    <row r="1367" spans="1:20" ht="60" hidden="1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84"/>
        <v>100</v>
      </c>
      <c r="P1367" s="6">
        <f t="shared" si="85"/>
        <v>81.739130434782609</v>
      </c>
      <c r="Q1367" t="s">
        <v>8325</v>
      </c>
      <c r="R1367" t="s">
        <v>8326</v>
      </c>
      <c r="S1367" s="11">
        <f t="shared" si="86"/>
        <v>42049.733240740738</v>
      </c>
      <c r="T1367" s="11">
        <f t="shared" si="87"/>
        <v>42079.691574074073</v>
      </c>
    </row>
    <row r="1368" spans="1:20" hidden="1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84"/>
        <v>126</v>
      </c>
      <c r="P1368" s="6">
        <f t="shared" si="85"/>
        <v>64.535306122448986</v>
      </c>
      <c r="Q1368" t="s">
        <v>8325</v>
      </c>
      <c r="R1368" t="s">
        <v>8326</v>
      </c>
      <c r="S1368" s="11">
        <f t="shared" si="86"/>
        <v>41924.996099537035</v>
      </c>
      <c r="T1368" s="11">
        <f t="shared" si="87"/>
        <v>41970.037766203706</v>
      </c>
    </row>
    <row r="1369" spans="1:20" ht="45" hidden="1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84"/>
        <v>114</v>
      </c>
      <c r="P1369" s="6">
        <f t="shared" si="85"/>
        <v>63.477777777777774</v>
      </c>
      <c r="Q1369" t="s">
        <v>8325</v>
      </c>
      <c r="R1369" t="s">
        <v>8326</v>
      </c>
      <c r="S1369" s="11">
        <f t="shared" si="86"/>
        <v>42292.002893518518</v>
      </c>
      <c r="T1369" s="11">
        <f t="shared" si="87"/>
        <v>42322.044560185182</v>
      </c>
    </row>
    <row r="1370" spans="1:20" ht="45" hidden="1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84"/>
        <v>111</v>
      </c>
      <c r="P1370" s="6">
        <f t="shared" si="85"/>
        <v>63.620689655172413</v>
      </c>
      <c r="Q1370" t="s">
        <v>8325</v>
      </c>
      <c r="R1370" t="s">
        <v>8326</v>
      </c>
      <c r="S1370" s="11">
        <f t="shared" si="86"/>
        <v>42146.190902777773</v>
      </c>
      <c r="T1370" s="11">
        <f t="shared" si="87"/>
        <v>42170.190902777773</v>
      </c>
    </row>
    <row r="1371" spans="1:20" ht="60" hidden="1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84"/>
        <v>105</v>
      </c>
      <c r="P1371" s="6">
        <f t="shared" si="85"/>
        <v>83.967068965517228</v>
      </c>
      <c r="Q1371" t="s">
        <v>8325</v>
      </c>
      <c r="R1371" t="s">
        <v>8326</v>
      </c>
      <c r="S1371" s="11">
        <f t="shared" si="86"/>
        <v>41710.594282407408</v>
      </c>
      <c r="T1371" s="11">
        <f t="shared" si="87"/>
        <v>41740.594282407408</v>
      </c>
    </row>
    <row r="1372" spans="1:20" ht="30" hidden="1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84"/>
        <v>104</v>
      </c>
      <c r="P1372" s="6">
        <f t="shared" si="85"/>
        <v>77.75</v>
      </c>
      <c r="Q1372" t="s">
        <v>8325</v>
      </c>
      <c r="R1372" t="s">
        <v>8326</v>
      </c>
      <c r="S1372" s="11">
        <f t="shared" si="86"/>
        <v>41548.00335648148</v>
      </c>
      <c r="T1372" s="11">
        <f t="shared" si="87"/>
        <v>41563.00335648148</v>
      </c>
    </row>
    <row r="1373" spans="1:20" ht="60" hidden="1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84"/>
        <v>107</v>
      </c>
      <c r="P1373" s="6">
        <f t="shared" si="85"/>
        <v>107.07142857142857</v>
      </c>
      <c r="Q1373" t="s">
        <v>8325</v>
      </c>
      <c r="R1373" t="s">
        <v>8326</v>
      </c>
      <c r="S1373" s="11">
        <f t="shared" si="86"/>
        <v>42101.758587962962</v>
      </c>
      <c r="T1373" s="11">
        <f t="shared" si="87"/>
        <v>42131.758587962962</v>
      </c>
    </row>
    <row r="1374" spans="1:20" ht="30" hidden="1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84"/>
        <v>124</v>
      </c>
      <c r="P1374" s="6">
        <f t="shared" si="85"/>
        <v>38.75</v>
      </c>
      <c r="Q1374" t="s">
        <v>8325</v>
      </c>
      <c r="R1374" t="s">
        <v>8326</v>
      </c>
      <c r="S1374" s="11">
        <f t="shared" si="86"/>
        <v>41072.739953703705</v>
      </c>
      <c r="T1374" s="11">
        <f t="shared" si="87"/>
        <v>41102.739953703705</v>
      </c>
    </row>
    <row r="1375" spans="1:20" ht="45" hidden="1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84"/>
        <v>105</v>
      </c>
      <c r="P1375" s="6">
        <f t="shared" si="85"/>
        <v>201.94230769230768</v>
      </c>
      <c r="Q1375" t="s">
        <v>8325</v>
      </c>
      <c r="R1375" t="s">
        <v>8326</v>
      </c>
      <c r="S1375" s="11">
        <f t="shared" si="86"/>
        <v>42704.95177083333</v>
      </c>
      <c r="T1375" s="11">
        <f t="shared" si="87"/>
        <v>42734.95177083333</v>
      </c>
    </row>
    <row r="1376" spans="1:20" ht="60" hidden="1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84"/>
        <v>189</v>
      </c>
      <c r="P1376" s="6">
        <f t="shared" si="85"/>
        <v>43.060606060606062</v>
      </c>
      <c r="Q1376" t="s">
        <v>8325</v>
      </c>
      <c r="R1376" t="s">
        <v>8326</v>
      </c>
      <c r="S1376" s="11">
        <f t="shared" si="86"/>
        <v>42424.161898148144</v>
      </c>
      <c r="T1376" s="11">
        <f t="shared" si="87"/>
        <v>42454.12023148148</v>
      </c>
    </row>
    <row r="1377" spans="1:20" ht="60" hidden="1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84"/>
        <v>171</v>
      </c>
      <c r="P1377" s="6">
        <f t="shared" si="85"/>
        <v>62.871559633027523</v>
      </c>
      <c r="Q1377" t="s">
        <v>8325</v>
      </c>
      <c r="R1377" t="s">
        <v>8326</v>
      </c>
      <c r="S1377" s="11">
        <f t="shared" si="86"/>
        <v>42720.066192129627</v>
      </c>
      <c r="T1377" s="11">
        <f t="shared" si="87"/>
        <v>42750.066192129627</v>
      </c>
    </row>
    <row r="1378" spans="1:20" ht="30" hidden="1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84"/>
        <v>252</v>
      </c>
      <c r="P1378" s="6">
        <f t="shared" si="85"/>
        <v>55.607142857142854</v>
      </c>
      <c r="Q1378" t="s">
        <v>8325</v>
      </c>
      <c r="R1378" t="s">
        <v>8326</v>
      </c>
      <c r="S1378" s="11">
        <f t="shared" si="86"/>
        <v>42677.669050925921</v>
      </c>
      <c r="T1378" s="11">
        <f t="shared" si="87"/>
        <v>42707.710717592592</v>
      </c>
    </row>
    <row r="1379" spans="1:20" ht="60" hidden="1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84"/>
        <v>116</v>
      </c>
      <c r="P1379" s="6">
        <f t="shared" si="85"/>
        <v>48.70967741935484</v>
      </c>
      <c r="Q1379" t="s">
        <v>8325</v>
      </c>
      <c r="R1379" t="s">
        <v>8326</v>
      </c>
      <c r="S1379" s="11">
        <f t="shared" si="86"/>
        <v>42747.219560185185</v>
      </c>
      <c r="T1379" s="11">
        <f t="shared" si="87"/>
        <v>42769.174305555556</v>
      </c>
    </row>
    <row r="1380" spans="1:20" hidden="1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84"/>
        <v>203</v>
      </c>
      <c r="P1380" s="6">
        <f t="shared" si="85"/>
        <v>30.578947368421051</v>
      </c>
      <c r="Q1380" t="s">
        <v>8325</v>
      </c>
      <c r="R1380" t="s">
        <v>8326</v>
      </c>
      <c r="S1380" s="11">
        <f t="shared" si="86"/>
        <v>42568.759374999994</v>
      </c>
      <c r="T1380" s="11">
        <f t="shared" si="87"/>
        <v>42583.759374999994</v>
      </c>
    </row>
    <row r="1381" spans="1:20" ht="30" hidden="1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84"/>
        <v>112</v>
      </c>
      <c r="P1381" s="6">
        <f t="shared" si="85"/>
        <v>73.907284768211923</v>
      </c>
      <c r="Q1381" t="s">
        <v>8325</v>
      </c>
      <c r="R1381" t="s">
        <v>8326</v>
      </c>
      <c r="S1381" s="11">
        <f t="shared" si="86"/>
        <v>42130.491620370376</v>
      </c>
      <c r="T1381" s="11">
        <f t="shared" si="87"/>
        <v>42160.491620370376</v>
      </c>
    </row>
    <row r="1382" spans="1:20" ht="45" hidden="1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84"/>
        <v>424</v>
      </c>
      <c r="P1382" s="6">
        <f t="shared" si="85"/>
        <v>21.2</v>
      </c>
      <c r="Q1382" t="s">
        <v>8325</v>
      </c>
      <c r="R1382" t="s">
        <v>8326</v>
      </c>
      <c r="S1382" s="11">
        <f t="shared" si="86"/>
        <v>42141.762800925921</v>
      </c>
      <c r="T1382" s="11">
        <f t="shared" si="87"/>
        <v>42164.083333333328</v>
      </c>
    </row>
    <row r="1383" spans="1:20" ht="60" hidden="1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84"/>
        <v>107</v>
      </c>
      <c r="P1383" s="6">
        <f t="shared" si="85"/>
        <v>73.356164383561648</v>
      </c>
      <c r="Q1383" t="s">
        <v>8325</v>
      </c>
      <c r="R1383" t="s">
        <v>8326</v>
      </c>
      <c r="S1383" s="11">
        <f t="shared" si="86"/>
        <v>42703.214409722219</v>
      </c>
      <c r="T1383" s="11">
        <f t="shared" si="87"/>
        <v>42733.214409722219</v>
      </c>
    </row>
    <row r="1384" spans="1:20" ht="45" hidden="1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84"/>
        <v>104</v>
      </c>
      <c r="P1384" s="6">
        <f t="shared" si="85"/>
        <v>56.412162162162161</v>
      </c>
      <c r="Q1384" t="s">
        <v>8325</v>
      </c>
      <c r="R1384" t="s">
        <v>8326</v>
      </c>
      <c r="S1384" s="11">
        <f t="shared" si="86"/>
        <v>41370.800185185188</v>
      </c>
      <c r="T1384" s="11">
        <f t="shared" si="87"/>
        <v>41400.800185185188</v>
      </c>
    </row>
    <row r="1385" spans="1:20" ht="60" hidden="1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84"/>
        <v>212</v>
      </c>
      <c r="P1385" s="6">
        <f t="shared" si="85"/>
        <v>50.247311827956992</v>
      </c>
      <c r="Q1385" t="s">
        <v>8325</v>
      </c>
      <c r="R1385" t="s">
        <v>8326</v>
      </c>
      <c r="S1385" s="11">
        <f t="shared" si="86"/>
        <v>42707.074976851851</v>
      </c>
      <c r="T1385" s="11">
        <f t="shared" si="87"/>
        <v>42727.074976851851</v>
      </c>
    </row>
    <row r="1386" spans="1:20" ht="45" hidden="1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84"/>
        <v>124</v>
      </c>
      <c r="P1386" s="6">
        <f t="shared" si="85"/>
        <v>68.936507936507937</v>
      </c>
      <c r="Q1386" t="s">
        <v>8325</v>
      </c>
      <c r="R1386" t="s">
        <v>8326</v>
      </c>
      <c r="S1386" s="11">
        <f t="shared" si="86"/>
        <v>42160.735208333332</v>
      </c>
      <c r="T1386" s="11">
        <f t="shared" si="87"/>
        <v>42190.735208333332</v>
      </c>
    </row>
    <row r="1387" spans="1:20" ht="45" hidden="1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84"/>
        <v>110</v>
      </c>
      <c r="P1387" s="6">
        <f t="shared" si="85"/>
        <v>65.914104477611943</v>
      </c>
      <c r="Q1387" t="s">
        <v>8325</v>
      </c>
      <c r="R1387" t="s">
        <v>8326</v>
      </c>
      <c r="S1387" s="11">
        <f t="shared" si="86"/>
        <v>42433.688900462963</v>
      </c>
      <c r="T1387" s="11">
        <f t="shared" si="87"/>
        <v>42489.507638888885</v>
      </c>
    </row>
    <row r="1388" spans="1:20" ht="30" hidden="1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84"/>
        <v>219</v>
      </c>
      <c r="P1388" s="6">
        <f t="shared" si="85"/>
        <v>62.5</v>
      </c>
      <c r="Q1388" t="s">
        <v>8325</v>
      </c>
      <c r="R1388" t="s">
        <v>8326</v>
      </c>
      <c r="S1388" s="11">
        <f t="shared" si="86"/>
        <v>42184.646863425922</v>
      </c>
      <c r="T1388" s="11">
        <f t="shared" si="87"/>
        <v>42214.646863425922</v>
      </c>
    </row>
    <row r="1389" spans="1:20" ht="60" hidden="1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84"/>
        <v>137</v>
      </c>
      <c r="P1389" s="6">
        <f t="shared" si="85"/>
        <v>70.064102564102569</v>
      </c>
      <c r="Q1389" t="s">
        <v>8325</v>
      </c>
      <c r="R1389" t="s">
        <v>8326</v>
      </c>
      <c r="S1389" s="11">
        <f t="shared" si="86"/>
        <v>42126.92123842593</v>
      </c>
      <c r="T1389" s="11">
        <f t="shared" si="87"/>
        <v>42158.1875</v>
      </c>
    </row>
    <row r="1390" spans="1:20" ht="60" hidden="1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84"/>
        <v>135</v>
      </c>
      <c r="P1390" s="6">
        <f t="shared" si="85"/>
        <v>60.181874999999998</v>
      </c>
      <c r="Q1390" t="s">
        <v>8325</v>
      </c>
      <c r="R1390" t="s">
        <v>8326</v>
      </c>
      <c r="S1390" s="11">
        <f t="shared" si="86"/>
        <v>42634.614780092597</v>
      </c>
      <c r="T1390" s="11">
        <f t="shared" si="87"/>
        <v>42660.676388888889</v>
      </c>
    </row>
    <row r="1391" spans="1:20" ht="30" hidden="1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84"/>
        <v>145</v>
      </c>
      <c r="P1391" s="6">
        <f t="shared" si="85"/>
        <v>21.382352941176471</v>
      </c>
      <c r="Q1391" t="s">
        <v>8325</v>
      </c>
      <c r="R1391" t="s">
        <v>8326</v>
      </c>
      <c r="S1391" s="11">
        <f t="shared" si="86"/>
        <v>42565.480983796297</v>
      </c>
      <c r="T1391" s="11">
        <f t="shared" si="87"/>
        <v>42595.480983796297</v>
      </c>
    </row>
    <row r="1392" spans="1:20" ht="45" hidden="1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84"/>
        <v>109</v>
      </c>
      <c r="P1392" s="6">
        <f t="shared" si="85"/>
        <v>160.78947368421052</v>
      </c>
      <c r="Q1392" t="s">
        <v>8325</v>
      </c>
      <c r="R1392" t="s">
        <v>8326</v>
      </c>
      <c r="S1392" s="11">
        <f t="shared" si="86"/>
        <v>42087.803310185183</v>
      </c>
      <c r="T1392" s="11">
        <f t="shared" si="87"/>
        <v>42121.716666666667</v>
      </c>
    </row>
    <row r="1393" spans="1:20" ht="45" hidden="1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84"/>
        <v>110</v>
      </c>
      <c r="P1393" s="6">
        <f t="shared" si="85"/>
        <v>42.384615384615387</v>
      </c>
      <c r="Q1393" t="s">
        <v>8325</v>
      </c>
      <c r="R1393" t="s">
        <v>8326</v>
      </c>
      <c r="S1393" s="11">
        <f t="shared" si="86"/>
        <v>42193.650671296295</v>
      </c>
      <c r="T1393" s="11">
        <f t="shared" si="87"/>
        <v>42238.207638888889</v>
      </c>
    </row>
    <row r="1394" spans="1:20" ht="45" hidden="1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84"/>
        <v>114</v>
      </c>
      <c r="P1394" s="6">
        <f t="shared" si="85"/>
        <v>27.317307692307693</v>
      </c>
      <c r="Q1394" t="s">
        <v>8325</v>
      </c>
      <c r="R1394" t="s">
        <v>8326</v>
      </c>
      <c r="S1394" s="11">
        <f t="shared" si="86"/>
        <v>42401.154930555553</v>
      </c>
      <c r="T1394" s="11">
        <f t="shared" si="87"/>
        <v>42432.154930555553</v>
      </c>
    </row>
    <row r="1395" spans="1:20" ht="30" hidden="1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84"/>
        <v>102</v>
      </c>
      <c r="P1395" s="6">
        <f t="shared" si="85"/>
        <v>196.82692307692307</v>
      </c>
      <c r="Q1395" t="s">
        <v>8325</v>
      </c>
      <c r="R1395" t="s">
        <v>8326</v>
      </c>
      <c r="S1395" s="11">
        <f t="shared" si="86"/>
        <v>42553.681979166664</v>
      </c>
      <c r="T1395" s="11">
        <f t="shared" si="87"/>
        <v>42583.681979166664</v>
      </c>
    </row>
    <row r="1396" spans="1:20" ht="45" hidden="1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84"/>
        <v>122</v>
      </c>
      <c r="P1396" s="6">
        <f t="shared" si="85"/>
        <v>53.882352941176471</v>
      </c>
      <c r="Q1396" t="s">
        <v>8325</v>
      </c>
      <c r="R1396" t="s">
        <v>8326</v>
      </c>
      <c r="S1396" s="11">
        <f t="shared" si="86"/>
        <v>42752.144976851851</v>
      </c>
      <c r="T1396" s="11">
        <f t="shared" si="87"/>
        <v>42795.125</v>
      </c>
    </row>
    <row r="1397" spans="1:20" ht="30" hidden="1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84"/>
        <v>112</v>
      </c>
      <c r="P1397" s="6">
        <f t="shared" si="85"/>
        <v>47.756097560975611</v>
      </c>
      <c r="Q1397" t="s">
        <v>8325</v>
      </c>
      <c r="R1397" t="s">
        <v>8326</v>
      </c>
      <c r="S1397" s="11">
        <f t="shared" si="86"/>
        <v>42719.90834490741</v>
      </c>
      <c r="T1397" s="11">
        <f t="shared" si="87"/>
        <v>42749.90834490741</v>
      </c>
    </row>
    <row r="1398" spans="1:20" ht="60" hidden="1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84"/>
        <v>107</v>
      </c>
      <c r="P1398" s="6">
        <f t="shared" si="85"/>
        <v>88.191780821917803</v>
      </c>
      <c r="Q1398" t="s">
        <v>8325</v>
      </c>
      <c r="R1398" t="s">
        <v>8326</v>
      </c>
      <c r="S1398" s="11">
        <f t="shared" si="86"/>
        <v>42018.99863425926</v>
      </c>
      <c r="T1398" s="11">
        <f t="shared" si="87"/>
        <v>42048.99863425926</v>
      </c>
    </row>
    <row r="1399" spans="1:20" ht="45" hidden="1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84"/>
        <v>114</v>
      </c>
      <c r="P1399" s="6">
        <f t="shared" si="85"/>
        <v>72.056962025316452</v>
      </c>
      <c r="Q1399" t="s">
        <v>8325</v>
      </c>
      <c r="R1399" t="s">
        <v>8326</v>
      </c>
      <c r="S1399" s="11">
        <f t="shared" si="86"/>
        <v>42640.917939814812</v>
      </c>
      <c r="T1399" s="11">
        <f t="shared" si="87"/>
        <v>42670.888194444444</v>
      </c>
    </row>
    <row r="1400" spans="1:20" ht="45" hidden="1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84"/>
        <v>110</v>
      </c>
      <c r="P1400" s="6">
        <f t="shared" si="85"/>
        <v>74.246153846153845</v>
      </c>
      <c r="Q1400" t="s">
        <v>8325</v>
      </c>
      <c r="R1400" t="s">
        <v>8326</v>
      </c>
      <c r="S1400" s="11">
        <f t="shared" si="86"/>
        <v>42526.874236111107</v>
      </c>
      <c r="T1400" s="11">
        <f t="shared" si="87"/>
        <v>42556.874236111107</v>
      </c>
    </row>
    <row r="1401" spans="1:20" ht="45" hidden="1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84"/>
        <v>126</v>
      </c>
      <c r="P1401" s="6">
        <f t="shared" si="85"/>
        <v>61.701086956521742</v>
      </c>
      <c r="Q1401" t="s">
        <v>8325</v>
      </c>
      <c r="R1401" t="s">
        <v>8326</v>
      </c>
      <c r="S1401" s="11">
        <f t="shared" si="86"/>
        <v>41889.004317129627</v>
      </c>
      <c r="T1401" s="11">
        <f t="shared" si="87"/>
        <v>41919.004317129627</v>
      </c>
    </row>
    <row r="1402" spans="1:20" ht="45" hidden="1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84"/>
        <v>167</v>
      </c>
      <c r="P1402" s="6">
        <f t="shared" si="85"/>
        <v>17.235294117647058</v>
      </c>
      <c r="Q1402" t="s">
        <v>8325</v>
      </c>
      <c r="R1402" t="s">
        <v>8326</v>
      </c>
      <c r="S1402" s="11">
        <f t="shared" si="86"/>
        <v>42498.341122685189</v>
      </c>
      <c r="T1402" s="11">
        <f t="shared" si="87"/>
        <v>42533.229166666672</v>
      </c>
    </row>
    <row r="1403" spans="1:20" ht="60" hidden="1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84"/>
        <v>497</v>
      </c>
      <c r="P1403" s="6">
        <f t="shared" si="85"/>
        <v>51.720833333333331</v>
      </c>
      <c r="Q1403" t="s">
        <v>8325</v>
      </c>
      <c r="R1403" t="s">
        <v>8326</v>
      </c>
      <c r="S1403" s="11">
        <f t="shared" si="86"/>
        <v>41399.99622685185</v>
      </c>
      <c r="T1403" s="11">
        <f t="shared" si="87"/>
        <v>41420.99622685185</v>
      </c>
    </row>
    <row r="1404" spans="1:20" ht="60" hidden="1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84"/>
        <v>109</v>
      </c>
      <c r="P1404" s="6">
        <f t="shared" si="85"/>
        <v>24.150442477876105</v>
      </c>
      <c r="Q1404" t="s">
        <v>8325</v>
      </c>
      <c r="R1404" t="s">
        <v>8326</v>
      </c>
      <c r="S1404" s="11">
        <f t="shared" si="86"/>
        <v>42065.053368055553</v>
      </c>
      <c r="T1404" s="11">
        <f t="shared" si="87"/>
        <v>42125.011701388896</v>
      </c>
    </row>
    <row r="1405" spans="1:20" ht="60" hidden="1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84"/>
        <v>103</v>
      </c>
      <c r="P1405" s="6">
        <f t="shared" si="85"/>
        <v>62.166666666666664</v>
      </c>
      <c r="Q1405" t="s">
        <v>8325</v>
      </c>
      <c r="R1405" t="s">
        <v>8326</v>
      </c>
      <c r="S1405" s="11">
        <f t="shared" si="86"/>
        <v>41451.062905092593</v>
      </c>
      <c r="T1405" s="11">
        <f t="shared" si="87"/>
        <v>41481.062905092593</v>
      </c>
    </row>
    <row r="1406" spans="1:20" ht="60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84"/>
        <v>2</v>
      </c>
      <c r="P1406" s="6">
        <f t="shared" si="85"/>
        <v>48.2</v>
      </c>
      <c r="Q1406" t="s">
        <v>8322</v>
      </c>
      <c r="R1406" t="s">
        <v>8341</v>
      </c>
      <c r="S1406" s="11">
        <f t="shared" si="86"/>
        <v>42032.510243055556</v>
      </c>
      <c r="T1406" s="11">
        <f t="shared" si="87"/>
        <v>42057.510243055556</v>
      </c>
    </row>
    <row r="1407" spans="1:20" ht="30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84"/>
        <v>0</v>
      </c>
      <c r="P1407" s="6">
        <f t="shared" si="85"/>
        <v>6.1764705882352944</v>
      </c>
      <c r="Q1407" t="s">
        <v>8322</v>
      </c>
      <c r="R1407" t="s">
        <v>8341</v>
      </c>
      <c r="S1407" s="11">
        <f t="shared" si="86"/>
        <v>41941.680567129632</v>
      </c>
      <c r="T1407" s="11">
        <f t="shared" si="87"/>
        <v>41971.722233796296</v>
      </c>
    </row>
    <row r="1408" spans="1:20" ht="30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84"/>
        <v>0</v>
      </c>
      <c r="P1408" s="6">
        <f t="shared" si="85"/>
        <v>5</v>
      </c>
      <c r="Q1408" t="s">
        <v>8322</v>
      </c>
      <c r="R1408" t="s">
        <v>8341</v>
      </c>
      <c r="S1408" s="11">
        <f t="shared" si="86"/>
        <v>42297.432951388888</v>
      </c>
      <c r="T1408" s="11">
        <f t="shared" si="87"/>
        <v>42350.416666666672</v>
      </c>
    </row>
    <row r="1409" spans="1:20" ht="4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84"/>
        <v>1</v>
      </c>
      <c r="P1409" s="6">
        <f t="shared" si="85"/>
        <v>7.5</v>
      </c>
      <c r="Q1409" t="s">
        <v>8322</v>
      </c>
      <c r="R1409" t="s">
        <v>8341</v>
      </c>
      <c r="S1409" s="11">
        <f t="shared" si="86"/>
        <v>41838.536782407406</v>
      </c>
      <c r="T1409" s="11">
        <f t="shared" si="87"/>
        <v>41863.536782407406</v>
      </c>
    </row>
    <row r="1410" spans="1:20" ht="60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84"/>
        <v>7</v>
      </c>
      <c r="P1410" s="6">
        <f t="shared" si="85"/>
        <v>12</v>
      </c>
      <c r="Q1410" t="s">
        <v>8322</v>
      </c>
      <c r="R1410" t="s">
        <v>8341</v>
      </c>
      <c r="S1410" s="11">
        <f t="shared" si="86"/>
        <v>42291.872175925921</v>
      </c>
      <c r="T1410" s="11">
        <f t="shared" si="87"/>
        <v>42321.913842592592</v>
      </c>
    </row>
    <row r="1411" spans="1:20" ht="4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ref="O1411:O1474" si="88">ROUND(E1411/D1411*100,0)</f>
        <v>0</v>
      </c>
      <c r="P1411" s="6" t="e">
        <f t="shared" ref="P1411:P1474" si="89">E1411/L1411</f>
        <v>#DIV/0!</v>
      </c>
      <c r="Q1411" t="s">
        <v>8322</v>
      </c>
      <c r="R1411" t="s">
        <v>8341</v>
      </c>
      <c r="S1411" s="11">
        <f t="shared" ref="S1411:S1474" si="90">(((J1411/60)/60)/24)+DATE(1970,1,1)</f>
        <v>41945.133506944447</v>
      </c>
      <c r="T1411" s="11">
        <f t="shared" ref="T1411:T1474" si="91">(((I1411/60)/60)/24)+DATE(1970,1,1)</f>
        <v>42005.175173611111</v>
      </c>
    </row>
    <row r="1412" spans="1:20" ht="60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88"/>
        <v>0</v>
      </c>
      <c r="P1412" s="6">
        <f t="shared" si="89"/>
        <v>1</v>
      </c>
      <c r="Q1412" t="s">
        <v>8322</v>
      </c>
      <c r="R1412" t="s">
        <v>8341</v>
      </c>
      <c r="S1412" s="11">
        <f t="shared" si="90"/>
        <v>42479.318518518514</v>
      </c>
      <c r="T1412" s="11">
        <f t="shared" si="91"/>
        <v>42524.318518518514</v>
      </c>
    </row>
    <row r="1413" spans="1:20" ht="60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88"/>
        <v>0</v>
      </c>
      <c r="P1413" s="6">
        <f t="shared" si="89"/>
        <v>2.3333333333333335</v>
      </c>
      <c r="Q1413" t="s">
        <v>8322</v>
      </c>
      <c r="R1413" t="s">
        <v>8341</v>
      </c>
      <c r="S1413" s="11">
        <f t="shared" si="90"/>
        <v>42013.059027777781</v>
      </c>
      <c r="T1413" s="11">
        <f t="shared" si="91"/>
        <v>42041.059027777781</v>
      </c>
    </row>
    <row r="1414" spans="1:20" ht="4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88"/>
        <v>5</v>
      </c>
      <c r="P1414" s="6">
        <f t="shared" si="89"/>
        <v>24.615384615384617</v>
      </c>
      <c r="Q1414" t="s">
        <v>8322</v>
      </c>
      <c r="R1414" t="s">
        <v>8341</v>
      </c>
      <c r="S1414" s="11">
        <f t="shared" si="90"/>
        <v>41947.063645833332</v>
      </c>
      <c r="T1414" s="11">
        <f t="shared" si="91"/>
        <v>41977.063645833332</v>
      </c>
    </row>
    <row r="1415" spans="1:20" ht="60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88"/>
        <v>5</v>
      </c>
      <c r="P1415" s="6">
        <f t="shared" si="89"/>
        <v>100</v>
      </c>
      <c r="Q1415" t="s">
        <v>8322</v>
      </c>
      <c r="R1415" t="s">
        <v>8341</v>
      </c>
      <c r="S1415" s="11">
        <f t="shared" si="90"/>
        <v>42360.437152777777</v>
      </c>
      <c r="T1415" s="11">
        <f t="shared" si="91"/>
        <v>42420.437152777777</v>
      </c>
    </row>
    <row r="1416" spans="1:20" ht="60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88"/>
        <v>0</v>
      </c>
      <c r="P1416" s="6">
        <f t="shared" si="89"/>
        <v>1</v>
      </c>
      <c r="Q1416" t="s">
        <v>8322</v>
      </c>
      <c r="R1416" t="s">
        <v>8341</v>
      </c>
      <c r="S1416" s="11">
        <f t="shared" si="90"/>
        <v>42708.25309027778</v>
      </c>
      <c r="T1416" s="11">
        <f t="shared" si="91"/>
        <v>42738.25309027778</v>
      </c>
    </row>
    <row r="1417" spans="1:20" ht="4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88"/>
        <v>18</v>
      </c>
      <c r="P1417" s="6">
        <f t="shared" si="89"/>
        <v>88.888888888888886</v>
      </c>
      <c r="Q1417" t="s">
        <v>8322</v>
      </c>
      <c r="R1417" t="s">
        <v>8341</v>
      </c>
      <c r="S1417" s="11">
        <f t="shared" si="90"/>
        <v>42192.675821759258</v>
      </c>
      <c r="T1417" s="11">
        <f t="shared" si="91"/>
        <v>42232.675821759258</v>
      </c>
    </row>
    <row r="1418" spans="1:20" ht="4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88"/>
        <v>0</v>
      </c>
      <c r="P1418" s="6" t="e">
        <f t="shared" si="89"/>
        <v>#DIV/0!</v>
      </c>
      <c r="Q1418" t="s">
        <v>8322</v>
      </c>
      <c r="R1418" t="s">
        <v>8341</v>
      </c>
      <c r="S1418" s="11">
        <f t="shared" si="90"/>
        <v>42299.926145833335</v>
      </c>
      <c r="T1418" s="11">
        <f t="shared" si="91"/>
        <v>42329.967812499999</v>
      </c>
    </row>
    <row r="1419" spans="1:20" ht="4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88"/>
        <v>1</v>
      </c>
      <c r="P1419" s="6">
        <f t="shared" si="89"/>
        <v>27.5</v>
      </c>
      <c r="Q1419" t="s">
        <v>8322</v>
      </c>
      <c r="R1419" t="s">
        <v>8341</v>
      </c>
      <c r="S1419" s="11">
        <f t="shared" si="90"/>
        <v>42232.15016203704</v>
      </c>
      <c r="T1419" s="11">
        <f t="shared" si="91"/>
        <v>42262.465972222228</v>
      </c>
    </row>
    <row r="1420" spans="1:20" ht="60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88"/>
        <v>0</v>
      </c>
      <c r="P1420" s="6">
        <f t="shared" si="89"/>
        <v>6</v>
      </c>
      <c r="Q1420" t="s">
        <v>8322</v>
      </c>
      <c r="R1420" t="s">
        <v>8341</v>
      </c>
      <c r="S1420" s="11">
        <f t="shared" si="90"/>
        <v>42395.456412037034</v>
      </c>
      <c r="T1420" s="11">
        <f t="shared" si="91"/>
        <v>42425.456412037034</v>
      </c>
    </row>
    <row r="1421" spans="1:20" ht="60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88"/>
        <v>7</v>
      </c>
      <c r="P1421" s="6">
        <f t="shared" si="89"/>
        <v>44.5</v>
      </c>
      <c r="Q1421" t="s">
        <v>8322</v>
      </c>
      <c r="R1421" t="s">
        <v>8341</v>
      </c>
      <c r="S1421" s="11">
        <f t="shared" si="90"/>
        <v>42622.456238425926</v>
      </c>
      <c r="T1421" s="11">
        <f t="shared" si="91"/>
        <v>42652.456238425926</v>
      </c>
    </row>
    <row r="1422" spans="1:20" ht="30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88"/>
        <v>3</v>
      </c>
      <c r="P1422" s="6">
        <f t="shared" si="89"/>
        <v>1</v>
      </c>
      <c r="Q1422" t="s">
        <v>8322</v>
      </c>
      <c r="R1422" t="s">
        <v>8341</v>
      </c>
      <c r="S1422" s="11">
        <f t="shared" si="90"/>
        <v>42524.667662037042</v>
      </c>
      <c r="T1422" s="11">
        <f t="shared" si="91"/>
        <v>42549.667662037042</v>
      </c>
    </row>
    <row r="1423" spans="1:20" ht="60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88"/>
        <v>0</v>
      </c>
      <c r="P1423" s="6">
        <f t="shared" si="89"/>
        <v>100</v>
      </c>
      <c r="Q1423" t="s">
        <v>8322</v>
      </c>
      <c r="R1423" t="s">
        <v>8341</v>
      </c>
      <c r="S1423" s="11">
        <f t="shared" si="90"/>
        <v>42013.915613425925</v>
      </c>
      <c r="T1423" s="11">
        <f t="shared" si="91"/>
        <v>42043.915613425925</v>
      </c>
    </row>
    <row r="1424" spans="1:20" ht="60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88"/>
        <v>0</v>
      </c>
      <c r="P1424" s="6">
        <f t="shared" si="89"/>
        <v>13</v>
      </c>
      <c r="Q1424" t="s">
        <v>8322</v>
      </c>
      <c r="R1424" t="s">
        <v>8341</v>
      </c>
      <c r="S1424" s="11">
        <f t="shared" si="90"/>
        <v>42604.239629629628</v>
      </c>
      <c r="T1424" s="11">
        <f t="shared" si="91"/>
        <v>42634.239629629628</v>
      </c>
    </row>
    <row r="1425" spans="1:20" ht="60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88"/>
        <v>0</v>
      </c>
      <c r="P1425" s="6">
        <f t="shared" si="89"/>
        <v>100</v>
      </c>
      <c r="Q1425" t="s">
        <v>8322</v>
      </c>
      <c r="R1425" t="s">
        <v>8341</v>
      </c>
      <c r="S1425" s="11">
        <f t="shared" si="90"/>
        <v>42340.360312500001</v>
      </c>
      <c r="T1425" s="11">
        <f t="shared" si="91"/>
        <v>42370.360312500001</v>
      </c>
    </row>
    <row r="1426" spans="1:20" ht="4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88"/>
        <v>20</v>
      </c>
      <c r="P1426" s="6">
        <f t="shared" si="89"/>
        <v>109.07142857142857</v>
      </c>
      <c r="Q1426" t="s">
        <v>8322</v>
      </c>
      <c r="R1426" t="s">
        <v>8341</v>
      </c>
      <c r="S1426" s="11">
        <f t="shared" si="90"/>
        <v>42676.717615740738</v>
      </c>
      <c r="T1426" s="11">
        <f t="shared" si="91"/>
        <v>42689.759282407409</v>
      </c>
    </row>
    <row r="1427" spans="1:20" ht="60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88"/>
        <v>0</v>
      </c>
      <c r="P1427" s="6" t="e">
        <f t="shared" si="89"/>
        <v>#DIV/0!</v>
      </c>
      <c r="Q1427" t="s">
        <v>8322</v>
      </c>
      <c r="R1427" t="s">
        <v>8341</v>
      </c>
      <c r="S1427" s="11">
        <f t="shared" si="90"/>
        <v>42093.131469907406</v>
      </c>
      <c r="T1427" s="11">
        <f t="shared" si="91"/>
        <v>42123.131469907406</v>
      </c>
    </row>
    <row r="1428" spans="1:20" ht="60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88"/>
        <v>0</v>
      </c>
      <c r="P1428" s="6" t="e">
        <f t="shared" si="89"/>
        <v>#DIV/0!</v>
      </c>
      <c r="Q1428" t="s">
        <v>8322</v>
      </c>
      <c r="R1428" t="s">
        <v>8341</v>
      </c>
      <c r="S1428" s="11">
        <f t="shared" si="90"/>
        <v>42180.390277777777</v>
      </c>
      <c r="T1428" s="11">
        <f t="shared" si="91"/>
        <v>42240.390277777777</v>
      </c>
    </row>
    <row r="1429" spans="1:20" ht="60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88"/>
        <v>8</v>
      </c>
      <c r="P1429" s="6">
        <f t="shared" si="89"/>
        <v>104.75</v>
      </c>
      <c r="Q1429" t="s">
        <v>8322</v>
      </c>
      <c r="R1429" t="s">
        <v>8341</v>
      </c>
      <c r="S1429" s="11">
        <f t="shared" si="90"/>
        <v>42601.851678240739</v>
      </c>
      <c r="T1429" s="11">
        <f t="shared" si="91"/>
        <v>42631.851678240739</v>
      </c>
    </row>
    <row r="1430" spans="1:20" ht="60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88"/>
        <v>5</v>
      </c>
      <c r="P1430" s="6">
        <f t="shared" si="89"/>
        <v>15</v>
      </c>
      <c r="Q1430" t="s">
        <v>8322</v>
      </c>
      <c r="R1430" t="s">
        <v>8341</v>
      </c>
      <c r="S1430" s="11">
        <f t="shared" si="90"/>
        <v>42432.379826388889</v>
      </c>
      <c r="T1430" s="11">
        <f t="shared" si="91"/>
        <v>42462.338159722218</v>
      </c>
    </row>
    <row r="1431" spans="1:20" ht="4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88"/>
        <v>0</v>
      </c>
      <c r="P1431" s="6" t="e">
        <f t="shared" si="89"/>
        <v>#DIV/0!</v>
      </c>
      <c r="Q1431" t="s">
        <v>8322</v>
      </c>
      <c r="R1431" t="s">
        <v>8341</v>
      </c>
      <c r="S1431" s="11">
        <f t="shared" si="90"/>
        <v>42074.060671296291</v>
      </c>
      <c r="T1431" s="11">
        <f t="shared" si="91"/>
        <v>42104.060671296291</v>
      </c>
    </row>
    <row r="1432" spans="1:20" ht="4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88"/>
        <v>8</v>
      </c>
      <c r="P1432" s="6">
        <f t="shared" si="89"/>
        <v>80.599999999999994</v>
      </c>
      <c r="Q1432" t="s">
        <v>8322</v>
      </c>
      <c r="R1432" t="s">
        <v>8341</v>
      </c>
      <c r="S1432" s="11">
        <f t="shared" si="90"/>
        <v>41961.813518518517</v>
      </c>
      <c r="T1432" s="11">
        <f t="shared" si="91"/>
        <v>41992.813518518517</v>
      </c>
    </row>
    <row r="1433" spans="1:20" ht="60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88"/>
        <v>32</v>
      </c>
      <c r="P1433" s="6">
        <f t="shared" si="89"/>
        <v>115.55319148936171</v>
      </c>
      <c r="Q1433" t="s">
        <v>8322</v>
      </c>
      <c r="R1433" t="s">
        <v>8341</v>
      </c>
      <c r="S1433" s="11">
        <f t="shared" si="90"/>
        <v>42304.210833333331</v>
      </c>
      <c r="T1433" s="11">
        <f t="shared" si="91"/>
        <v>42334.252500000002</v>
      </c>
    </row>
    <row r="1434" spans="1:20" ht="60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88"/>
        <v>0</v>
      </c>
      <c r="P1434" s="6" t="e">
        <f t="shared" si="89"/>
        <v>#DIV/0!</v>
      </c>
      <c r="Q1434" t="s">
        <v>8322</v>
      </c>
      <c r="R1434" t="s">
        <v>8341</v>
      </c>
      <c r="S1434" s="11">
        <f t="shared" si="90"/>
        <v>42175.780416666668</v>
      </c>
      <c r="T1434" s="11">
        <f t="shared" si="91"/>
        <v>42205.780416666668</v>
      </c>
    </row>
    <row r="1435" spans="1:20" ht="60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88"/>
        <v>7</v>
      </c>
      <c r="P1435" s="6">
        <f t="shared" si="89"/>
        <v>80.5</v>
      </c>
      <c r="Q1435" t="s">
        <v>8322</v>
      </c>
      <c r="R1435" t="s">
        <v>8341</v>
      </c>
      <c r="S1435" s="11">
        <f t="shared" si="90"/>
        <v>42673.625868055555</v>
      </c>
      <c r="T1435" s="11">
        <f t="shared" si="91"/>
        <v>42714.458333333328</v>
      </c>
    </row>
    <row r="1436" spans="1:20" ht="4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88"/>
        <v>10</v>
      </c>
      <c r="P1436" s="6">
        <f t="shared" si="89"/>
        <v>744.5454545454545</v>
      </c>
      <c r="Q1436" t="s">
        <v>8322</v>
      </c>
      <c r="R1436" t="s">
        <v>8341</v>
      </c>
      <c r="S1436" s="11">
        <f t="shared" si="90"/>
        <v>42142.767106481479</v>
      </c>
      <c r="T1436" s="11">
        <f t="shared" si="91"/>
        <v>42163.625</v>
      </c>
    </row>
    <row r="1437" spans="1:20" ht="4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88"/>
        <v>0</v>
      </c>
      <c r="P1437" s="6">
        <f t="shared" si="89"/>
        <v>7.5</v>
      </c>
      <c r="Q1437" t="s">
        <v>8322</v>
      </c>
      <c r="R1437" t="s">
        <v>8341</v>
      </c>
      <c r="S1437" s="11">
        <f t="shared" si="90"/>
        <v>42258.780324074076</v>
      </c>
      <c r="T1437" s="11">
        <f t="shared" si="91"/>
        <v>42288.780324074076</v>
      </c>
    </row>
    <row r="1438" spans="1:20" ht="60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88"/>
        <v>1</v>
      </c>
      <c r="P1438" s="6">
        <f t="shared" si="89"/>
        <v>38.5</v>
      </c>
      <c r="Q1438" t="s">
        <v>8322</v>
      </c>
      <c r="R1438" t="s">
        <v>8341</v>
      </c>
      <c r="S1438" s="11">
        <f t="shared" si="90"/>
        <v>42391.35019675926</v>
      </c>
      <c r="T1438" s="11">
        <f t="shared" si="91"/>
        <v>42421.35019675926</v>
      </c>
    </row>
    <row r="1439" spans="1:20" ht="60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88"/>
        <v>27</v>
      </c>
      <c r="P1439" s="6">
        <f t="shared" si="89"/>
        <v>36.68181818181818</v>
      </c>
      <c r="Q1439" t="s">
        <v>8322</v>
      </c>
      <c r="R1439" t="s">
        <v>8341</v>
      </c>
      <c r="S1439" s="11">
        <f t="shared" si="90"/>
        <v>41796.531701388885</v>
      </c>
      <c r="T1439" s="11">
        <f t="shared" si="91"/>
        <v>41833.207638888889</v>
      </c>
    </row>
    <row r="1440" spans="1:20" ht="60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88"/>
        <v>3</v>
      </c>
      <c r="P1440" s="6">
        <f t="shared" si="89"/>
        <v>75</v>
      </c>
      <c r="Q1440" t="s">
        <v>8322</v>
      </c>
      <c r="R1440" t="s">
        <v>8341</v>
      </c>
      <c r="S1440" s="11">
        <f t="shared" si="90"/>
        <v>42457.871516203704</v>
      </c>
      <c r="T1440" s="11">
        <f t="shared" si="91"/>
        <v>42487.579861111109</v>
      </c>
    </row>
    <row r="1441" spans="1:20" ht="4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88"/>
        <v>7</v>
      </c>
      <c r="P1441" s="6">
        <f t="shared" si="89"/>
        <v>30</v>
      </c>
      <c r="Q1441" t="s">
        <v>8322</v>
      </c>
      <c r="R1441" t="s">
        <v>8341</v>
      </c>
      <c r="S1441" s="11">
        <f t="shared" si="90"/>
        <v>42040.829872685179</v>
      </c>
      <c r="T1441" s="11">
        <f t="shared" si="91"/>
        <v>42070.829872685179</v>
      </c>
    </row>
    <row r="1442" spans="1:20" ht="60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88"/>
        <v>0</v>
      </c>
      <c r="P1442" s="6">
        <f t="shared" si="89"/>
        <v>1</v>
      </c>
      <c r="Q1442" t="s">
        <v>8322</v>
      </c>
      <c r="R1442" t="s">
        <v>8341</v>
      </c>
      <c r="S1442" s="11">
        <f t="shared" si="90"/>
        <v>42486.748414351852</v>
      </c>
      <c r="T1442" s="11">
        <f t="shared" si="91"/>
        <v>42516.748414351852</v>
      </c>
    </row>
    <row r="1443" spans="1:20" ht="60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88"/>
        <v>1</v>
      </c>
      <c r="P1443" s="6">
        <f t="shared" si="89"/>
        <v>673.33333333333337</v>
      </c>
      <c r="Q1443" t="s">
        <v>8322</v>
      </c>
      <c r="R1443" t="s">
        <v>8341</v>
      </c>
      <c r="S1443" s="11">
        <f t="shared" si="90"/>
        <v>42198.765844907408</v>
      </c>
      <c r="T1443" s="11">
        <f t="shared" si="91"/>
        <v>42258.765844907408</v>
      </c>
    </row>
    <row r="1444" spans="1:20" ht="60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88"/>
        <v>0</v>
      </c>
      <c r="P1444" s="6" t="e">
        <f t="shared" si="89"/>
        <v>#DIV/0!</v>
      </c>
      <c r="Q1444" t="s">
        <v>8322</v>
      </c>
      <c r="R1444" t="s">
        <v>8341</v>
      </c>
      <c r="S1444" s="11">
        <f t="shared" si="90"/>
        <v>42485.64534722222</v>
      </c>
      <c r="T1444" s="11">
        <f t="shared" si="91"/>
        <v>42515.64534722222</v>
      </c>
    </row>
    <row r="1445" spans="1:20" ht="60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88"/>
        <v>0</v>
      </c>
      <c r="P1445" s="6" t="e">
        <f t="shared" si="89"/>
        <v>#DIV/0!</v>
      </c>
      <c r="Q1445" t="s">
        <v>8322</v>
      </c>
      <c r="R1445" t="s">
        <v>8341</v>
      </c>
      <c r="S1445" s="11">
        <f t="shared" si="90"/>
        <v>42707.926030092596</v>
      </c>
      <c r="T1445" s="11">
        <f t="shared" si="91"/>
        <v>42737.926030092596</v>
      </c>
    </row>
    <row r="1446" spans="1:20" ht="4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88"/>
        <v>0</v>
      </c>
      <c r="P1446" s="6" t="e">
        <f t="shared" si="89"/>
        <v>#DIV/0!</v>
      </c>
      <c r="Q1446" t="s">
        <v>8322</v>
      </c>
      <c r="R1446" t="s">
        <v>8341</v>
      </c>
      <c r="S1446" s="11">
        <f t="shared" si="90"/>
        <v>42199.873402777783</v>
      </c>
      <c r="T1446" s="11">
        <f t="shared" si="91"/>
        <v>42259.873402777783</v>
      </c>
    </row>
    <row r="1447" spans="1:20" ht="60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88"/>
        <v>0</v>
      </c>
      <c r="P1447" s="6" t="e">
        <f t="shared" si="89"/>
        <v>#DIV/0!</v>
      </c>
      <c r="Q1447" t="s">
        <v>8322</v>
      </c>
      <c r="R1447" t="s">
        <v>8341</v>
      </c>
      <c r="S1447" s="11">
        <f t="shared" si="90"/>
        <v>42139.542303240742</v>
      </c>
      <c r="T1447" s="11">
        <f t="shared" si="91"/>
        <v>42169.542303240742</v>
      </c>
    </row>
    <row r="1448" spans="1:20" ht="60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88"/>
        <v>0</v>
      </c>
      <c r="P1448" s="6" t="e">
        <f t="shared" si="89"/>
        <v>#DIV/0!</v>
      </c>
      <c r="Q1448" t="s">
        <v>8322</v>
      </c>
      <c r="R1448" t="s">
        <v>8341</v>
      </c>
      <c r="S1448" s="11">
        <f t="shared" si="90"/>
        <v>42461.447662037041</v>
      </c>
      <c r="T1448" s="11">
        <f t="shared" si="91"/>
        <v>42481.447662037041</v>
      </c>
    </row>
    <row r="1449" spans="1:20" ht="30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88"/>
        <v>0</v>
      </c>
      <c r="P1449" s="6">
        <f t="shared" si="89"/>
        <v>25</v>
      </c>
      <c r="Q1449" t="s">
        <v>8322</v>
      </c>
      <c r="R1449" t="s">
        <v>8341</v>
      </c>
      <c r="S1449" s="11">
        <f t="shared" si="90"/>
        <v>42529.730717592596</v>
      </c>
      <c r="T1449" s="11">
        <f t="shared" si="91"/>
        <v>42559.730717592596</v>
      </c>
    </row>
    <row r="1450" spans="1:20" ht="60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88"/>
        <v>0</v>
      </c>
      <c r="P1450" s="6" t="e">
        <f t="shared" si="89"/>
        <v>#DIV/0!</v>
      </c>
      <c r="Q1450" t="s">
        <v>8322</v>
      </c>
      <c r="R1450" t="s">
        <v>8341</v>
      </c>
      <c r="S1450" s="11">
        <f t="shared" si="90"/>
        <v>42115.936550925922</v>
      </c>
      <c r="T1450" s="11">
        <f t="shared" si="91"/>
        <v>42146.225694444445</v>
      </c>
    </row>
    <row r="1451" spans="1:20" ht="60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88"/>
        <v>0</v>
      </c>
      <c r="P1451" s="6" t="e">
        <f t="shared" si="89"/>
        <v>#DIV/0!</v>
      </c>
      <c r="Q1451" t="s">
        <v>8322</v>
      </c>
      <c r="R1451" t="s">
        <v>8341</v>
      </c>
      <c r="S1451" s="11">
        <f t="shared" si="90"/>
        <v>42086.811400462961</v>
      </c>
      <c r="T1451" s="11">
        <f t="shared" si="91"/>
        <v>42134.811400462961</v>
      </c>
    </row>
    <row r="1452" spans="1:20" ht="60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88"/>
        <v>0</v>
      </c>
      <c r="P1452" s="6">
        <f t="shared" si="89"/>
        <v>1</v>
      </c>
      <c r="Q1452" t="s">
        <v>8322</v>
      </c>
      <c r="R1452" t="s">
        <v>8341</v>
      </c>
      <c r="S1452" s="11">
        <f t="shared" si="90"/>
        <v>42390.171261574069</v>
      </c>
      <c r="T1452" s="11">
        <f t="shared" si="91"/>
        <v>42420.171261574069</v>
      </c>
    </row>
    <row r="1453" spans="1:20" ht="45" hidden="1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88"/>
        <v>0</v>
      </c>
      <c r="P1453" s="6">
        <f t="shared" si="89"/>
        <v>1</v>
      </c>
      <c r="Q1453" t="s">
        <v>8322</v>
      </c>
      <c r="R1453" t="s">
        <v>8341</v>
      </c>
      <c r="S1453" s="11">
        <f t="shared" si="90"/>
        <v>41931.959016203706</v>
      </c>
      <c r="T1453" s="11">
        <f t="shared" si="91"/>
        <v>41962.00068287037</v>
      </c>
    </row>
    <row r="1454" spans="1:20" ht="45" hidden="1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88"/>
        <v>0</v>
      </c>
      <c r="P1454" s="6" t="e">
        <f t="shared" si="89"/>
        <v>#DIV/0!</v>
      </c>
      <c r="Q1454" t="s">
        <v>8322</v>
      </c>
      <c r="R1454" t="s">
        <v>8341</v>
      </c>
      <c r="S1454" s="11">
        <f t="shared" si="90"/>
        <v>41818.703275462962</v>
      </c>
      <c r="T1454" s="11">
        <f t="shared" si="91"/>
        <v>41848.703275462962</v>
      </c>
    </row>
    <row r="1455" spans="1:20" ht="60" hidden="1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88"/>
        <v>0</v>
      </c>
      <c r="P1455" s="6" t="e">
        <f t="shared" si="89"/>
        <v>#DIV/0!</v>
      </c>
      <c r="Q1455" t="s">
        <v>8322</v>
      </c>
      <c r="R1455" t="s">
        <v>8341</v>
      </c>
      <c r="S1455" s="11">
        <f t="shared" si="90"/>
        <v>42795.696145833332</v>
      </c>
      <c r="T1455" s="11">
        <f t="shared" si="91"/>
        <v>42840.654479166667</v>
      </c>
    </row>
    <row r="1456" spans="1:20" ht="60" hidden="1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88"/>
        <v>1</v>
      </c>
      <c r="P1456" s="6">
        <f t="shared" si="89"/>
        <v>15</v>
      </c>
      <c r="Q1456" t="s">
        <v>8322</v>
      </c>
      <c r="R1456" t="s">
        <v>8341</v>
      </c>
      <c r="S1456" s="11">
        <f t="shared" si="90"/>
        <v>42463.866666666669</v>
      </c>
      <c r="T1456" s="11">
        <f t="shared" si="91"/>
        <v>42484.915972222225</v>
      </c>
    </row>
    <row r="1457" spans="1:20" ht="60" hidden="1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88"/>
        <v>11</v>
      </c>
      <c r="P1457" s="6">
        <f t="shared" si="89"/>
        <v>225</v>
      </c>
      <c r="Q1457" t="s">
        <v>8322</v>
      </c>
      <c r="R1457" t="s">
        <v>8341</v>
      </c>
      <c r="S1457" s="11">
        <f t="shared" si="90"/>
        <v>41832.672685185185</v>
      </c>
      <c r="T1457" s="11">
        <f t="shared" si="91"/>
        <v>41887.568749999999</v>
      </c>
    </row>
    <row r="1458" spans="1:20" ht="30" hidden="1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88"/>
        <v>3</v>
      </c>
      <c r="P1458" s="6">
        <f t="shared" si="89"/>
        <v>48.333333333333336</v>
      </c>
      <c r="Q1458" t="s">
        <v>8322</v>
      </c>
      <c r="R1458" t="s">
        <v>8341</v>
      </c>
      <c r="S1458" s="11">
        <f t="shared" si="90"/>
        <v>42708.668576388889</v>
      </c>
      <c r="T1458" s="11">
        <f t="shared" si="91"/>
        <v>42738.668576388889</v>
      </c>
    </row>
    <row r="1459" spans="1:20" ht="30" hidden="1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88"/>
        <v>0</v>
      </c>
      <c r="P1459" s="6" t="e">
        <f t="shared" si="89"/>
        <v>#DIV/0!</v>
      </c>
      <c r="Q1459" t="s">
        <v>8322</v>
      </c>
      <c r="R1459" t="s">
        <v>8341</v>
      </c>
      <c r="S1459" s="11">
        <f t="shared" si="90"/>
        <v>42289.89634259259</v>
      </c>
      <c r="T1459" s="11">
        <f t="shared" si="91"/>
        <v>42319.938009259262</v>
      </c>
    </row>
    <row r="1460" spans="1:20" ht="60" hidden="1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88"/>
        <v>0</v>
      </c>
      <c r="P1460" s="6" t="e">
        <f t="shared" si="89"/>
        <v>#DIV/0!</v>
      </c>
      <c r="Q1460" t="s">
        <v>8322</v>
      </c>
      <c r="R1460" t="s">
        <v>8341</v>
      </c>
      <c r="S1460" s="11">
        <f t="shared" si="90"/>
        <v>41831.705555555556</v>
      </c>
      <c r="T1460" s="11">
        <f t="shared" si="91"/>
        <v>41862.166666666664</v>
      </c>
    </row>
    <row r="1461" spans="1:20" ht="45" hidden="1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88"/>
        <v>0</v>
      </c>
      <c r="P1461" s="6" t="e">
        <f t="shared" si="89"/>
        <v>#DIV/0!</v>
      </c>
      <c r="Q1461" t="s">
        <v>8322</v>
      </c>
      <c r="R1461" t="s">
        <v>8341</v>
      </c>
      <c r="S1461" s="11">
        <f t="shared" si="90"/>
        <v>42312.204814814817</v>
      </c>
      <c r="T1461" s="11">
        <f t="shared" si="91"/>
        <v>42340.725694444445</v>
      </c>
    </row>
    <row r="1462" spans="1:20" ht="45" hidden="1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88"/>
        <v>0</v>
      </c>
      <c r="P1462" s="6" t="e">
        <f t="shared" si="89"/>
        <v>#DIV/0!</v>
      </c>
      <c r="Q1462" t="s">
        <v>8322</v>
      </c>
      <c r="R1462" t="s">
        <v>8341</v>
      </c>
      <c r="S1462" s="11">
        <f t="shared" si="90"/>
        <v>41915.896967592591</v>
      </c>
      <c r="T1462" s="11">
        <f t="shared" si="91"/>
        <v>41973.989583333328</v>
      </c>
    </row>
    <row r="1463" spans="1:20" ht="30" hidden="1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88"/>
        <v>101</v>
      </c>
      <c r="P1463" s="6">
        <f t="shared" si="89"/>
        <v>44.66673529411765</v>
      </c>
      <c r="Q1463" t="s">
        <v>8322</v>
      </c>
      <c r="R1463" t="s">
        <v>8342</v>
      </c>
      <c r="S1463" s="11">
        <f t="shared" si="90"/>
        <v>41899.645300925928</v>
      </c>
      <c r="T1463" s="11">
        <f t="shared" si="91"/>
        <v>41933</v>
      </c>
    </row>
    <row r="1464" spans="1:20" ht="30" hidden="1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88"/>
        <v>109</v>
      </c>
      <c r="P1464" s="6">
        <f t="shared" si="89"/>
        <v>28.937999999999999</v>
      </c>
      <c r="Q1464" t="s">
        <v>8322</v>
      </c>
      <c r="R1464" t="s">
        <v>8342</v>
      </c>
      <c r="S1464" s="11">
        <f t="shared" si="90"/>
        <v>41344.662858796299</v>
      </c>
      <c r="T1464" s="11">
        <f t="shared" si="91"/>
        <v>41374.662858796299</v>
      </c>
    </row>
    <row r="1465" spans="1:20" ht="60" hidden="1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88"/>
        <v>148</v>
      </c>
      <c r="P1465" s="6">
        <f t="shared" si="89"/>
        <v>35.44</v>
      </c>
      <c r="Q1465" t="s">
        <v>8322</v>
      </c>
      <c r="R1465" t="s">
        <v>8342</v>
      </c>
      <c r="S1465" s="11">
        <f t="shared" si="90"/>
        <v>41326.911319444444</v>
      </c>
      <c r="T1465" s="11">
        <f t="shared" si="91"/>
        <v>41371.869652777779</v>
      </c>
    </row>
    <row r="1466" spans="1:20" hidden="1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88"/>
        <v>163</v>
      </c>
      <c r="P1466" s="6">
        <f t="shared" si="89"/>
        <v>34.871794871794869</v>
      </c>
      <c r="Q1466" t="s">
        <v>8322</v>
      </c>
      <c r="R1466" t="s">
        <v>8342</v>
      </c>
      <c r="S1466" s="11">
        <f t="shared" si="90"/>
        <v>41291.661550925928</v>
      </c>
      <c r="T1466" s="11">
        <f t="shared" si="91"/>
        <v>41321.661550925928</v>
      </c>
    </row>
    <row r="1467" spans="1:20" ht="60" hidden="1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88"/>
        <v>456</v>
      </c>
      <c r="P1467" s="6">
        <f t="shared" si="89"/>
        <v>52.622732513451197</v>
      </c>
      <c r="Q1467" t="s">
        <v>8322</v>
      </c>
      <c r="R1467" t="s">
        <v>8342</v>
      </c>
      <c r="S1467" s="11">
        <f t="shared" si="90"/>
        <v>40959.734398148146</v>
      </c>
      <c r="T1467" s="11">
        <f t="shared" si="91"/>
        <v>40990.125</v>
      </c>
    </row>
    <row r="1468" spans="1:20" ht="60" hidden="1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88"/>
        <v>108</v>
      </c>
      <c r="P1468" s="6">
        <f t="shared" si="89"/>
        <v>69.598266129032254</v>
      </c>
      <c r="Q1468" t="s">
        <v>8322</v>
      </c>
      <c r="R1468" t="s">
        <v>8342</v>
      </c>
      <c r="S1468" s="11">
        <f t="shared" si="90"/>
        <v>42340.172060185185</v>
      </c>
      <c r="T1468" s="11">
        <f t="shared" si="91"/>
        <v>42381.208333333328</v>
      </c>
    </row>
    <row r="1469" spans="1:20" ht="30" hidden="1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88"/>
        <v>115</v>
      </c>
      <c r="P1469" s="6">
        <f t="shared" si="89"/>
        <v>76.72</v>
      </c>
      <c r="Q1469" t="s">
        <v>8322</v>
      </c>
      <c r="R1469" t="s">
        <v>8342</v>
      </c>
      <c r="S1469" s="11">
        <f t="shared" si="90"/>
        <v>40933.80190972222</v>
      </c>
      <c r="T1469" s="11">
        <f t="shared" si="91"/>
        <v>40993.760243055556</v>
      </c>
    </row>
    <row r="1470" spans="1:20" ht="60" hidden="1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88"/>
        <v>102</v>
      </c>
      <c r="P1470" s="6">
        <f t="shared" si="89"/>
        <v>33.191126279863482</v>
      </c>
      <c r="Q1470" t="s">
        <v>8322</v>
      </c>
      <c r="R1470" t="s">
        <v>8342</v>
      </c>
      <c r="S1470" s="11">
        <f t="shared" si="90"/>
        <v>40646.014456018522</v>
      </c>
      <c r="T1470" s="11">
        <f t="shared" si="91"/>
        <v>40706.014456018522</v>
      </c>
    </row>
    <row r="1471" spans="1:20" ht="45" hidden="1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88"/>
        <v>108</v>
      </c>
      <c r="P1471" s="6">
        <f t="shared" si="89"/>
        <v>149.46417445482865</v>
      </c>
      <c r="Q1471" t="s">
        <v>8322</v>
      </c>
      <c r="R1471" t="s">
        <v>8342</v>
      </c>
      <c r="S1471" s="11">
        <f t="shared" si="90"/>
        <v>41290.598483796297</v>
      </c>
      <c r="T1471" s="11">
        <f t="shared" si="91"/>
        <v>41320.598483796297</v>
      </c>
    </row>
    <row r="1472" spans="1:20" ht="60" hidden="1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88"/>
        <v>125</v>
      </c>
      <c r="P1472" s="6">
        <f t="shared" si="89"/>
        <v>23.172839506172838</v>
      </c>
      <c r="Q1472" t="s">
        <v>8322</v>
      </c>
      <c r="R1472" t="s">
        <v>8342</v>
      </c>
      <c r="S1472" s="11">
        <f t="shared" si="90"/>
        <v>41250.827118055553</v>
      </c>
      <c r="T1472" s="11">
        <f t="shared" si="91"/>
        <v>41271.827118055553</v>
      </c>
    </row>
    <row r="1473" spans="1:20" ht="60" hidden="1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88"/>
        <v>104</v>
      </c>
      <c r="P1473" s="6">
        <f t="shared" si="89"/>
        <v>96.877551020408163</v>
      </c>
      <c r="Q1473" t="s">
        <v>8322</v>
      </c>
      <c r="R1473" t="s">
        <v>8342</v>
      </c>
      <c r="S1473" s="11">
        <f t="shared" si="90"/>
        <v>42073.957569444443</v>
      </c>
      <c r="T1473" s="11">
        <f t="shared" si="91"/>
        <v>42103.957569444443</v>
      </c>
    </row>
    <row r="1474" spans="1:20" ht="60" hidden="1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88"/>
        <v>139</v>
      </c>
      <c r="P1474" s="6">
        <f t="shared" si="89"/>
        <v>103.20238095238095</v>
      </c>
      <c r="Q1474" t="s">
        <v>8322</v>
      </c>
      <c r="R1474" t="s">
        <v>8342</v>
      </c>
      <c r="S1474" s="11">
        <f t="shared" si="90"/>
        <v>41533.542858796296</v>
      </c>
      <c r="T1474" s="11">
        <f t="shared" si="91"/>
        <v>41563.542858796296</v>
      </c>
    </row>
    <row r="1475" spans="1:20" hidden="1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ref="O1475:O1538" si="92">ROUND(E1475/D1475*100,0)</f>
        <v>121</v>
      </c>
      <c r="P1475" s="6">
        <f t="shared" ref="P1475:P1538" si="93">E1475/L1475</f>
        <v>38.462553191489363</v>
      </c>
      <c r="Q1475" t="s">
        <v>8322</v>
      </c>
      <c r="R1475" t="s">
        <v>8342</v>
      </c>
      <c r="S1475" s="11">
        <f t="shared" ref="S1475:S1538" si="94">(((J1475/60)/60)/24)+DATE(1970,1,1)</f>
        <v>40939.979618055557</v>
      </c>
      <c r="T1475" s="11">
        <f t="shared" ref="T1475:T1538" si="95">(((I1475/60)/60)/24)+DATE(1970,1,1)</f>
        <v>40969.979618055557</v>
      </c>
    </row>
    <row r="1476" spans="1:20" ht="60" hidden="1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92"/>
        <v>112</v>
      </c>
      <c r="P1476" s="6">
        <f t="shared" si="93"/>
        <v>44.315789473684212</v>
      </c>
      <c r="Q1476" t="s">
        <v>8322</v>
      </c>
      <c r="R1476" t="s">
        <v>8342</v>
      </c>
      <c r="S1476" s="11">
        <f t="shared" si="94"/>
        <v>41500.727916666663</v>
      </c>
      <c r="T1476" s="11">
        <f t="shared" si="95"/>
        <v>41530.727916666663</v>
      </c>
    </row>
    <row r="1477" spans="1:20" ht="45" hidden="1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92"/>
        <v>189</v>
      </c>
      <c r="P1477" s="6">
        <f t="shared" si="93"/>
        <v>64.173356009070289</v>
      </c>
      <c r="Q1477" t="s">
        <v>8322</v>
      </c>
      <c r="R1477" t="s">
        <v>8342</v>
      </c>
      <c r="S1477" s="11">
        <f t="shared" si="94"/>
        <v>41960.722951388889</v>
      </c>
      <c r="T1477" s="11">
        <f t="shared" si="95"/>
        <v>41993.207638888889</v>
      </c>
    </row>
    <row r="1478" spans="1:20" ht="45" hidden="1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92"/>
        <v>662</v>
      </c>
      <c r="P1478" s="6">
        <f t="shared" si="93"/>
        <v>43.333275109170302</v>
      </c>
      <c r="Q1478" t="s">
        <v>8322</v>
      </c>
      <c r="R1478" t="s">
        <v>8342</v>
      </c>
      <c r="S1478" s="11">
        <f t="shared" si="94"/>
        <v>40766.041921296295</v>
      </c>
      <c r="T1478" s="11">
        <f t="shared" si="95"/>
        <v>40796.041921296295</v>
      </c>
    </row>
    <row r="1479" spans="1:20" ht="60" hidden="1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92"/>
        <v>111</v>
      </c>
      <c r="P1479" s="6">
        <f t="shared" si="93"/>
        <v>90.495934959349597</v>
      </c>
      <c r="Q1479" t="s">
        <v>8322</v>
      </c>
      <c r="R1479" t="s">
        <v>8342</v>
      </c>
      <c r="S1479" s="11">
        <f t="shared" si="94"/>
        <v>40840.615787037037</v>
      </c>
      <c r="T1479" s="11">
        <f t="shared" si="95"/>
        <v>40900.125</v>
      </c>
    </row>
    <row r="1480" spans="1:20" ht="60" hidden="1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92"/>
        <v>1182</v>
      </c>
      <c r="P1480" s="6">
        <f t="shared" si="93"/>
        <v>29.187190495010373</v>
      </c>
      <c r="Q1480" t="s">
        <v>8322</v>
      </c>
      <c r="R1480" t="s">
        <v>8342</v>
      </c>
      <c r="S1480" s="11">
        <f t="shared" si="94"/>
        <v>41394.871678240743</v>
      </c>
      <c r="T1480" s="11">
        <f t="shared" si="95"/>
        <v>41408.871678240743</v>
      </c>
    </row>
    <row r="1481" spans="1:20" ht="60" hidden="1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92"/>
        <v>137</v>
      </c>
      <c r="P1481" s="6">
        <f t="shared" si="93"/>
        <v>30.95774647887324</v>
      </c>
      <c r="Q1481" t="s">
        <v>8322</v>
      </c>
      <c r="R1481" t="s">
        <v>8342</v>
      </c>
      <c r="S1481" s="11">
        <f t="shared" si="94"/>
        <v>41754.745243055557</v>
      </c>
      <c r="T1481" s="11">
        <f t="shared" si="95"/>
        <v>41769.165972222225</v>
      </c>
    </row>
    <row r="1482" spans="1:20" ht="60" hidden="1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92"/>
        <v>117</v>
      </c>
      <c r="P1482" s="6">
        <f t="shared" si="93"/>
        <v>92.157795275590544</v>
      </c>
      <c r="Q1482" t="s">
        <v>8322</v>
      </c>
      <c r="R1482" t="s">
        <v>8342</v>
      </c>
      <c r="S1482" s="11">
        <f t="shared" si="94"/>
        <v>41464.934016203704</v>
      </c>
      <c r="T1482" s="11">
        <f t="shared" si="95"/>
        <v>41481.708333333336</v>
      </c>
    </row>
    <row r="1483" spans="1:20" ht="60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92"/>
        <v>2</v>
      </c>
      <c r="P1483" s="6">
        <f t="shared" si="93"/>
        <v>17.5</v>
      </c>
      <c r="Q1483" t="s">
        <v>8322</v>
      </c>
      <c r="R1483" t="s">
        <v>8324</v>
      </c>
      <c r="S1483" s="11">
        <f t="shared" si="94"/>
        <v>41550.922974537039</v>
      </c>
      <c r="T1483" s="11">
        <f t="shared" si="95"/>
        <v>41580.922974537039</v>
      </c>
    </row>
    <row r="1484" spans="1:20" ht="4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92"/>
        <v>0</v>
      </c>
      <c r="P1484" s="6">
        <f t="shared" si="93"/>
        <v>5</v>
      </c>
      <c r="Q1484" t="s">
        <v>8322</v>
      </c>
      <c r="R1484" t="s">
        <v>8324</v>
      </c>
      <c r="S1484" s="11">
        <f t="shared" si="94"/>
        <v>41136.85805555556</v>
      </c>
      <c r="T1484" s="11">
        <f t="shared" si="95"/>
        <v>41159.32708333333</v>
      </c>
    </row>
    <row r="1485" spans="1:20" ht="60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92"/>
        <v>1</v>
      </c>
      <c r="P1485" s="6">
        <f t="shared" si="93"/>
        <v>25</v>
      </c>
      <c r="Q1485" t="s">
        <v>8322</v>
      </c>
      <c r="R1485" t="s">
        <v>8324</v>
      </c>
      <c r="S1485" s="11">
        <f t="shared" si="94"/>
        <v>42548.192997685182</v>
      </c>
      <c r="T1485" s="11">
        <f t="shared" si="95"/>
        <v>42573.192997685182</v>
      </c>
    </row>
    <row r="1486" spans="1:20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92"/>
        <v>0</v>
      </c>
      <c r="P1486" s="6" t="e">
        <f t="shared" si="93"/>
        <v>#DIV/0!</v>
      </c>
      <c r="Q1486" t="s">
        <v>8322</v>
      </c>
      <c r="R1486" t="s">
        <v>8324</v>
      </c>
      <c r="S1486" s="11">
        <f t="shared" si="94"/>
        <v>41053.200960648144</v>
      </c>
      <c r="T1486" s="11">
        <f t="shared" si="95"/>
        <v>41111.618750000001</v>
      </c>
    </row>
    <row r="1487" spans="1:20" ht="60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92"/>
        <v>2</v>
      </c>
      <c r="P1487" s="6">
        <f t="shared" si="93"/>
        <v>50</v>
      </c>
      <c r="Q1487" t="s">
        <v>8322</v>
      </c>
      <c r="R1487" t="s">
        <v>8324</v>
      </c>
      <c r="S1487" s="11">
        <f t="shared" si="94"/>
        <v>42130.795983796299</v>
      </c>
      <c r="T1487" s="11">
        <f t="shared" si="95"/>
        <v>42175.795983796299</v>
      </c>
    </row>
    <row r="1488" spans="1:20" ht="60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92"/>
        <v>0</v>
      </c>
      <c r="P1488" s="6">
        <f t="shared" si="93"/>
        <v>16</v>
      </c>
      <c r="Q1488" t="s">
        <v>8322</v>
      </c>
      <c r="R1488" t="s">
        <v>8324</v>
      </c>
      <c r="S1488" s="11">
        <f t="shared" si="94"/>
        <v>42032.168530092589</v>
      </c>
      <c r="T1488" s="11">
        <f t="shared" si="95"/>
        <v>42062.168530092589</v>
      </c>
    </row>
    <row r="1489" spans="1:20" ht="4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92"/>
        <v>0</v>
      </c>
      <c r="P1489" s="6" t="e">
        <f t="shared" si="93"/>
        <v>#DIV/0!</v>
      </c>
      <c r="Q1489" t="s">
        <v>8322</v>
      </c>
      <c r="R1489" t="s">
        <v>8324</v>
      </c>
      <c r="S1489" s="11">
        <f t="shared" si="94"/>
        <v>42554.917488425926</v>
      </c>
      <c r="T1489" s="11">
        <f t="shared" si="95"/>
        <v>42584.917488425926</v>
      </c>
    </row>
    <row r="1490" spans="1:20" ht="4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92"/>
        <v>2</v>
      </c>
      <c r="P1490" s="6">
        <f t="shared" si="93"/>
        <v>60</v>
      </c>
      <c r="Q1490" t="s">
        <v>8322</v>
      </c>
      <c r="R1490" t="s">
        <v>8324</v>
      </c>
      <c r="S1490" s="11">
        <f t="shared" si="94"/>
        <v>41614.563194444447</v>
      </c>
      <c r="T1490" s="11">
        <f t="shared" si="95"/>
        <v>41644.563194444447</v>
      </c>
    </row>
    <row r="1491" spans="1:20" ht="4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92"/>
        <v>0</v>
      </c>
      <c r="P1491" s="6" t="e">
        <f t="shared" si="93"/>
        <v>#DIV/0!</v>
      </c>
      <c r="Q1491" t="s">
        <v>8322</v>
      </c>
      <c r="R1491" t="s">
        <v>8324</v>
      </c>
      <c r="S1491" s="11">
        <f t="shared" si="94"/>
        <v>41198.611712962964</v>
      </c>
      <c r="T1491" s="11">
        <f t="shared" si="95"/>
        <v>41228.653379629628</v>
      </c>
    </row>
    <row r="1492" spans="1:20" ht="4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92"/>
        <v>31</v>
      </c>
      <c r="P1492" s="6">
        <f t="shared" si="93"/>
        <v>47.10526315789474</v>
      </c>
      <c r="Q1492" t="s">
        <v>8322</v>
      </c>
      <c r="R1492" t="s">
        <v>8324</v>
      </c>
      <c r="S1492" s="11">
        <f t="shared" si="94"/>
        <v>41520.561041666668</v>
      </c>
      <c r="T1492" s="11">
        <f t="shared" si="95"/>
        <v>41549.561041666668</v>
      </c>
    </row>
    <row r="1493" spans="1:20" ht="4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92"/>
        <v>8</v>
      </c>
      <c r="P1493" s="6">
        <f t="shared" si="93"/>
        <v>100</v>
      </c>
      <c r="Q1493" t="s">
        <v>8322</v>
      </c>
      <c r="R1493" t="s">
        <v>8324</v>
      </c>
      <c r="S1493" s="11">
        <f t="shared" si="94"/>
        <v>41991.713460648149</v>
      </c>
      <c r="T1493" s="11">
        <f t="shared" si="95"/>
        <v>42050.651388888888</v>
      </c>
    </row>
    <row r="1494" spans="1:20" ht="60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92"/>
        <v>1</v>
      </c>
      <c r="P1494" s="6">
        <f t="shared" si="93"/>
        <v>15</v>
      </c>
      <c r="Q1494" t="s">
        <v>8322</v>
      </c>
      <c r="R1494" t="s">
        <v>8324</v>
      </c>
      <c r="S1494" s="11">
        <f t="shared" si="94"/>
        <v>40682.884791666671</v>
      </c>
      <c r="T1494" s="11">
        <f t="shared" si="95"/>
        <v>40712.884791666671</v>
      </c>
    </row>
    <row r="1495" spans="1:20" ht="4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92"/>
        <v>0</v>
      </c>
      <c r="P1495" s="6" t="e">
        <f t="shared" si="93"/>
        <v>#DIV/0!</v>
      </c>
      <c r="Q1495" t="s">
        <v>8322</v>
      </c>
      <c r="R1495" t="s">
        <v>8324</v>
      </c>
      <c r="S1495" s="11">
        <f t="shared" si="94"/>
        <v>41411.866608796299</v>
      </c>
      <c r="T1495" s="11">
        <f t="shared" si="95"/>
        <v>41441.866608796299</v>
      </c>
    </row>
    <row r="1496" spans="1:20" ht="60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92"/>
        <v>9</v>
      </c>
      <c r="P1496" s="6">
        <f t="shared" si="93"/>
        <v>40.454545454545453</v>
      </c>
      <c r="Q1496" t="s">
        <v>8322</v>
      </c>
      <c r="R1496" t="s">
        <v>8324</v>
      </c>
      <c r="S1496" s="11">
        <f t="shared" si="94"/>
        <v>42067.722372685181</v>
      </c>
      <c r="T1496" s="11">
        <f t="shared" si="95"/>
        <v>42097.651388888888</v>
      </c>
    </row>
    <row r="1497" spans="1:20" ht="30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92"/>
        <v>0</v>
      </c>
      <c r="P1497" s="6" t="e">
        <f t="shared" si="93"/>
        <v>#DIV/0!</v>
      </c>
      <c r="Q1497" t="s">
        <v>8322</v>
      </c>
      <c r="R1497" t="s">
        <v>8324</v>
      </c>
      <c r="S1497" s="11">
        <f t="shared" si="94"/>
        <v>40752.789710648147</v>
      </c>
      <c r="T1497" s="11">
        <f t="shared" si="95"/>
        <v>40782.789710648147</v>
      </c>
    </row>
    <row r="1498" spans="1:20" ht="4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92"/>
        <v>0</v>
      </c>
      <c r="P1498" s="6" t="e">
        <f t="shared" si="93"/>
        <v>#DIV/0!</v>
      </c>
      <c r="Q1498" t="s">
        <v>8322</v>
      </c>
      <c r="R1498" t="s">
        <v>8324</v>
      </c>
      <c r="S1498" s="11">
        <f t="shared" si="94"/>
        <v>41838.475219907406</v>
      </c>
      <c r="T1498" s="11">
        <f t="shared" si="95"/>
        <v>41898.475219907406</v>
      </c>
    </row>
    <row r="1499" spans="1:20" ht="60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92"/>
        <v>0</v>
      </c>
      <c r="P1499" s="6">
        <f t="shared" si="93"/>
        <v>1</v>
      </c>
      <c r="Q1499" t="s">
        <v>8322</v>
      </c>
      <c r="R1499" t="s">
        <v>8324</v>
      </c>
      <c r="S1499" s="11">
        <f t="shared" si="94"/>
        <v>41444.64261574074</v>
      </c>
      <c r="T1499" s="11">
        <f t="shared" si="95"/>
        <v>41486.821527777778</v>
      </c>
    </row>
    <row r="1500" spans="1:20" ht="60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92"/>
        <v>2</v>
      </c>
      <c r="P1500" s="6">
        <f t="shared" si="93"/>
        <v>19</v>
      </c>
      <c r="Q1500" t="s">
        <v>8322</v>
      </c>
      <c r="R1500" t="s">
        <v>8324</v>
      </c>
      <c r="S1500" s="11">
        <f t="shared" si="94"/>
        <v>41840.983541666668</v>
      </c>
      <c r="T1500" s="11">
        <f t="shared" si="95"/>
        <v>41885.983541666668</v>
      </c>
    </row>
    <row r="1501" spans="1:20" ht="60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92"/>
        <v>0</v>
      </c>
      <c r="P1501" s="6">
        <f t="shared" si="93"/>
        <v>5</v>
      </c>
      <c r="Q1501" t="s">
        <v>8322</v>
      </c>
      <c r="R1501" t="s">
        <v>8324</v>
      </c>
      <c r="S1501" s="11">
        <f t="shared" si="94"/>
        <v>42527.007326388892</v>
      </c>
      <c r="T1501" s="11">
        <f t="shared" si="95"/>
        <v>42587.007326388892</v>
      </c>
    </row>
    <row r="1502" spans="1:20" ht="60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92"/>
        <v>25</v>
      </c>
      <c r="P1502" s="6">
        <f t="shared" si="93"/>
        <v>46.733333333333334</v>
      </c>
      <c r="Q1502" t="s">
        <v>8322</v>
      </c>
      <c r="R1502" t="s">
        <v>8324</v>
      </c>
      <c r="S1502" s="11">
        <f t="shared" si="94"/>
        <v>41365.904594907406</v>
      </c>
      <c r="T1502" s="11">
        <f t="shared" si="95"/>
        <v>41395.904594907406</v>
      </c>
    </row>
    <row r="1503" spans="1:20" ht="45" hidden="1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92"/>
        <v>166</v>
      </c>
      <c r="P1503" s="6">
        <f t="shared" si="93"/>
        <v>97.731073446327684</v>
      </c>
      <c r="Q1503" t="s">
        <v>8338</v>
      </c>
      <c r="R1503" t="s">
        <v>8339</v>
      </c>
      <c r="S1503" s="11">
        <f t="shared" si="94"/>
        <v>42163.583599537036</v>
      </c>
      <c r="T1503" s="11">
        <f t="shared" si="95"/>
        <v>42193.583599537036</v>
      </c>
    </row>
    <row r="1504" spans="1:20" ht="60" hidden="1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92"/>
        <v>101</v>
      </c>
      <c r="P1504" s="6">
        <f t="shared" si="93"/>
        <v>67.835866261398181</v>
      </c>
      <c r="Q1504" t="s">
        <v>8338</v>
      </c>
      <c r="R1504" t="s">
        <v>8339</v>
      </c>
      <c r="S1504" s="11">
        <f t="shared" si="94"/>
        <v>42426.542592592596</v>
      </c>
      <c r="T1504" s="11">
        <f t="shared" si="95"/>
        <v>42454.916666666672</v>
      </c>
    </row>
    <row r="1505" spans="1:20" ht="60" hidden="1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92"/>
        <v>108</v>
      </c>
      <c r="P1505" s="6">
        <f t="shared" si="93"/>
        <v>56.98492957746479</v>
      </c>
      <c r="Q1505" t="s">
        <v>8338</v>
      </c>
      <c r="R1505" t="s">
        <v>8339</v>
      </c>
      <c r="S1505" s="11">
        <f t="shared" si="94"/>
        <v>42606.347233796296</v>
      </c>
      <c r="T1505" s="11">
        <f t="shared" si="95"/>
        <v>42666.347233796296</v>
      </c>
    </row>
    <row r="1506" spans="1:20" ht="45" hidden="1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92"/>
        <v>278</v>
      </c>
      <c r="P1506" s="6">
        <f t="shared" si="93"/>
        <v>67.159851301115239</v>
      </c>
      <c r="Q1506" t="s">
        <v>8338</v>
      </c>
      <c r="R1506" t="s">
        <v>8339</v>
      </c>
      <c r="S1506" s="11">
        <f t="shared" si="94"/>
        <v>41772.657685185186</v>
      </c>
      <c r="T1506" s="11">
        <f t="shared" si="95"/>
        <v>41800.356249999997</v>
      </c>
    </row>
    <row r="1507" spans="1:20" ht="60" hidden="1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92"/>
        <v>104</v>
      </c>
      <c r="P1507" s="6">
        <f t="shared" si="93"/>
        <v>48.037681159420288</v>
      </c>
      <c r="Q1507" t="s">
        <v>8338</v>
      </c>
      <c r="R1507" t="s">
        <v>8339</v>
      </c>
      <c r="S1507" s="11">
        <f t="shared" si="94"/>
        <v>42414.44332175926</v>
      </c>
      <c r="T1507" s="11">
        <f t="shared" si="95"/>
        <v>42451.834027777775</v>
      </c>
    </row>
    <row r="1508" spans="1:20" ht="45" hidden="1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92"/>
        <v>111</v>
      </c>
      <c r="P1508" s="6">
        <f t="shared" si="93"/>
        <v>38.860465116279073</v>
      </c>
      <c r="Q1508" t="s">
        <v>8338</v>
      </c>
      <c r="R1508" t="s">
        <v>8339</v>
      </c>
      <c r="S1508" s="11">
        <f t="shared" si="94"/>
        <v>41814.785925925928</v>
      </c>
      <c r="T1508" s="11">
        <f t="shared" si="95"/>
        <v>41844.785925925928</v>
      </c>
    </row>
    <row r="1509" spans="1:20" ht="60" hidden="1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92"/>
        <v>215</v>
      </c>
      <c r="P1509" s="6">
        <f t="shared" si="93"/>
        <v>78.181818181818187</v>
      </c>
      <c r="Q1509" t="s">
        <v>8338</v>
      </c>
      <c r="R1509" t="s">
        <v>8339</v>
      </c>
      <c r="S1509" s="11">
        <f t="shared" si="94"/>
        <v>40254.450335648151</v>
      </c>
      <c r="T1509" s="11">
        <f t="shared" si="95"/>
        <v>40313.340277777781</v>
      </c>
    </row>
    <row r="1510" spans="1:20" ht="45" hidden="1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92"/>
        <v>111</v>
      </c>
      <c r="P1510" s="6">
        <f t="shared" si="93"/>
        <v>97.113744075829388</v>
      </c>
      <c r="Q1510" t="s">
        <v>8338</v>
      </c>
      <c r="R1510" t="s">
        <v>8339</v>
      </c>
      <c r="S1510" s="11">
        <f t="shared" si="94"/>
        <v>41786.614363425928</v>
      </c>
      <c r="T1510" s="11">
        <f t="shared" si="95"/>
        <v>41817.614363425928</v>
      </c>
    </row>
    <row r="1511" spans="1:20" ht="60" hidden="1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92"/>
        <v>124</v>
      </c>
      <c r="P1511" s="6">
        <f t="shared" si="93"/>
        <v>110.39397959183674</v>
      </c>
      <c r="Q1511" t="s">
        <v>8338</v>
      </c>
      <c r="R1511" t="s">
        <v>8339</v>
      </c>
      <c r="S1511" s="11">
        <f t="shared" si="94"/>
        <v>42751.533391203702</v>
      </c>
      <c r="T1511" s="11">
        <f t="shared" si="95"/>
        <v>42780.957638888889</v>
      </c>
    </row>
    <row r="1512" spans="1:20" ht="60" hidden="1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92"/>
        <v>101</v>
      </c>
      <c r="P1512" s="6">
        <f t="shared" si="93"/>
        <v>39.91506172839506</v>
      </c>
      <c r="Q1512" t="s">
        <v>8338</v>
      </c>
      <c r="R1512" t="s">
        <v>8339</v>
      </c>
      <c r="S1512" s="11">
        <f t="shared" si="94"/>
        <v>41809.385162037033</v>
      </c>
      <c r="T1512" s="11">
        <f t="shared" si="95"/>
        <v>41839.385162037033</v>
      </c>
    </row>
    <row r="1513" spans="1:20" ht="60" hidden="1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92"/>
        <v>112</v>
      </c>
      <c r="P1513" s="6">
        <f t="shared" si="93"/>
        <v>75.975728155339809</v>
      </c>
      <c r="Q1513" t="s">
        <v>8338</v>
      </c>
      <c r="R1513" t="s">
        <v>8339</v>
      </c>
      <c r="S1513" s="11">
        <f t="shared" si="94"/>
        <v>42296.583379629628</v>
      </c>
      <c r="T1513" s="11">
        <f t="shared" si="95"/>
        <v>42326.625046296293</v>
      </c>
    </row>
    <row r="1514" spans="1:20" ht="60" hidden="1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92"/>
        <v>559</v>
      </c>
      <c r="P1514" s="6">
        <f t="shared" si="93"/>
        <v>58.379104477611939</v>
      </c>
      <c r="Q1514" t="s">
        <v>8338</v>
      </c>
      <c r="R1514" t="s">
        <v>8339</v>
      </c>
      <c r="S1514" s="11">
        <f t="shared" si="94"/>
        <v>42741.684479166666</v>
      </c>
      <c r="T1514" s="11">
        <f t="shared" si="95"/>
        <v>42771.684479166666</v>
      </c>
    </row>
    <row r="1515" spans="1:20" ht="45" hidden="1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92"/>
        <v>150</v>
      </c>
      <c r="P1515" s="6">
        <f t="shared" si="93"/>
        <v>55.82093023255814</v>
      </c>
      <c r="Q1515" t="s">
        <v>8338</v>
      </c>
      <c r="R1515" t="s">
        <v>8339</v>
      </c>
      <c r="S1515" s="11">
        <f t="shared" si="94"/>
        <v>41806.637337962966</v>
      </c>
      <c r="T1515" s="11">
        <f t="shared" si="95"/>
        <v>41836.637337962966</v>
      </c>
    </row>
    <row r="1516" spans="1:20" ht="45" hidden="1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92"/>
        <v>106</v>
      </c>
      <c r="P1516" s="6">
        <f t="shared" si="93"/>
        <v>151.24431818181819</v>
      </c>
      <c r="Q1516" t="s">
        <v>8338</v>
      </c>
      <c r="R1516" t="s">
        <v>8339</v>
      </c>
      <c r="S1516" s="11">
        <f t="shared" si="94"/>
        <v>42234.597685185188</v>
      </c>
      <c r="T1516" s="11">
        <f t="shared" si="95"/>
        <v>42274.597685185188</v>
      </c>
    </row>
    <row r="1517" spans="1:20" ht="60" hidden="1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92"/>
        <v>157</v>
      </c>
      <c r="P1517" s="6">
        <f t="shared" si="93"/>
        <v>849.67027027027029</v>
      </c>
      <c r="Q1517" t="s">
        <v>8338</v>
      </c>
      <c r="R1517" t="s">
        <v>8339</v>
      </c>
      <c r="S1517" s="11">
        <f t="shared" si="94"/>
        <v>42415.253437499996</v>
      </c>
      <c r="T1517" s="11">
        <f t="shared" si="95"/>
        <v>42445.211770833332</v>
      </c>
    </row>
    <row r="1518" spans="1:20" ht="45" hidden="1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92"/>
        <v>109</v>
      </c>
      <c r="P1518" s="6">
        <f t="shared" si="93"/>
        <v>159.24137931034483</v>
      </c>
      <c r="Q1518" t="s">
        <v>8338</v>
      </c>
      <c r="R1518" t="s">
        <v>8339</v>
      </c>
      <c r="S1518" s="11">
        <f t="shared" si="94"/>
        <v>42619.466342592597</v>
      </c>
      <c r="T1518" s="11">
        <f t="shared" si="95"/>
        <v>42649.583333333328</v>
      </c>
    </row>
    <row r="1519" spans="1:20" ht="60" hidden="1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92"/>
        <v>162</v>
      </c>
      <c r="P1519" s="6">
        <f t="shared" si="93"/>
        <v>39.507317073170732</v>
      </c>
      <c r="Q1519" t="s">
        <v>8338</v>
      </c>
      <c r="R1519" t="s">
        <v>8339</v>
      </c>
      <c r="S1519" s="11">
        <f t="shared" si="94"/>
        <v>41948.56658564815</v>
      </c>
      <c r="T1519" s="11">
        <f t="shared" si="95"/>
        <v>41979.25</v>
      </c>
    </row>
    <row r="1520" spans="1:20" ht="30" hidden="1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92"/>
        <v>205</v>
      </c>
      <c r="P1520" s="6">
        <f t="shared" si="93"/>
        <v>130.52966101694915</v>
      </c>
      <c r="Q1520" t="s">
        <v>8338</v>
      </c>
      <c r="R1520" t="s">
        <v>8339</v>
      </c>
      <c r="S1520" s="11">
        <f t="shared" si="94"/>
        <v>41760.8200462963</v>
      </c>
      <c r="T1520" s="11">
        <f t="shared" si="95"/>
        <v>41790.8200462963</v>
      </c>
    </row>
    <row r="1521" spans="1:20" ht="60" hidden="1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92"/>
        <v>103</v>
      </c>
      <c r="P1521" s="6">
        <f t="shared" si="93"/>
        <v>64.156896551724131</v>
      </c>
      <c r="Q1521" t="s">
        <v>8338</v>
      </c>
      <c r="R1521" t="s">
        <v>8339</v>
      </c>
      <c r="S1521" s="11">
        <f t="shared" si="94"/>
        <v>41782.741701388892</v>
      </c>
      <c r="T1521" s="11">
        <f t="shared" si="95"/>
        <v>41810.915972222225</v>
      </c>
    </row>
    <row r="1522" spans="1:20" ht="45" hidden="1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92"/>
        <v>103</v>
      </c>
      <c r="P1522" s="6">
        <f t="shared" si="93"/>
        <v>111.52694610778443</v>
      </c>
      <c r="Q1522" t="s">
        <v>8338</v>
      </c>
      <c r="R1522" t="s">
        <v>8339</v>
      </c>
      <c r="S1522" s="11">
        <f t="shared" si="94"/>
        <v>41955.857789351852</v>
      </c>
      <c r="T1522" s="11">
        <f t="shared" si="95"/>
        <v>41992.166666666672</v>
      </c>
    </row>
    <row r="1523" spans="1:20" ht="45" hidden="1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92"/>
        <v>107</v>
      </c>
      <c r="P1523" s="6">
        <f t="shared" si="93"/>
        <v>170.44680851063831</v>
      </c>
      <c r="Q1523" t="s">
        <v>8338</v>
      </c>
      <c r="R1523" t="s">
        <v>8339</v>
      </c>
      <c r="S1523" s="11">
        <f t="shared" si="94"/>
        <v>42493.167719907404</v>
      </c>
      <c r="T1523" s="11">
        <f t="shared" si="95"/>
        <v>42528.167719907404</v>
      </c>
    </row>
    <row r="1524" spans="1:20" ht="60" hidden="1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92"/>
        <v>139</v>
      </c>
      <c r="P1524" s="6">
        <f t="shared" si="93"/>
        <v>133.7391592920354</v>
      </c>
      <c r="Q1524" t="s">
        <v>8338</v>
      </c>
      <c r="R1524" t="s">
        <v>8339</v>
      </c>
      <c r="S1524" s="11">
        <f t="shared" si="94"/>
        <v>41899.830312500002</v>
      </c>
      <c r="T1524" s="11">
        <f t="shared" si="95"/>
        <v>41929.830312500002</v>
      </c>
    </row>
    <row r="1525" spans="1:20" ht="60" hidden="1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92"/>
        <v>125</v>
      </c>
      <c r="P1525" s="6">
        <f t="shared" si="93"/>
        <v>95.834024896265561</v>
      </c>
      <c r="Q1525" t="s">
        <v>8338</v>
      </c>
      <c r="R1525" t="s">
        <v>8339</v>
      </c>
      <c r="S1525" s="11">
        <f t="shared" si="94"/>
        <v>41964.751342592594</v>
      </c>
      <c r="T1525" s="11">
        <f t="shared" si="95"/>
        <v>41996</v>
      </c>
    </row>
    <row r="1526" spans="1:20" ht="45" hidden="1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92"/>
        <v>207</v>
      </c>
      <c r="P1526" s="6">
        <f t="shared" si="93"/>
        <v>221.78571428571428</v>
      </c>
      <c r="Q1526" t="s">
        <v>8338</v>
      </c>
      <c r="R1526" t="s">
        <v>8339</v>
      </c>
      <c r="S1526" s="11">
        <f t="shared" si="94"/>
        <v>42756.501041666663</v>
      </c>
      <c r="T1526" s="11">
        <f t="shared" si="95"/>
        <v>42786.501041666663</v>
      </c>
    </row>
    <row r="1527" spans="1:20" ht="60" hidden="1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92"/>
        <v>174</v>
      </c>
      <c r="P1527" s="6">
        <f t="shared" si="93"/>
        <v>32.315357142857138</v>
      </c>
      <c r="Q1527" t="s">
        <v>8338</v>
      </c>
      <c r="R1527" t="s">
        <v>8339</v>
      </c>
      <c r="S1527" s="11">
        <f t="shared" si="94"/>
        <v>42570.702986111108</v>
      </c>
      <c r="T1527" s="11">
        <f t="shared" si="95"/>
        <v>42600.702986111108</v>
      </c>
    </row>
    <row r="1528" spans="1:20" ht="60" hidden="1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92"/>
        <v>120</v>
      </c>
      <c r="P1528" s="6">
        <f t="shared" si="93"/>
        <v>98.839285714285708</v>
      </c>
      <c r="Q1528" t="s">
        <v>8338</v>
      </c>
      <c r="R1528" t="s">
        <v>8339</v>
      </c>
      <c r="S1528" s="11">
        <f t="shared" si="94"/>
        <v>42339.276006944448</v>
      </c>
      <c r="T1528" s="11">
        <f t="shared" si="95"/>
        <v>42388.276006944448</v>
      </c>
    </row>
    <row r="1529" spans="1:20" ht="45" hidden="1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92"/>
        <v>110</v>
      </c>
      <c r="P1529" s="6">
        <f t="shared" si="93"/>
        <v>55.222142857142863</v>
      </c>
      <c r="Q1529" t="s">
        <v>8338</v>
      </c>
      <c r="R1529" t="s">
        <v>8339</v>
      </c>
      <c r="S1529" s="11">
        <f t="shared" si="94"/>
        <v>42780.600532407407</v>
      </c>
      <c r="T1529" s="11">
        <f t="shared" si="95"/>
        <v>42808.558865740735</v>
      </c>
    </row>
    <row r="1530" spans="1:20" ht="30" hidden="1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92"/>
        <v>282</v>
      </c>
      <c r="P1530" s="6">
        <f t="shared" si="93"/>
        <v>52.793750000000003</v>
      </c>
      <c r="Q1530" t="s">
        <v>8338</v>
      </c>
      <c r="R1530" t="s">
        <v>8339</v>
      </c>
      <c r="S1530" s="11">
        <f t="shared" si="94"/>
        <v>42736.732893518521</v>
      </c>
      <c r="T1530" s="11">
        <f t="shared" si="95"/>
        <v>42767</v>
      </c>
    </row>
    <row r="1531" spans="1:20" ht="45" hidden="1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92"/>
        <v>101</v>
      </c>
      <c r="P1531" s="6">
        <f t="shared" si="93"/>
        <v>135.66666666666666</v>
      </c>
      <c r="Q1531" t="s">
        <v>8338</v>
      </c>
      <c r="R1531" t="s">
        <v>8339</v>
      </c>
      <c r="S1531" s="11">
        <f t="shared" si="94"/>
        <v>42052.628703703704</v>
      </c>
      <c r="T1531" s="11">
        <f t="shared" si="95"/>
        <v>42082.587037037039</v>
      </c>
    </row>
    <row r="1532" spans="1:20" ht="60" hidden="1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92"/>
        <v>135</v>
      </c>
      <c r="P1532" s="6">
        <f t="shared" si="93"/>
        <v>53.991990846681922</v>
      </c>
      <c r="Q1532" t="s">
        <v>8338</v>
      </c>
      <c r="R1532" t="s">
        <v>8339</v>
      </c>
      <c r="S1532" s="11">
        <f t="shared" si="94"/>
        <v>42275.767303240747</v>
      </c>
      <c r="T1532" s="11">
        <f t="shared" si="95"/>
        <v>42300.767303240747</v>
      </c>
    </row>
    <row r="1533" spans="1:20" ht="60" hidden="1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92"/>
        <v>176</v>
      </c>
      <c r="P1533" s="6">
        <f t="shared" si="93"/>
        <v>56.643835616438359</v>
      </c>
      <c r="Q1533" t="s">
        <v>8338</v>
      </c>
      <c r="R1533" t="s">
        <v>8339</v>
      </c>
      <c r="S1533" s="11">
        <f t="shared" si="94"/>
        <v>41941.802384259259</v>
      </c>
      <c r="T1533" s="11">
        <f t="shared" si="95"/>
        <v>41974.125</v>
      </c>
    </row>
    <row r="1534" spans="1:20" ht="60" hidden="1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92"/>
        <v>484</v>
      </c>
      <c r="P1534" s="6">
        <f t="shared" si="93"/>
        <v>82.316326530612244</v>
      </c>
      <c r="Q1534" t="s">
        <v>8338</v>
      </c>
      <c r="R1534" t="s">
        <v>8339</v>
      </c>
      <c r="S1534" s="11">
        <f t="shared" si="94"/>
        <v>42391.475289351853</v>
      </c>
      <c r="T1534" s="11">
        <f t="shared" si="95"/>
        <v>42415.625</v>
      </c>
    </row>
    <row r="1535" spans="1:20" ht="45" hidden="1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92"/>
        <v>145</v>
      </c>
      <c r="P1535" s="6">
        <f t="shared" si="93"/>
        <v>88.26081081081081</v>
      </c>
      <c r="Q1535" t="s">
        <v>8338</v>
      </c>
      <c r="R1535" t="s">
        <v>8339</v>
      </c>
      <c r="S1535" s="11">
        <f t="shared" si="94"/>
        <v>42443.00204861111</v>
      </c>
      <c r="T1535" s="11">
        <f t="shared" si="95"/>
        <v>42492.165972222225</v>
      </c>
    </row>
    <row r="1536" spans="1:20" ht="60" hidden="1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92"/>
        <v>418</v>
      </c>
      <c r="P1536" s="6">
        <f t="shared" si="93"/>
        <v>84.905149051490511</v>
      </c>
      <c r="Q1536" t="s">
        <v>8338</v>
      </c>
      <c r="R1536" t="s">
        <v>8339</v>
      </c>
      <c r="S1536" s="11">
        <f t="shared" si="94"/>
        <v>42221.67432870371</v>
      </c>
      <c r="T1536" s="11">
        <f t="shared" si="95"/>
        <v>42251.67432870371</v>
      </c>
    </row>
    <row r="1537" spans="1:20" ht="60" hidden="1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92"/>
        <v>132</v>
      </c>
      <c r="P1537" s="6">
        <f t="shared" si="93"/>
        <v>48.154545454545456</v>
      </c>
      <c r="Q1537" t="s">
        <v>8338</v>
      </c>
      <c r="R1537" t="s">
        <v>8339</v>
      </c>
      <c r="S1537" s="11">
        <f t="shared" si="94"/>
        <v>42484.829062500001</v>
      </c>
      <c r="T1537" s="11">
        <f t="shared" si="95"/>
        <v>42513.916666666672</v>
      </c>
    </row>
    <row r="1538" spans="1:20" ht="60" hidden="1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92"/>
        <v>250</v>
      </c>
      <c r="P1538" s="6">
        <f t="shared" si="93"/>
        <v>66.015406593406595</v>
      </c>
      <c r="Q1538" t="s">
        <v>8338</v>
      </c>
      <c r="R1538" t="s">
        <v>8339</v>
      </c>
      <c r="S1538" s="11">
        <f t="shared" si="94"/>
        <v>42213.802199074074</v>
      </c>
      <c r="T1538" s="11">
        <f t="shared" si="95"/>
        <v>42243.802199074074</v>
      </c>
    </row>
    <row r="1539" spans="1:20" ht="45" hidden="1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ref="O1539:O1602" si="96">ROUND(E1539/D1539*100,0)</f>
        <v>180</v>
      </c>
      <c r="P1539" s="6">
        <f t="shared" ref="P1539:P1602" si="97">E1539/L1539</f>
        <v>96.375</v>
      </c>
      <c r="Q1539" t="s">
        <v>8338</v>
      </c>
      <c r="R1539" t="s">
        <v>8339</v>
      </c>
      <c r="S1539" s="11">
        <f t="shared" ref="S1539:S1602" si="98">(((J1539/60)/60)/24)+DATE(1970,1,1)</f>
        <v>42552.315127314811</v>
      </c>
      <c r="T1539" s="11">
        <f t="shared" ref="T1539:T1602" si="99">(((I1539/60)/60)/24)+DATE(1970,1,1)</f>
        <v>42588.75</v>
      </c>
    </row>
    <row r="1540" spans="1:20" ht="45" hidden="1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96"/>
        <v>103</v>
      </c>
      <c r="P1540" s="6">
        <f t="shared" si="97"/>
        <v>156.17391304347825</v>
      </c>
      <c r="Q1540" t="s">
        <v>8338</v>
      </c>
      <c r="R1540" t="s">
        <v>8339</v>
      </c>
      <c r="S1540" s="11">
        <f t="shared" si="98"/>
        <v>41981.782060185185</v>
      </c>
      <c r="T1540" s="11">
        <f t="shared" si="99"/>
        <v>42026.782060185185</v>
      </c>
    </row>
    <row r="1541" spans="1:20" ht="60" hidden="1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96"/>
        <v>136</v>
      </c>
      <c r="P1541" s="6">
        <f t="shared" si="97"/>
        <v>95.764859154929582</v>
      </c>
      <c r="Q1541" t="s">
        <v>8338</v>
      </c>
      <c r="R1541" t="s">
        <v>8339</v>
      </c>
      <c r="S1541" s="11">
        <f t="shared" si="98"/>
        <v>42705.919201388882</v>
      </c>
      <c r="T1541" s="11">
        <f t="shared" si="99"/>
        <v>42738.919201388882</v>
      </c>
    </row>
    <row r="1542" spans="1:20" ht="60" hidden="1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96"/>
        <v>118</v>
      </c>
      <c r="P1542" s="6">
        <f t="shared" si="97"/>
        <v>180.40816326530611</v>
      </c>
      <c r="Q1542" t="s">
        <v>8338</v>
      </c>
      <c r="R1542" t="s">
        <v>8339</v>
      </c>
      <c r="S1542" s="11">
        <f t="shared" si="98"/>
        <v>41939.00712962963</v>
      </c>
      <c r="T1542" s="11">
        <f t="shared" si="99"/>
        <v>41969.052083333328</v>
      </c>
    </row>
    <row r="1543" spans="1:20" ht="4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96"/>
        <v>0</v>
      </c>
      <c r="P1543" s="6">
        <f t="shared" si="97"/>
        <v>3</v>
      </c>
      <c r="Q1543" t="s">
        <v>8338</v>
      </c>
      <c r="R1543" t="s">
        <v>8343</v>
      </c>
      <c r="S1543" s="11">
        <f t="shared" si="98"/>
        <v>41974.712245370371</v>
      </c>
      <c r="T1543" s="11">
        <f t="shared" si="99"/>
        <v>42004.712245370371</v>
      </c>
    </row>
    <row r="1544" spans="1:20" ht="60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96"/>
        <v>4</v>
      </c>
      <c r="P1544" s="6">
        <f t="shared" si="97"/>
        <v>20</v>
      </c>
      <c r="Q1544" t="s">
        <v>8338</v>
      </c>
      <c r="R1544" t="s">
        <v>8343</v>
      </c>
      <c r="S1544" s="11">
        <f t="shared" si="98"/>
        <v>42170.996527777781</v>
      </c>
      <c r="T1544" s="11">
        <f t="shared" si="99"/>
        <v>42185.996527777781</v>
      </c>
    </row>
    <row r="1545" spans="1:20" ht="4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96"/>
        <v>0</v>
      </c>
      <c r="P1545" s="6">
        <f t="shared" si="97"/>
        <v>10</v>
      </c>
      <c r="Q1545" t="s">
        <v>8338</v>
      </c>
      <c r="R1545" t="s">
        <v>8343</v>
      </c>
      <c r="S1545" s="11">
        <f t="shared" si="98"/>
        <v>41935.509652777779</v>
      </c>
      <c r="T1545" s="11">
        <f t="shared" si="99"/>
        <v>41965.551319444443</v>
      </c>
    </row>
    <row r="1546" spans="1:20" ht="4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96"/>
        <v>0</v>
      </c>
      <c r="P1546" s="6" t="e">
        <f t="shared" si="97"/>
        <v>#DIV/0!</v>
      </c>
      <c r="Q1546" t="s">
        <v>8338</v>
      </c>
      <c r="R1546" t="s">
        <v>8343</v>
      </c>
      <c r="S1546" s="11">
        <f t="shared" si="98"/>
        <v>42053.051203703704</v>
      </c>
      <c r="T1546" s="11">
        <f t="shared" si="99"/>
        <v>42095.012499999997</v>
      </c>
    </row>
    <row r="1547" spans="1:20" ht="4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96"/>
        <v>0</v>
      </c>
      <c r="P1547" s="6">
        <f t="shared" si="97"/>
        <v>1</v>
      </c>
      <c r="Q1547" t="s">
        <v>8338</v>
      </c>
      <c r="R1547" t="s">
        <v>8343</v>
      </c>
      <c r="S1547" s="11">
        <f t="shared" si="98"/>
        <v>42031.884652777779</v>
      </c>
      <c r="T1547" s="11">
        <f t="shared" si="99"/>
        <v>42065.886111111111</v>
      </c>
    </row>
    <row r="1548" spans="1:20" ht="60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96"/>
        <v>29</v>
      </c>
      <c r="P1548" s="6">
        <f t="shared" si="97"/>
        <v>26.272727272727273</v>
      </c>
      <c r="Q1548" t="s">
        <v>8338</v>
      </c>
      <c r="R1548" t="s">
        <v>8343</v>
      </c>
      <c r="S1548" s="11">
        <f t="shared" si="98"/>
        <v>41839.212951388887</v>
      </c>
      <c r="T1548" s="11">
        <f t="shared" si="99"/>
        <v>41899.212951388887</v>
      </c>
    </row>
    <row r="1549" spans="1:20" ht="4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96"/>
        <v>0</v>
      </c>
      <c r="P1549" s="6" t="e">
        <f t="shared" si="97"/>
        <v>#DIV/0!</v>
      </c>
      <c r="Q1549" t="s">
        <v>8338</v>
      </c>
      <c r="R1549" t="s">
        <v>8343</v>
      </c>
      <c r="S1549" s="11">
        <f t="shared" si="98"/>
        <v>42782.426875000005</v>
      </c>
      <c r="T1549" s="11">
        <f t="shared" si="99"/>
        <v>42789.426875000005</v>
      </c>
    </row>
    <row r="1550" spans="1:20" ht="30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96"/>
        <v>9</v>
      </c>
      <c r="P1550" s="6">
        <f t="shared" si="97"/>
        <v>60</v>
      </c>
      <c r="Q1550" t="s">
        <v>8338</v>
      </c>
      <c r="R1550" t="s">
        <v>8343</v>
      </c>
      <c r="S1550" s="11">
        <f t="shared" si="98"/>
        <v>42286.88217592593</v>
      </c>
      <c r="T1550" s="11">
        <f t="shared" si="99"/>
        <v>42316.923842592587</v>
      </c>
    </row>
    <row r="1551" spans="1:20" ht="4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96"/>
        <v>34</v>
      </c>
      <c r="P1551" s="6">
        <f t="shared" si="97"/>
        <v>28.333333333333332</v>
      </c>
      <c r="Q1551" t="s">
        <v>8338</v>
      </c>
      <c r="R1551" t="s">
        <v>8343</v>
      </c>
      <c r="S1551" s="11">
        <f t="shared" si="98"/>
        <v>42281.136099537034</v>
      </c>
      <c r="T1551" s="11">
        <f t="shared" si="99"/>
        <v>42311.177766203706</v>
      </c>
    </row>
    <row r="1552" spans="1:20" ht="60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96"/>
        <v>13</v>
      </c>
      <c r="P1552" s="6">
        <f t="shared" si="97"/>
        <v>14.428571428571429</v>
      </c>
      <c r="Q1552" t="s">
        <v>8338</v>
      </c>
      <c r="R1552" t="s">
        <v>8343</v>
      </c>
      <c r="S1552" s="11">
        <f t="shared" si="98"/>
        <v>42472.449467592596</v>
      </c>
      <c r="T1552" s="11">
        <f t="shared" si="99"/>
        <v>42502.449467592596</v>
      </c>
    </row>
    <row r="1553" spans="1:20" ht="60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96"/>
        <v>0</v>
      </c>
      <c r="P1553" s="6" t="e">
        <f t="shared" si="97"/>
        <v>#DIV/0!</v>
      </c>
      <c r="Q1553" t="s">
        <v>8338</v>
      </c>
      <c r="R1553" t="s">
        <v>8343</v>
      </c>
      <c r="S1553" s="11">
        <f t="shared" si="98"/>
        <v>42121.824525462958</v>
      </c>
      <c r="T1553" s="11">
        <f t="shared" si="99"/>
        <v>42151.824525462958</v>
      </c>
    </row>
    <row r="1554" spans="1:20" ht="60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96"/>
        <v>49</v>
      </c>
      <c r="P1554" s="6">
        <f t="shared" si="97"/>
        <v>132.1875</v>
      </c>
      <c r="Q1554" t="s">
        <v>8338</v>
      </c>
      <c r="R1554" t="s">
        <v>8343</v>
      </c>
      <c r="S1554" s="11">
        <f t="shared" si="98"/>
        <v>41892.688750000001</v>
      </c>
      <c r="T1554" s="11">
        <f t="shared" si="99"/>
        <v>41913.165972222225</v>
      </c>
    </row>
    <row r="1555" spans="1:20" ht="4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96"/>
        <v>0</v>
      </c>
      <c r="P1555" s="6" t="e">
        <f t="shared" si="97"/>
        <v>#DIV/0!</v>
      </c>
      <c r="Q1555" t="s">
        <v>8338</v>
      </c>
      <c r="R1555" t="s">
        <v>8343</v>
      </c>
      <c r="S1555" s="11">
        <f t="shared" si="98"/>
        <v>42219.282951388886</v>
      </c>
      <c r="T1555" s="11">
        <f t="shared" si="99"/>
        <v>42249.282951388886</v>
      </c>
    </row>
    <row r="1556" spans="1:20" ht="60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96"/>
        <v>0</v>
      </c>
      <c r="P1556" s="6" t="e">
        <f t="shared" si="97"/>
        <v>#DIV/0!</v>
      </c>
      <c r="Q1556" t="s">
        <v>8338</v>
      </c>
      <c r="R1556" t="s">
        <v>8343</v>
      </c>
      <c r="S1556" s="11">
        <f t="shared" si="98"/>
        <v>42188.252199074079</v>
      </c>
      <c r="T1556" s="11">
        <f t="shared" si="99"/>
        <v>42218.252199074079</v>
      </c>
    </row>
    <row r="1557" spans="1:20" ht="4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96"/>
        <v>0</v>
      </c>
      <c r="P1557" s="6" t="e">
        <f t="shared" si="97"/>
        <v>#DIV/0!</v>
      </c>
      <c r="Q1557" t="s">
        <v>8338</v>
      </c>
      <c r="R1557" t="s">
        <v>8343</v>
      </c>
      <c r="S1557" s="11">
        <f t="shared" si="98"/>
        <v>42241.613796296297</v>
      </c>
      <c r="T1557" s="11">
        <f t="shared" si="99"/>
        <v>42264.708333333328</v>
      </c>
    </row>
    <row r="1558" spans="1:20" ht="4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96"/>
        <v>45</v>
      </c>
      <c r="P1558" s="6">
        <f t="shared" si="97"/>
        <v>56.416666666666664</v>
      </c>
      <c r="Q1558" t="s">
        <v>8338</v>
      </c>
      <c r="R1558" t="s">
        <v>8343</v>
      </c>
      <c r="S1558" s="11">
        <f t="shared" si="98"/>
        <v>42525.153055555551</v>
      </c>
      <c r="T1558" s="11">
        <f t="shared" si="99"/>
        <v>42555.153055555551</v>
      </c>
    </row>
    <row r="1559" spans="1:20" ht="4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96"/>
        <v>4</v>
      </c>
      <c r="P1559" s="6">
        <f t="shared" si="97"/>
        <v>100</v>
      </c>
      <c r="Q1559" t="s">
        <v>8338</v>
      </c>
      <c r="R1559" t="s">
        <v>8343</v>
      </c>
      <c r="S1559" s="11">
        <f t="shared" si="98"/>
        <v>41871.65315972222</v>
      </c>
      <c r="T1559" s="11">
        <f t="shared" si="99"/>
        <v>41902.65315972222</v>
      </c>
    </row>
    <row r="1560" spans="1:20" ht="4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96"/>
        <v>5</v>
      </c>
      <c r="P1560" s="6">
        <f t="shared" si="97"/>
        <v>11.666666666666666</v>
      </c>
      <c r="Q1560" t="s">
        <v>8338</v>
      </c>
      <c r="R1560" t="s">
        <v>8343</v>
      </c>
      <c r="S1560" s="11">
        <f t="shared" si="98"/>
        <v>42185.397673611107</v>
      </c>
      <c r="T1560" s="11">
        <f t="shared" si="99"/>
        <v>42244.508333333331</v>
      </c>
    </row>
    <row r="1561" spans="1:20" ht="4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96"/>
        <v>0</v>
      </c>
      <c r="P1561" s="6">
        <f t="shared" si="97"/>
        <v>50</v>
      </c>
      <c r="Q1561" t="s">
        <v>8338</v>
      </c>
      <c r="R1561" t="s">
        <v>8343</v>
      </c>
      <c r="S1561" s="11">
        <f t="shared" si="98"/>
        <v>42108.05322916666</v>
      </c>
      <c r="T1561" s="11">
        <f t="shared" si="99"/>
        <v>42123.05322916666</v>
      </c>
    </row>
    <row r="1562" spans="1:20" ht="60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96"/>
        <v>4</v>
      </c>
      <c r="P1562" s="6">
        <f t="shared" si="97"/>
        <v>23.5</v>
      </c>
      <c r="Q1562" t="s">
        <v>8338</v>
      </c>
      <c r="R1562" t="s">
        <v>8343</v>
      </c>
      <c r="S1562" s="11">
        <f t="shared" si="98"/>
        <v>41936.020752314813</v>
      </c>
      <c r="T1562" s="11">
        <f t="shared" si="99"/>
        <v>41956.062418981484</v>
      </c>
    </row>
    <row r="1563" spans="1:20" ht="60" hidden="1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96"/>
        <v>1</v>
      </c>
      <c r="P1563" s="6">
        <f t="shared" si="97"/>
        <v>67</v>
      </c>
      <c r="Q1563" t="s">
        <v>8322</v>
      </c>
      <c r="R1563" t="s">
        <v>8344</v>
      </c>
      <c r="S1563" s="11">
        <f t="shared" si="98"/>
        <v>41555.041701388887</v>
      </c>
      <c r="T1563" s="11">
        <f t="shared" si="99"/>
        <v>41585.083368055559</v>
      </c>
    </row>
    <row r="1564" spans="1:20" ht="60" hidden="1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96"/>
        <v>0</v>
      </c>
      <c r="P1564" s="6" t="e">
        <f t="shared" si="97"/>
        <v>#DIV/0!</v>
      </c>
      <c r="Q1564" t="s">
        <v>8322</v>
      </c>
      <c r="R1564" t="s">
        <v>8344</v>
      </c>
      <c r="S1564" s="11">
        <f t="shared" si="98"/>
        <v>40079.566157407404</v>
      </c>
      <c r="T1564" s="11">
        <f t="shared" si="99"/>
        <v>40149.034722222219</v>
      </c>
    </row>
    <row r="1565" spans="1:20" ht="45" hidden="1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96"/>
        <v>1</v>
      </c>
      <c r="P1565" s="6">
        <f t="shared" si="97"/>
        <v>42.5</v>
      </c>
      <c r="Q1565" t="s">
        <v>8322</v>
      </c>
      <c r="R1565" t="s">
        <v>8344</v>
      </c>
      <c r="S1565" s="11">
        <f t="shared" si="98"/>
        <v>41652.742488425924</v>
      </c>
      <c r="T1565" s="11">
        <f t="shared" si="99"/>
        <v>41712.700821759259</v>
      </c>
    </row>
    <row r="1566" spans="1:20" ht="60" hidden="1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96"/>
        <v>0</v>
      </c>
      <c r="P1566" s="6">
        <f t="shared" si="97"/>
        <v>10</v>
      </c>
      <c r="Q1566" t="s">
        <v>8322</v>
      </c>
      <c r="R1566" t="s">
        <v>8344</v>
      </c>
      <c r="S1566" s="11">
        <f t="shared" si="98"/>
        <v>42121.367002314815</v>
      </c>
      <c r="T1566" s="11">
        <f t="shared" si="99"/>
        <v>42152.836805555555</v>
      </c>
    </row>
    <row r="1567" spans="1:20" ht="60" hidden="1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96"/>
        <v>3</v>
      </c>
      <c r="P1567" s="6">
        <f t="shared" si="97"/>
        <v>100</v>
      </c>
      <c r="Q1567" t="s">
        <v>8322</v>
      </c>
      <c r="R1567" t="s">
        <v>8344</v>
      </c>
      <c r="S1567" s="11">
        <f t="shared" si="98"/>
        <v>40672.729872685188</v>
      </c>
      <c r="T1567" s="11">
        <f t="shared" si="99"/>
        <v>40702.729872685188</v>
      </c>
    </row>
    <row r="1568" spans="1:20" ht="45" hidden="1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96"/>
        <v>21</v>
      </c>
      <c r="P1568" s="6">
        <f t="shared" si="97"/>
        <v>108.05084745762711</v>
      </c>
      <c r="Q1568" t="s">
        <v>8322</v>
      </c>
      <c r="R1568" t="s">
        <v>8344</v>
      </c>
      <c r="S1568" s="11">
        <f t="shared" si="98"/>
        <v>42549.916712962964</v>
      </c>
      <c r="T1568" s="11">
        <f t="shared" si="99"/>
        <v>42578.916666666672</v>
      </c>
    </row>
    <row r="1569" spans="1:20" ht="60" hidden="1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96"/>
        <v>4</v>
      </c>
      <c r="P1569" s="6">
        <f t="shared" si="97"/>
        <v>26.923076923076923</v>
      </c>
      <c r="Q1569" t="s">
        <v>8322</v>
      </c>
      <c r="R1569" t="s">
        <v>8344</v>
      </c>
      <c r="S1569" s="11">
        <f t="shared" si="98"/>
        <v>41671.936863425923</v>
      </c>
      <c r="T1569" s="11">
        <f t="shared" si="99"/>
        <v>41687</v>
      </c>
    </row>
    <row r="1570" spans="1:20" ht="45" hidden="1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96"/>
        <v>14</v>
      </c>
      <c r="P1570" s="6">
        <f t="shared" si="97"/>
        <v>155</v>
      </c>
      <c r="Q1570" t="s">
        <v>8322</v>
      </c>
      <c r="R1570" t="s">
        <v>8344</v>
      </c>
      <c r="S1570" s="11">
        <f t="shared" si="98"/>
        <v>41962.062326388885</v>
      </c>
      <c r="T1570" s="11">
        <f t="shared" si="99"/>
        <v>41997.062326388885</v>
      </c>
    </row>
    <row r="1571" spans="1:20" hidden="1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96"/>
        <v>0</v>
      </c>
      <c r="P1571" s="6" t="e">
        <f t="shared" si="97"/>
        <v>#DIV/0!</v>
      </c>
      <c r="Q1571" t="s">
        <v>8322</v>
      </c>
      <c r="R1571" t="s">
        <v>8344</v>
      </c>
      <c r="S1571" s="11">
        <f t="shared" si="98"/>
        <v>41389.679560185185</v>
      </c>
      <c r="T1571" s="11">
        <f t="shared" si="99"/>
        <v>41419.679560185185</v>
      </c>
    </row>
    <row r="1572" spans="1:20" ht="30" hidden="1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96"/>
        <v>41</v>
      </c>
      <c r="P1572" s="6">
        <f t="shared" si="97"/>
        <v>47.769230769230766</v>
      </c>
      <c r="Q1572" t="s">
        <v>8322</v>
      </c>
      <c r="R1572" t="s">
        <v>8344</v>
      </c>
      <c r="S1572" s="11">
        <f t="shared" si="98"/>
        <v>42438.813449074078</v>
      </c>
      <c r="T1572" s="11">
        <f t="shared" si="99"/>
        <v>42468.771782407406</v>
      </c>
    </row>
    <row r="1573" spans="1:20" ht="60" hidden="1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96"/>
        <v>1</v>
      </c>
      <c r="P1573" s="6">
        <f t="shared" si="97"/>
        <v>20</v>
      </c>
      <c r="Q1573" t="s">
        <v>8322</v>
      </c>
      <c r="R1573" t="s">
        <v>8344</v>
      </c>
      <c r="S1573" s="11">
        <f t="shared" si="98"/>
        <v>42144.769479166673</v>
      </c>
      <c r="T1573" s="11">
        <f t="shared" si="99"/>
        <v>42174.769479166673</v>
      </c>
    </row>
    <row r="1574" spans="1:20" ht="60" hidden="1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96"/>
        <v>5</v>
      </c>
      <c r="P1574" s="6">
        <f t="shared" si="97"/>
        <v>41.666666666666664</v>
      </c>
      <c r="Q1574" t="s">
        <v>8322</v>
      </c>
      <c r="R1574" t="s">
        <v>8344</v>
      </c>
      <c r="S1574" s="11">
        <f t="shared" si="98"/>
        <v>42404.033090277779</v>
      </c>
      <c r="T1574" s="11">
        <f t="shared" si="99"/>
        <v>42428.999305555553</v>
      </c>
    </row>
    <row r="1575" spans="1:20" ht="60" hidden="1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96"/>
        <v>2</v>
      </c>
      <c r="P1575" s="6">
        <f t="shared" si="97"/>
        <v>74.333333333333329</v>
      </c>
      <c r="Q1575" t="s">
        <v>8322</v>
      </c>
      <c r="R1575" t="s">
        <v>8344</v>
      </c>
      <c r="S1575" s="11">
        <f t="shared" si="98"/>
        <v>42786.000023148154</v>
      </c>
      <c r="T1575" s="11">
        <f t="shared" si="99"/>
        <v>42826.165972222225</v>
      </c>
    </row>
    <row r="1576" spans="1:20" ht="60" hidden="1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96"/>
        <v>5</v>
      </c>
      <c r="P1576" s="6">
        <f t="shared" si="97"/>
        <v>84.333333333333329</v>
      </c>
      <c r="Q1576" t="s">
        <v>8322</v>
      </c>
      <c r="R1576" t="s">
        <v>8344</v>
      </c>
      <c r="S1576" s="11">
        <f t="shared" si="98"/>
        <v>42017.927418981482</v>
      </c>
      <c r="T1576" s="11">
        <f t="shared" si="99"/>
        <v>42052.927418981482</v>
      </c>
    </row>
    <row r="1577" spans="1:20" ht="60" hidden="1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96"/>
        <v>23</v>
      </c>
      <c r="P1577" s="6">
        <f t="shared" si="97"/>
        <v>65.457142857142856</v>
      </c>
      <c r="Q1577" t="s">
        <v>8322</v>
      </c>
      <c r="R1577" t="s">
        <v>8344</v>
      </c>
      <c r="S1577" s="11">
        <f t="shared" si="98"/>
        <v>41799.524259259262</v>
      </c>
      <c r="T1577" s="11">
        <f t="shared" si="99"/>
        <v>41829.524259259262</v>
      </c>
    </row>
    <row r="1578" spans="1:20" ht="45" hidden="1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96"/>
        <v>13</v>
      </c>
      <c r="P1578" s="6">
        <f t="shared" si="97"/>
        <v>65</v>
      </c>
      <c r="Q1578" t="s">
        <v>8322</v>
      </c>
      <c r="R1578" t="s">
        <v>8344</v>
      </c>
      <c r="S1578" s="11">
        <f t="shared" si="98"/>
        <v>42140.879259259258</v>
      </c>
      <c r="T1578" s="11">
        <f t="shared" si="99"/>
        <v>42185.879259259258</v>
      </c>
    </row>
    <row r="1579" spans="1:20" ht="60" hidden="1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96"/>
        <v>1</v>
      </c>
      <c r="P1579" s="6">
        <f t="shared" si="97"/>
        <v>27.5</v>
      </c>
      <c r="Q1579" t="s">
        <v>8322</v>
      </c>
      <c r="R1579" t="s">
        <v>8344</v>
      </c>
      <c r="S1579" s="11">
        <f t="shared" si="98"/>
        <v>41054.847777777781</v>
      </c>
      <c r="T1579" s="11">
        <f t="shared" si="99"/>
        <v>41114.847777777781</v>
      </c>
    </row>
    <row r="1580" spans="1:20" ht="60" hidden="1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96"/>
        <v>11</v>
      </c>
      <c r="P1580" s="6">
        <f t="shared" si="97"/>
        <v>51.25</v>
      </c>
      <c r="Q1580" t="s">
        <v>8322</v>
      </c>
      <c r="R1580" t="s">
        <v>8344</v>
      </c>
      <c r="S1580" s="11">
        <f t="shared" si="98"/>
        <v>40399.065868055557</v>
      </c>
      <c r="T1580" s="11">
        <f t="shared" si="99"/>
        <v>40423.083333333336</v>
      </c>
    </row>
    <row r="1581" spans="1:20" ht="45" hidden="1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96"/>
        <v>1</v>
      </c>
      <c r="P1581" s="6">
        <f t="shared" si="97"/>
        <v>14</v>
      </c>
      <c r="Q1581" t="s">
        <v>8322</v>
      </c>
      <c r="R1581" t="s">
        <v>8344</v>
      </c>
      <c r="S1581" s="11">
        <f t="shared" si="98"/>
        <v>41481.996423611112</v>
      </c>
      <c r="T1581" s="11">
        <f t="shared" si="99"/>
        <v>41514.996423611112</v>
      </c>
    </row>
    <row r="1582" spans="1:20" ht="45" hidden="1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96"/>
        <v>0</v>
      </c>
      <c r="P1582" s="6" t="e">
        <f t="shared" si="97"/>
        <v>#DIV/0!</v>
      </c>
      <c r="Q1582" t="s">
        <v>8322</v>
      </c>
      <c r="R1582" t="s">
        <v>8344</v>
      </c>
      <c r="S1582" s="11">
        <f t="shared" si="98"/>
        <v>40990.050069444449</v>
      </c>
      <c r="T1582" s="11">
        <f t="shared" si="99"/>
        <v>41050.050069444449</v>
      </c>
    </row>
    <row r="1583" spans="1:20" ht="60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96"/>
        <v>1</v>
      </c>
      <c r="P1583" s="6">
        <f t="shared" si="97"/>
        <v>5</v>
      </c>
      <c r="Q1583" t="s">
        <v>8338</v>
      </c>
      <c r="R1583" t="s">
        <v>8345</v>
      </c>
      <c r="S1583" s="11">
        <f t="shared" si="98"/>
        <v>42325.448958333334</v>
      </c>
      <c r="T1583" s="11">
        <f t="shared" si="99"/>
        <v>42357.448958333334</v>
      </c>
    </row>
    <row r="1584" spans="1:20" ht="30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96"/>
        <v>9</v>
      </c>
      <c r="P1584" s="6">
        <f t="shared" si="97"/>
        <v>31</v>
      </c>
      <c r="Q1584" t="s">
        <v>8338</v>
      </c>
      <c r="R1584" t="s">
        <v>8345</v>
      </c>
      <c r="S1584" s="11">
        <f t="shared" si="98"/>
        <v>42246.789965277778</v>
      </c>
      <c r="T1584" s="11">
        <f t="shared" si="99"/>
        <v>42303.888888888891</v>
      </c>
    </row>
    <row r="1585" spans="1:20" ht="60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96"/>
        <v>0</v>
      </c>
      <c r="P1585" s="6">
        <f t="shared" si="97"/>
        <v>15</v>
      </c>
      <c r="Q1585" t="s">
        <v>8338</v>
      </c>
      <c r="R1585" t="s">
        <v>8345</v>
      </c>
      <c r="S1585" s="11">
        <f t="shared" si="98"/>
        <v>41877.904988425929</v>
      </c>
      <c r="T1585" s="11">
        <f t="shared" si="99"/>
        <v>41907.904988425929</v>
      </c>
    </row>
    <row r="1586" spans="1:20" ht="60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96"/>
        <v>0</v>
      </c>
      <c r="P1586" s="6" t="e">
        <f t="shared" si="97"/>
        <v>#DIV/0!</v>
      </c>
      <c r="Q1586" t="s">
        <v>8338</v>
      </c>
      <c r="R1586" t="s">
        <v>8345</v>
      </c>
      <c r="S1586" s="11">
        <f t="shared" si="98"/>
        <v>41779.649317129632</v>
      </c>
      <c r="T1586" s="11">
        <f t="shared" si="99"/>
        <v>41789.649317129632</v>
      </c>
    </row>
    <row r="1587" spans="1:20" ht="60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96"/>
        <v>79</v>
      </c>
      <c r="P1587" s="6">
        <f t="shared" si="97"/>
        <v>131.66666666666666</v>
      </c>
      <c r="Q1587" t="s">
        <v>8338</v>
      </c>
      <c r="R1587" t="s">
        <v>8345</v>
      </c>
      <c r="S1587" s="11">
        <f t="shared" si="98"/>
        <v>42707.895462962959</v>
      </c>
      <c r="T1587" s="11">
        <f t="shared" si="99"/>
        <v>42729.458333333328</v>
      </c>
    </row>
    <row r="1588" spans="1:20" ht="30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96"/>
        <v>0</v>
      </c>
      <c r="P1588" s="6" t="e">
        <f t="shared" si="97"/>
        <v>#DIV/0!</v>
      </c>
      <c r="Q1588" t="s">
        <v>8338</v>
      </c>
      <c r="R1588" t="s">
        <v>8345</v>
      </c>
      <c r="S1588" s="11">
        <f t="shared" si="98"/>
        <v>42069.104421296302</v>
      </c>
      <c r="T1588" s="11">
        <f t="shared" si="99"/>
        <v>42099.062754629631</v>
      </c>
    </row>
    <row r="1589" spans="1:20" ht="60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96"/>
        <v>0</v>
      </c>
      <c r="P1589" s="6">
        <f t="shared" si="97"/>
        <v>1</v>
      </c>
      <c r="Q1589" t="s">
        <v>8338</v>
      </c>
      <c r="R1589" t="s">
        <v>8345</v>
      </c>
      <c r="S1589" s="11">
        <f t="shared" si="98"/>
        <v>41956.950983796298</v>
      </c>
      <c r="T1589" s="11">
        <f t="shared" si="99"/>
        <v>41986.950983796298</v>
      </c>
    </row>
    <row r="1590" spans="1:20" ht="30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96"/>
        <v>0</v>
      </c>
      <c r="P1590" s="6" t="e">
        <f t="shared" si="97"/>
        <v>#DIV/0!</v>
      </c>
      <c r="Q1590" t="s">
        <v>8338</v>
      </c>
      <c r="R1590" t="s">
        <v>8345</v>
      </c>
      <c r="S1590" s="11">
        <f t="shared" si="98"/>
        <v>42005.24998842593</v>
      </c>
      <c r="T1590" s="11">
        <f t="shared" si="99"/>
        <v>42035.841666666667</v>
      </c>
    </row>
    <row r="1591" spans="1:20" ht="4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96"/>
        <v>0</v>
      </c>
      <c r="P1591" s="6" t="e">
        <f t="shared" si="97"/>
        <v>#DIV/0!</v>
      </c>
      <c r="Q1591" t="s">
        <v>8338</v>
      </c>
      <c r="R1591" t="s">
        <v>8345</v>
      </c>
      <c r="S1591" s="11">
        <f t="shared" si="98"/>
        <v>42256.984791666662</v>
      </c>
      <c r="T1591" s="11">
        <f t="shared" si="99"/>
        <v>42286.984791666662</v>
      </c>
    </row>
    <row r="1592" spans="1:20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96"/>
        <v>2</v>
      </c>
      <c r="P1592" s="6">
        <f t="shared" si="97"/>
        <v>510</v>
      </c>
      <c r="Q1592" t="s">
        <v>8338</v>
      </c>
      <c r="R1592" t="s">
        <v>8345</v>
      </c>
      <c r="S1592" s="11">
        <f t="shared" si="98"/>
        <v>42240.857222222221</v>
      </c>
      <c r="T1592" s="11">
        <f t="shared" si="99"/>
        <v>42270.857222222221</v>
      </c>
    </row>
    <row r="1593" spans="1:20" ht="60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96"/>
        <v>29</v>
      </c>
      <c r="P1593" s="6">
        <f t="shared" si="97"/>
        <v>44.478260869565219</v>
      </c>
      <c r="Q1593" t="s">
        <v>8338</v>
      </c>
      <c r="R1593" t="s">
        <v>8345</v>
      </c>
      <c r="S1593" s="11">
        <f t="shared" si="98"/>
        <v>42433.726168981477</v>
      </c>
      <c r="T1593" s="11">
        <f t="shared" si="99"/>
        <v>42463.68450231482</v>
      </c>
    </row>
    <row r="1594" spans="1:20" ht="30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96"/>
        <v>0</v>
      </c>
      <c r="P1594" s="6" t="e">
        <f t="shared" si="97"/>
        <v>#DIV/0!</v>
      </c>
      <c r="Q1594" t="s">
        <v>8338</v>
      </c>
      <c r="R1594" t="s">
        <v>8345</v>
      </c>
      <c r="S1594" s="11">
        <f t="shared" si="98"/>
        <v>42046.072743055556</v>
      </c>
      <c r="T1594" s="11">
        <f t="shared" si="99"/>
        <v>42091.031076388885</v>
      </c>
    </row>
    <row r="1595" spans="1:20" ht="4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96"/>
        <v>0</v>
      </c>
      <c r="P1595" s="6">
        <f t="shared" si="97"/>
        <v>1</v>
      </c>
      <c r="Q1595" t="s">
        <v>8338</v>
      </c>
      <c r="R1595" t="s">
        <v>8345</v>
      </c>
      <c r="S1595" s="11">
        <f t="shared" si="98"/>
        <v>42033.845543981486</v>
      </c>
      <c r="T1595" s="11">
        <f t="shared" si="99"/>
        <v>42063.845543981486</v>
      </c>
    </row>
    <row r="1596" spans="1:20" ht="4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96"/>
        <v>21</v>
      </c>
      <c r="P1596" s="6">
        <f t="shared" si="97"/>
        <v>20.5</v>
      </c>
      <c r="Q1596" t="s">
        <v>8338</v>
      </c>
      <c r="R1596" t="s">
        <v>8345</v>
      </c>
      <c r="S1596" s="11">
        <f t="shared" si="98"/>
        <v>42445.712754629625</v>
      </c>
      <c r="T1596" s="11">
        <f t="shared" si="99"/>
        <v>42505.681249999994</v>
      </c>
    </row>
    <row r="1597" spans="1:20" ht="4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96"/>
        <v>0</v>
      </c>
      <c r="P1597" s="6">
        <f t="shared" si="97"/>
        <v>40</v>
      </c>
      <c r="Q1597" t="s">
        <v>8338</v>
      </c>
      <c r="R1597" t="s">
        <v>8345</v>
      </c>
      <c r="S1597" s="11">
        <f t="shared" si="98"/>
        <v>41780.050092592595</v>
      </c>
      <c r="T1597" s="11">
        <f t="shared" si="99"/>
        <v>41808.842361111114</v>
      </c>
    </row>
    <row r="1598" spans="1:20" ht="4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96"/>
        <v>2</v>
      </c>
      <c r="P1598" s="6">
        <f t="shared" si="97"/>
        <v>25</v>
      </c>
      <c r="Q1598" t="s">
        <v>8338</v>
      </c>
      <c r="R1598" t="s">
        <v>8345</v>
      </c>
      <c r="S1598" s="11">
        <f t="shared" si="98"/>
        <v>41941.430196759262</v>
      </c>
      <c r="T1598" s="11">
        <f t="shared" si="99"/>
        <v>41986.471863425926</v>
      </c>
    </row>
    <row r="1599" spans="1:20" ht="4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96"/>
        <v>0</v>
      </c>
      <c r="P1599" s="6" t="e">
        <f t="shared" si="97"/>
        <v>#DIV/0!</v>
      </c>
      <c r="Q1599" t="s">
        <v>8338</v>
      </c>
      <c r="R1599" t="s">
        <v>8345</v>
      </c>
      <c r="S1599" s="11">
        <f t="shared" si="98"/>
        <v>42603.354131944448</v>
      </c>
      <c r="T1599" s="11">
        <f t="shared" si="99"/>
        <v>42633.354131944448</v>
      </c>
    </row>
    <row r="1600" spans="1:20" ht="60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96"/>
        <v>0</v>
      </c>
      <c r="P1600" s="6">
        <f t="shared" si="97"/>
        <v>1</v>
      </c>
      <c r="Q1600" t="s">
        <v>8338</v>
      </c>
      <c r="R1600" t="s">
        <v>8345</v>
      </c>
      <c r="S1600" s="11">
        <f t="shared" si="98"/>
        <v>42151.667337962965</v>
      </c>
      <c r="T1600" s="11">
        <f t="shared" si="99"/>
        <v>42211.667337962965</v>
      </c>
    </row>
    <row r="1601" spans="1:20" ht="4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96"/>
        <v>0</v>
      </c>
      <c r="P1601" s="6" t="e">
        <f t="shared" si="97"/>
        <v>#DIV/0!</v>
      </c>
      <c r="Q1601" t="s">
        <v>8338</v>
      </c>
      <c r="R1601" t="s">
        <v>8345</v>
      </c>
      <c r="S1601" s="11">
        <f t="shared" si="98"/>
        <v>42438.53907407407</v>
      </c>
      <c r="T1601" s="11">
        <f t="shared" si="99"/>
        <v>42468.497407407413</v>
      </c>
    </row>
    <row r="1602" spans="1:20" ht="60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96"/>
        <v>7</v>
      </c>
      <c r="P1602" s="6">
        <f t="shared" si="97"/>
        <v>40.777777777777779</v>
      </c>
      <c r="Q1602" t="s">
        <v>8338</v>
      </c>
      <c r="R1602" t="s">
        <v>8345</v>
      </c>
      <c r="S1602" s="11">
        <f t="shared" si="98"/>
        <v>41791.057314814818</v>
      </c>
      <c r="T1602" s="11">
        <f t="shared" si="99"/>
        <v>41835.21597222222</v>
      </c>
    </row>
    <row r="1603" spans="1:20" ht="45" hidden="1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100">ROUND(E1603/D1603*100,0)</f>
        <v>108</v>
      </c>
      <c r="P1603" s="6">
        <f t="shared" ref="P1603:P1666" si="101">E1603/L1603</f>
        <v>48.325535714285714</v>
      </c>
      <c r="Q1603" t="s">
        <v>8325</v>
      </c>
      <c r="R1603" t="s">
        <v>8326</v>
      </c>
      <c r="S1603" s="11">
        <f t="shared" ref="S1603:S1666" si="102">(((J1603/60)/60)/24)+DATE(1970,1,1)</f>
        <v>40638.092974537038</v>
      </c>
      <c r="T1603" s="11">
        <f t="shared" ref="T1603:T1666" si="103">(((I1603/60)/60)/24)+DATE(1970,1,1)</f>
        <v>40668.092974537038</v>
      </c>
    </row>
    <row r="1604" spans="1:20" ht="45" hidden="1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00"/>
        <v>100</v>
      </c>
      <c r="P1604" s="6">
        <f t="shared" si="101"/>
        <v>46.953125</v>
      </c>
      <c r="Q1604" t="s">
        <v>8325</v>
      </c>
      <c r="R1604" t="s">
        <v>8326</v>
      </c>
      <c r="S1604" s="11">
        <f t="shared" si="102"/>
        <v>40788.297650462962</v>
      </c>
      <c r="T1604" s="11">
        <f t="shared" si="103"/>
        <v>40830.958333333336</v>
      </c>
    </row>
    <row r="1605" spans="1:20" ht="45" hidden="1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00"/>
        <v>100</v>
      </c>
      <c r="P1605" s="6">
        <f t="shared" si="101"/>
        <v>66.688666666666663</v>
      </c>
      <c r="Q1605" t="s">
        <v>8325</v>
      </c>
      <c r="R1605" t="s">
        <v>8326</v>
      </c>
      <c r="S1605" s="11">
        <f t="shared" si="102"/>
        <v>40876.169664351852</v>
      </c>
      <c r="T1605" s="11">
        <f t="shared" si="103"/>
        <v>40936.169664351852</v>
      </c>
    </row>
    <row r="1606" spans="1:20" ht="60" hidden="1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00"/>
        <v>122</v>
      </c>
      <c r="P1606" s="6">
        <f t="shared" si="101"/>
        <v>48.842857142857142</v>
      </c>
      <c r="Q1606" t="s">
        <v>8325</v>
      </c>
      <c r="R1606" t="s">
        <v>8326</v>
      </c>
      <c r="S1606" s="11">
        <f t="shared" si="102"/>
        <v>40945.845312500001</v>
      </c>
      <c r="T1606" s="11">
        <f t="shared" si="103"/>
        <v>40985.80364583333</v>
      </c>
    </row>
    <row r="1607" spans="1:20" ht="60" hidden="1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00"/>
        <v>101</v>
      </c>
      <c r="P1607" s="6">
        <f t="shared" si="101"/>
        <v>137.30909090909091</v>
      </c>
      <c r="Q1607" t="s">
        <v>8325</v>
      </c>
      <c r="R1607" t="s">
        <v>8326</v>
      </c>
      <c r="S1607" s="11">
        <f t="shared" si="102"/>
        <v>40747.012881944444</v>
      </c>
      <c r="T1607" s="11">
        <f t="shared" si="103"/>
        <v>40756.291666666664</v>
      </c>
    </row>
    <row r="1608" spans="1:20" ht="60" hidden="1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00"/>
        <v>101</v>
      </c>
      <c r="P1608" s="6">
        <f t="shared" si="101"/>
        <v>87.829673913043479</v>
      </c>
      <c r="Q1608" t="s">
        <v>8325</v>
      </c>
      <c r="R1608" t="s">
        <v>8326</v>
      </c>
      <c r="S1608" s="11">
        <f t="shared" si="102"/>
        <v>40536.111550925925</v>
      </c>
      <c r="T1608" s="11">
        <f t="shared" si="103"/>
        <v>40626.069884259261</v>
      </c>
    </row>
    <row r="1609" spans="1:20" ht="45" hidden="1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00"/>
        <v>145</v>
      </c>
      <c r="P1609" s="6">
        <f t="shared" si="101"/>
        <v>70.785365853658533</v>
      </c>
      <c r="Q1609" t="s">
        <v>8325</v>
      </c>
      <c r="R1609" t="s">
        <v>8326</v>
      </c>
      <c r="S1609" s="11">
        <f t="shared" si="102"/>
        <v>41053.80846064815</v>
      </c>
      <c r="T1609" s="11">
        <f t="shared" si="103"/>
        <v>41074.80846064815</v>
      </c>
    </row>
    <row r="1610" spans="1:20" ht="45" hidden="1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00"/>
        <v>101</v>
      </c>
      <c r="P1610" s="6">
        <f t="shared" si="101"/>
        <v>52.826086956521742</v>
      </c>
      <c r="Q1610" t="s">
        <v>8325</v>
      </c>
      <c r="R1610" t="s">
        <v>8326</v>
      </c>
      <c r="S1610" s="11">
        <f t="shared" si="102"/>
        <v>41607.83085648148</v>
      </c>
      <c r="T1610" s="11">
        <f t="shared" si="103"/>
        <v>41640.226388888892</v>
      </c>
    </row>
    <row r="1611" spans="1:20" ht="45" hidden="1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00"/>
        <v>118</v>
      </c>
      <c r="P1611" s="6">
        <f t="shared" si="101"/>
        <v>443.75</v>
      </c>
      <c r="Q1611" t="s">
        <v>8325</v>
      </c>
      <c r="R1611" t="s">
        <v>8326</v>
      </c>
      <c r="S1611" s="11">
        <f t="shared" si="102"/>
        <v>40796.001261574071</v>
      </c>
      <c r="T1611" s="11">
        <f t="shared" si="103"/>
        <v>40849.333333333336</v>
      </c>
    </row>
    <row r="1612" spans="1:20" ht="30" hidden="1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00"/>
        <v>272</v>
      </c>
      <c r="P1612" s="6">
        <f t="shared" si="101"/>
        <v>48.544642857142854</v>
      </c>
      <c r="Q1612" t="s">
        <v>8325</v>
      </c>
      <c r="R1612" t="s">
        <v>8326</v>
      </c>
      <c r="S1612" s="11">
        <f t="shared" si="102"/>
        <v>41228.924884259257</v>
      </c>
      <c r="T1612" s="11">
        <f t="shared" si="103"/>
        <v>41258.924884259257</v>
      </c>
    </row>
    <row r="1613" spans="1:20" hidden="1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00"/>
        <v>125</v>
      </c>
      <c r="P1613" s="6">
        <f t="shared" si="101"/>
        <v>37.074074074074076</v>
      </c>
      <c r="Q1613" t="s">
        <v>8325</v>
      </c>
      <c r="R1613" t="s">
        <v>8326</v>
      </c>
      <c r="S1613" s="11">
        <f t="shared" si="102"/>
        <v>41409.00037037037</v>
      </c>
      <c r="T1613" s="11">
        <f t="shared" si="103"/>
        <v>41430.00037037037</v>
      </c>
    </row>
    <row r="1614" spans="1:20" ht="45" hidden="1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00"/>
        <v>110</v>
      </c>
      <c r="P1614" s="6">
        <f t="shared" si="101"/>
        <v>50</v>
      </c>
      <c r="Q1614" t="s">
        <v>8325</v>
      </c>
      <c r="R1614" t="s">
        <v>8326</v>
      </c>
      <c r="S1614" s="11">
        <f t="shared" si="102"/>
        <v>41246.874814814815</v>
      </c>
      <c r="T1614" s="11">
        <f t="shared" si="103"/>
        <v>41276.874814814815</v>
      </c>
    </row>
    <row r="1615" spans="1:20" ht="60" hidden="1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00"/>
        <v>102</v>
      </c>
      <c r="P1615" s="6">
        <f t="shared" si="101"/>
        <v>39.03846153846154</v>
      </c>
      <c r="Q1615" t="s">
        <v>8325</v>
      </c>
      <c r="R1615" t="s">
        <v>8326</v>
      </c>
      <c r="S1615" s="11">
        <f t="shared" si="102"/>
        <v>41082.069467592592</v>
      </c>
      <c r="T1615" s="11">
        <f t="shared" si="103"/>
        <v>41112.069467592592</v>
      </c>
    </row>
    <row r="1616" spans="1:20" ht="60" hidden="1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00"/>
        <v>103</v>
      </c>
      <c r="P1616" s="6">
        <f t="shared" si="101"/>
        <v>66.688311688311686</v>
      </c>
      <c r="Q1616" t="s">
        <v>8325</v>
      </c>
      <c r="R1616" t="s">
        <v>8326</v>
      </c>
      <c r="S1616" s="11">
        <f t="shared" si="102"/>
        <v>41794.981122685182</v>
      </c>
      <c r="T1616" s="11">
        <f t="shared" si="103"/>
        <v>41854.708333333336</v>
      </c>
    </row>
    <row r="1617" spans="1:20" ht="45" hidden="1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00"/>
        <v>114</v>
      </c>
      <c r="P1617" s="6">
        <f t="shared" si="101"/>
        <v>67.132352941176464</v>
      </c>
      <c r="Q1617" t="s">
        <v>8325</v>
      </c>
      <c r="R1617" t="s">
        <v>8326</v>
      </c>
      <c r="S1617" s="11">
        <f t="shared" si="102"/>
        <v>40845.050879629627</v>
      </c>
      <c r="T1617" s="11">
        <f t="shared" si="103"/>
        <v>40890.092546296299</v>
      </c>
    </row>
    <row r="1618" spans="1:20" ht="45" hidden="1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00"/>
        <v>104</v>
      </c>
      <c r="P1618" s="6">
        <f t="shared" si="101"/>
        <v>66.369426751592357</v>
      </c>
      <c r="Q1618" t="s">
        <v>8325</v>
      </c>
      <c r="R1618" t="s">
        <v>8326</v>
      </c>
      <c r="S1618" s="11">
        <f t="shared" si="102"/>
        <v>41194.715520833335</v>
      </c>
      <c r="T1618" s="11">
        <f t="shared" si="103"/>
        <v>41235.916666666664</v>
      </c>
    </row>
    <row r="1619" spans="1:20" ht="45" hidden="1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00"/>
        <v>146</v>
      </c>
      <c r="P1619" s="6">
        <f t="shared" si="101"/>
        <v>64.620253164556956</v>
      </c>
      <c r="Q1619" t="s">
        <v>8325</v>
      </c>
      <c r="R1619" t="s">
        <v>8326</v>
      </c>
      <c r="S1619" s="11">
        <f t="shared" si="102"/>
        <v>41546.664212962962</v>
      </c>
      <c r="T1619" s="11">
        <f t="shared" si="103"/>
        <v>41579.791666666664</v>
      </c>
    </row>
    <row r="1620" spans="1:20" ht="45" hidden="1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00"/>
        <v>105</v>
      </c>
      <c r="P1620" s="6">
        <f t="shared" si="101"/>
        <v>58.370370370370374</v>
      </c>
      <c r="Q1620" t="s">
        <v>8325</v>
      </c>
      <c r="R1620" t="s">
        <v>8326</v>
      </c>
      <c r="S1620" s="11">
        <f t="shared" si="102"/>
        <v>41301.654340277775</v>
      </c>
      <c r="T1620" s="11">
        <f t="shared" si="103"/>
        <v>41341.654340277775</v>
      </c>
    </row>
    <row r="1621" spans="1:20" ht="60" hidden="1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00"/>
        <v>133</v>
      </c>
      <c r="P1621" s="6">
        <f t="shared" si="101"/>
        <v>86.956521739130437</v>
      </c>
      <c r="Q1621" t="s">
        <v>8325</v>
      </c>
      <c r="R1621" t="s">
        <v>8326</v>
      </c>
      <c r="S1621" s="11">
        <f t="shared" si="102"/>
        <v>41876.18618055556</v>
      </c>
      <c r="T1621" s="11">
        <f t="shared" si="103"/>
        <v>41897.18618055556</v>
      </c>
    </row>
    <row r="1622" spans="1:20" ht="30" hidden="1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00"/>
        <v>113</v>
      </c>
      <c r="P1622" s="6">
        <f t="shared" si="101"/>
        <v>66.470588235294116</v>
      </c>
      <c r="Q1622" t="s">
        <v>8325</v>
      </c>
      <c r="R1622" t="s">
        <v>8326</v>
      </c>
      <c r="S1622" s="11">
        <f t="shared" si="102"/>
        <v>41321.339583333334</v>
      </c>
      <c r="T1622" s="11">
        <f t="shared" si="103"/>
        <v>41328.339583333334</v>
      </c>
    </row>
    <row r="1623" spans="1:20" ht="45" hidden="1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00"/>
        <v>121</v>
      </c>
      <c r="P1623" s="6">
        <f t="shared" si="101"/>
        <v>163.78378378378378</v>
      </c>
      <c r="Q1623" t="s">
        <v>8325</v>
      </c>
      <c r="R1623" t="s">
        <v>8326</v>
      </c>
      <c r="S1623" s="11">
        <f t="shared" si="102"/>
        <v>41003.60665509259</v>
      </c>
      <c r="T1623" s="11">
        <f t="shared" si="103"/>
        <v>41057.165972222225</v>
      </c>
    </row>
    <row r="1624" spans="1:20" ht="45" hidden="1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00"/>
        <v>102</v>
      </c>
      <c r="P1624" s="6">
        <f t="shared" si="101"/>
        <v>107.98461538461538</v>
      </c>
      <c r="Q1624" t="s">
        <v>8325</v>
      </c>
      <c r="R1624" t="s">
        <v>8326</v>
      </c>
      <c r="S1624" s="11">
        <f t="shared" si="102"/>
        <v>41950.29483796296</v>
      </c>
      <c r="T1624" s="11">
        <f t="shared" si="103"/>
        <v>41990.332638888889</v>
      </c>
    </row>
    <row r="1625" spans="1:20" ht="60" hidden="1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00"/>
        <v>101</v>
      </c>
      <c r="P1625" s="6">
        <f t="shared" si="101"/>
        <v>42.111111111111114</v>
      </c>
      <c r="Q1625" t="s">
        <v>8325</v>
      </c>
      <c r="R1625" t="s">
        <v>8326</v>
      </c>
      <c r="S1625" s="11">
        <f t="shared" si="102"/>
        <v>41453.688530092593</v>
      </c>
      <c r="T1625" s="11">
        <f t="shared" si="103"/>
        <v>41513.688530092593</v>
      </c>
    </row>
    <row r="1626" spans="1:20" ht="45" hidden="1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00"/>
        <v>118</v>
      </c>
      <c r="P1626" s="6">
        <f t="shared" si="101"/>
        <v>47.2</v>
      </c>
      <c r="Q1626" t="s">
        <v>8325</v>
      </c>
      <c r="R1626" t="s">
        <v>8326</v>
      </c>
      <c r="S1626" s="11">
        <f t="shared" si="102"/>
        <v>41243.367303240739</v>
      </c>
      <c r="T1626" s="11">
        <f t="shared" si="103"/>
        <v>41283.367303240739</v>
      </c>
    </row>
    <row r="1627" spans="1:20" ht="60" hidden="1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00"/>
        <v>155</v>
      </c>
      <c r="P1627" s="6">
        <f t="shared" si="101"/>
        <v>112.01923076923077</v>
      </c>
      <c r="Q1627" t="s">
        <v>8325</v>
      </c>
      <c r="R1627" t="s">
        <v>8326</v>
      </c>
      <c r="S1627" s="11">
        <f t="shared" si="102"/>
        <v>41135.699687500004</v>
      </c>
      <c r="T1627" s="11">
        <f t="shared" si="103"/>
        <v>41163.699687500004</v>
      </c>
    </row>
    <row r="1628" spans="1:20" ht="45" hidden="1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00"/>
        <v>101</v>
      </c>
      <c r="P1628" s="6">
        <f t="shared" si="101"/>
        <v>74.953703703703709</v>
      </c>
      <c r="Q1628" t="s">
        <v>8325</v>
      </c>
      <c r="R1628" t="s">
        <v>8326</v>
      </c>
      <c r="S1628" s="11">
        <f t="shared" si="102"/>
        <v>41579.847997685189</v>
      </c>
      <c r="T1628" s="11">
        <f t="shared" si="103"/>
        <v>41609.889664351853</v>
      </c>
    </row>
    <row r="1629" spans="1:20" ht="60" hidden="1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00"/>
        <v>117</v>
      </c>
      <c r="P1629" s="6">
        <f t="shared" si="101"/>
        <v>61.578947368421055</v>
      </c>
      <c r="Q1629" t="s">
        <v>8325</v>
      </c>
      <c r="R1629" t="s">
        <v>8326</v>
      </c>
      <c r="S1629" s="11">
        <f t="shared" si="102"/>
        <v>41205.707048611112</v>
      </c>
      <c r="T1629" s="11">
        <f t="shared" si="103"/>
        <v>41239.207638888889</v>
      </c>
    </row>
    <row r="1630" spans="1:20" ht="30" hidden="1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00"/>
        <v>101</v>
      </c>
      <c r="P1630" s="6">
        <f t="shared" si="101"/>
        <v>45.875</v>
      </c>
      <c r="Q1630" t="s">
        <v>8325</v>
      </c>
      <c r="R1630" t="s">
        <v>8326</v>
      </c>
      <c r="S1630" s="11">
        <f t="shared" si="102"/>
        <v>41774.737060185187</v>
      </c>
      <c r="T1630" s="11">
        <f t="shared" si="103"/>
        <v>41807.737060185187</v>
      </c>
    </row>
    <row r="1631" spans="1:20" ht="30" hidden="1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00"/>
        <v>104</v>
      </c>
      <c r="P1631" s="6">
        <f t="shared" si="101"/>
        <v>75.853658536585371</v>
      </c>
      <c r="Q1631" t="s">
        <v>8325</v>
      </c>
      <c r="R1631" t="s">
        <v>8326</v>
      </c>
      <c r="S1631" s="11">
        <f t="shared" si="102"/>
        <v>41645.867280092592</v>
      </c>
      <c r="T1631" s="11">
        <f t="shared" si="103"/>
        <v>41690.867280092592</v>
      </c>
    </row>
    <row r="1632" spans="1:20" ht="60" hidden="1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00"/>
        <v>265</v>
      </c>
      <c r="P1632" s="6">
        <f t="shared" si="101"/>
        <v>84.206349206349202</v>
      </c>
      <c r="Q1632" t="s">
        <v>8325</v>
      </c>
      <c r="R1632" t="s">
        <v>8326</v>
      </c>
      <c r="S1632" s="11">
        <f t="shared" si="102"/>
        <v>40939.837673611109</v>
      </c>
      <c r="T1632" s="11">
        <f t="shared" si="103"/>
        <v>40970.290972222225</v>
      </c>
    </row>
    <row r="1633" spans="1:20" ht="60" hidden="1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00"/>
        <v>156</v>
      </c>
      <c r="P1633" s="6">
        <f t="shared" si="101"/>
        <v>117.22556390977444</v>
      </c>
      <c r="Q1633" t="s">
        <v>8325</v>
      </c>
      <c r="R1633" t="s">
        <v>8326</v>
      </c>
      <c r="S1633" s="11">
        <f t="shared" si="102"/>
        <v>41164.859502314815</v>
      </c>
      <c r="T1633" s="11">
        <f t="shared" si="103"/>
        <v>41194.859502314815</v>
      </c>
    </row>
    <row r="1634" spans="1:20" ht="60" hidden="1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00"/>
        <v>102</v>
      </c>
      <c r="P1634" s="6">
        <f t="shared" si="101"/>
        <v>86.489361702127653</v>
      </c>
      <c r="Q1634" t="s">
        <v>8325</v>
      </c>
      <c r="R1634" t="s">
        <v>8326</v>
      </c>
      <c r="S1634" s="11">
        <f t="shared" si="102"/>
        <v>40750.340902777774</v>
      </c>
      <c r="T1634" s="11">
        <f t="shared" si="103"/>
        <v>40810.340902777774</v>
      </c>
    </row>
    <row r="1635" spans="1:20" ht="60" hidden="1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00"/>
        <v>100</v>
      </c>
      <c r="P1635" s="6">
        <f t="shared" si="101"/>
        <v>172.41379310344828</v>
      </c>
      <c r="Q1635" t="s">
        <v>8325</v>
      </c>
      <c r="R1635" t="s">
        <v>8326</v>
      </c>
      <c r="S1635" s="11">
        <f t="shared" si="102"/>
        <v>40896.883750000001</v>
      </c>
      <c r="T1635" s="11">
        <f t="shared" si="103"/>
        <v>40924.208333333336</v>
      </c>
    </row>
    <row r="1636" spans="1:20" ht="45" hidden="1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00"/>
        <v>101</v>
      </c>
      <c r="P1636" s="6">
        <f t="shared" si="101"/>
        <v>62.8125</v>
      </c>
      <c r="Q1636" t="s">
        <v>8325</v>
      </c>
      <c r="R1636" t="s">
        <v>8326</v>
      </c>
      <c r="S1636" s="11">
        <f t="shared" si="102"/>
        <v>40658.189826388887</v>
      </c>
      <c r="T1636" s="11">
        <f t="shared" si="103"/>
        <v>40696.249305555553</v>
      </c>
    </row>
    <row r="1637" spans="1:20" ht="60" hidden="1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00"/>
        <v>125</v>
      </c>
      <c r="P1637" s="6">
        <f t="shared" si="101"/>
        <v>67.729729729729726</v>
      </c>
      <c r="Q1637" t="s">
        <v>8325</v>
      </c>
      <c r="R1637" t="s">
        <v>8326</v>
      </c>
      <c r="S1637" s="11">
        <f t="shared" si="102"/>
        <v>42502.868761574078</v>
      </c>
      <c r="T1637" s="11">
        <f t="shared" si="103"/>
        <v>42562.868761574078</v>
      </c>
    </row>
    <row r="1638" spans="1:20" ht="45" hidden="1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00"/>
        <v>104</v>
      </c>
      <c r="P1638" s="6">
        <f t="shared" si="101"/>
        <v>53.5632183908046</v>
      </c>
      <c r="Q1638" t="s">
        <v>8325</v>
      </c>
      <c r="R1638" t="s">
        <v>8326</v>
      </c>
      <c r="S1638" s="11">
        <f t="shared" si="102"/>
        <v>40663.08666666667</v>
      </c>
      <c r="T1638" s="11">
        <f t="shared" si="103"/>
        <v>40706.166666666664</v>
      </c>
    </row>
    <row r="1639" spans="1:20" ht="45" hidden="1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00"/>
        <v>104</v>
      </c>
      <c r="P1639" s="6">
        <f t="shared" si="101"/>
        <v>34.6</v>
      </c>
      <c r="Q1639" t="s">
        <v>8325</v>
      </c>
      <c r="R1639" t="s">
        <v>8326</v>
      </c>
      <c r="S1639" s="11">
        <f t="shared" si="102"/>
        <v>40122.751620370371</v>
      </c>
      <c r="T1639" s="11">
        <f t="shared" si="103"/>
        <v>40178.98541666667</v>
      </c>
    </row>
    <row r="1640" spans="1:20" ht="30" hidden="1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00"/>
        <v>105</v>
      </c>
      <c r="P1640" s="6">
        <f t="shared" si="101"/>
        <v>38.888888888888886</v>
      </c>
      <c r="Q1640" t="s">
        <v>8325</v>
      </c>
      <c r="R1640" t="s">
        <v>8326</v>
      </c>
      <c r="S1640" s="11">
        <f t="shared" si="102"/>
        <v>41288.68712962963</v>
      </c>
      <c r="T1640" s="11">
        <f t="shared" si="103"/>
        <v>41333.892361111109</v>
      </c>
    </row>
    <row r="1641" spans="1:20" ht="60" hidden="1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00"/>
        <v>100</v>
      </c>
      <c r="P1641" s="6">
        <f t="shared" si="101"/>
        <v>94.736842105263165</v>
      </c>
      <c r="Q1641" t="s">
        <v>8325</v>
      </c>
      <c r="R1641" t="s">
        <v>8326</v>
      </c>
      <c r="S1641" s="11">
        <f t="shared" si="102"/>
        <v>40941.652372685188</v>
      </c>
      <c r="T1641" s="11">
        <f t="shared" si="103"/>
        <v>40971.652372685188</v>
      </c>
    </row>
    <row r="1642" spans="1:20" ht="60" hidden="1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00"/>
        <v>170</v>
      </c>
      <c r="P1642" s="6">
        <f t="shared" si="101"/>
        <v>39.967058823529413</v>
      </c>
      <c r="Q1642" t="s">
        <v>8325</v>
      </c>
      <c r="R1642" t="s">
        <v>8326</v>
      </c>
      <c r="S1642" s="11">
        <f t="shared" si="102"/>
        <v>40379.23096064815</v>
      </c>
      <c r="T1642" s="11">
        <f t="shared" si="103"/>
        <v>40393.082638888889</v>
      </c>
    </row>
    <row r="1643" spans="1:20" ht="30" hidden="1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00"/>
        <v>101</v>
      </c>
      <c r="P1643" s="6">
        <f t="shared" si="101"/>
        <v>97.5</v>
      </c>
      <c r="Q1643" t="s">
        <v>8325</v>
      </c>
      <c r="R1643" t="s">
        <v>8346</v>
      </c>
      <c r="S1643" s="11">
        <f t="shared" si="102"/>
        <v>41962.596574074079</v>
      </c>
      <c r="T1643" s="11">
        <f t="shared" si="103"/>
        <v>41992.596574074079</v>
      </c>
    </row>
    <row r="1644" spans="1:20" ht="45" hidden="1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00"/>
        <v>100</v>
      </c>
      <c r="P1644" s="6">
        <f t="shared" si="101"/>
        <v>42.857142857142854</v>
      </c>
      <c r="Q1644" t="s">
        <v>8325</v>
      </c>
      <c r="R1644" t="s">
        <v>8346</v>
      </c>
      <c r="S1644" s="11">
        <f t="shared" si="102"/>
        <v>40688.024618055555</v>
      </c>
      <c r="T1644" s="11">
        <f t="shared" si="103"/>
        <v>40708.024618055555</v>
      </c>
    </row>
    <row r="1645" spans="1:20" ht="30" hidden="1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00"/>
        <v>125</v>
      </c>
      <c r="P1645" s="6">
        <f t="shared" si="101"/>
        <v>168.51351351351352</v>
      </c>
      <c r="Q1645" t="s">
        <v>8325</v>
      </c>
      <c r="R1645" t="s">
        <v>8346</v>
      </c>
      <c r="S1645" s="11">
        <f t="shared" si="102"/>
        <v>41146.824212962965</v>
      </c>
      <c r="T1645" s="11">
        <f t="shared" si="103"/>
        <v>41176.824212962965</v>
      </c>
    </row>
    <row r="1646" spans="1:20" ht="60" hidden="1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00"/>
        <v>110</v>
      </c>
      <c r="P1646" s="6">
        <f t="shared" si="101"/>
        <v>85.546875</v>
      </c>
      <c r="Q1646" t="s">
        <v>8325</v>
      </c>
      <c r="R1646" t="s">
        <v>8346</v>
      </c>
      <c r="S1646" s="11">
        <f t="shared" si="102"/>
        <v>41175.05972222222</v>
      </c>
      <c r="T1646" s="11">
        <f t="shared" si="103"/>
        <v>41235.101388888892</v>
      </c>
    </row>
    <row r="1647" spans="1:20" ht="45" hidden="1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00"/>
        <v>111</v>
      </c>
      <c r="P1647" s="6">
        <f t="shared" si="101"/>
        <v>554</v>
      </c>
      <c r="Q1647" t="s">
        <v>8325</v>
      </c>
      <c r="R1647" t="s">
        <v>8346</v>
      </c>
      <c r="S1647" s="11">
        <f t="shared" si="102"/>
        <v>41521.617361111108</v>
      </c>
      <c r="T1647" s="11">
        <f t="shared" si="103"/>
        <v>41535.617361111108</v>
      </c>
    </row>
    <row r="1648" spans="1:20" ht="60" hidden="1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00"/>
        <v>110</v>
      </c>
      <c r="P1648" s="6">
        <f t="shared" si="101"/>
        <v>26.554216867469879</v>
      </c>
      <c r="Q1648" t="s">
        <v>8325</v>
      </c>
      <c r="R1648" t="s">
        <v>8346</v>
      </c>
      <c r="S1648" s="11">
        <f t="shared" si="102"/>
        <v>41833.450266203705</v>
      </c>
      <c r="T1648" s="11">
        <f t="shared" si="103"/>
        <v>41865.757638888892</v>
      </c>
    </row>
    <row r="1649" spans="1:20" ht="45" hidden="1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00"/>
        <v>105</v>
      </c>
      <c r="P1649" s="6">
        <f t="shared" si="101"/>
        <v>113.82608695652173</v>
      </c>
      <c r="Q1649" t="s">
        <v>8325</v>
      </c>
      <c r="R1649" t="s">
        <v>8346</v>
      </c>
      <c r="S1649" s="11">
        <f t="shared" si="102"/>
        <v>41039.409456018519</v>
      </c>
      <c r="T1649" s="11">
        <f t="shared" si="103"/>
        <v>41069.409456018519</v>
      </c>
    </row>
    <row r="1650" spans="1:20" ht="45" hidden="1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00"/>
        <v>125</v>
      </c>
      <c r="P1650" s="6">
        <f t="shared" si="101"/>
        <v>32.011111111111113</v>
      </c>
      <c r="Q1650" t="s">
        <v>8325</v>
      </c>
      <c r="R1650" t="s">
        <v>8346</v>
      </c>
      <c r="S1650" s="11">
        <f t="shared" si="102"/>
        <v>40592.704652777778</v>
      </c>
      <c r="T1650" s="11">
        <f t="shared" si="103"/>
        <v>40622.662986111114</v>
      </c>
    </row>
    <row r="1651" spans="1:20" ht="60" hidden="1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00"/>
        <v>101</v>
      </c>
      <c r="P1651" s="6">
        <f t="shared" si="101"/>
        <v>47.189259259259259</v>
      </c>
      <c r="Q1651" t="s">
        <v>8325</v>
      </c>
      <c r="R1651" t="s">
        <v>8346</v>
      </c>
      <c r="S1651" s="11">
        <f t="shared" si="102"/>
        <v>41737.684664351851</v>
      </c>
      <c r="T1651" s="11">
        <f t="shared" si="103"/>
        <v>41782.684664351851</v>
      </c>
    </row>
    <row r="1652" spans="1:20" ht="45" hidden="1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00"/>
        <v>142</v>
      </c>
      <c r="P1652" s="6">
        <f t="shared" si="101"/>
        <v>88.46875</v>
      </c>
      <c r="Q1652" t="s">
        <v>8325</v>
      </c>
      <c r="R1652" t="s">
        <v>8346</v>
      </c>
      <c r="S1652" s="11">
        <f t="shared" si="102"/>
        <v>41526.435613425929</v>
      </c>
      <c r="T1652" s="11">
        <f t="shared" si="103"/>
        <v>41556.435613425929</v>
      </c>
    </row>
    <row r="1653" spans="1:20" ht="60" hidden="1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00"/>
        <v>101</v>
      </c>
      <c r="P1653" s="6">
        <f t="shared" si="101"/>
        <v>100.75</v>
      </c>
      <c r="Q1653" t="s">
        <v>8325</v>
      </c>
      <c r="R1653" t="s">
        <v>8346</v>
      </c>
      <c r="S1653" s="11">
        <f t="shared" si="102"/>
        <v>40625.900694444441</v>
      </c>
      <c r="T1653" s="11">
        <f t="shared" si="103"/>
        <v>40659.290972222225</v>
      </c>
    </row>
    <row r="1654" spans="1:20" ht="60" hidden="1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00"/>
        <v>101</v>
      </c>
      <c r="P1654" s="6">
        <f t="shared" si="101"/>
        <v>64.714285714285708</v>
      </c>
      <c r="Q1654" t="s">
        <v>8325</v>
      </c>
      <c r="R1654" t="s">
        <v>8346</v>
      </c>
      <c r="S1654" s="11">
        <f t="shared" si="102"/>
        <v>41572.492974537039</v>
      </c>
      <c r="T1654" s="11">
        <f t="shared" si="103"/>
        <v>41602.534641203703</v>
      </c>
    </row>
    <row r="1655" spans="1:20" ht="45" hidden="1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00"/>
        <v>174</v>
      </c>
      <c r="P1655" s="6">
        <f t="shared" si="101"/>
        <v>51.854285714285716</v>
      </c>
      <c r="Q1655" t="s">
        <v>8325</v>
      </c>
      <c r="R1655" t="s">
        <v>8346</v>
      </c>
      <c r="S1655" s="11">
        <f t="shared" si="102"/>
        <v>40626.834444444445</v>
      </c>
      <c r="T1655" s="11">
        <f t="shared" si="103"/>
        <v>40657.834444444445</v>
      </c>
    </row>
    <row r="1656" spans="1:20" ht="60" hidden="1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00"/>
        <v>120</v>
      </c>
      <c r="P1656" s="6">
        <f t="shared" si="101"/>
        <v>38.794117647058826</v>
      </c>
      <c r="Q1656" t="s">
        <v>8325</v>
      </c>
      <c r="R1656" t="s">
        <v>8346</v>
      </c>
      <c r="S1656" s="11">
        <f t="shared" si="102"/>
        <v>40987.890740740739</v>
      </c>
      <c r="T1656" s="11">
        <f t="shared" si="103"/>
        <v>41017.890740740739</v>
      </c>
    </row>
    <row r="1657" spans="1:20" ht="45" hidden="1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00"/>
        <v>143</v>
      </c>
      <c r="P1657" s="6">
        <f t="shared" si="101"/>
        <v>44.645833333333336</v>
      </c>
      <c r="Q1657" t="s">
        <v>8325</v>
      </c>
      <c r="R1657" t="s">
        <v>8346</v>
      </c>
      <c r="S1657" s="11">
        <f t="shared" si="102"/>
        <v>40974.791898148149</v>
      </c>
      <c r="T1657" s="11">
        <f t="shared" si="103"/>
        <v>41004.750231481477</v>
      </c>
    </row>
    <row r="1658" spans="1:20" ht="60" hidden="1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00"/>
        <v>100</v>
      </c>
      <c r="P1658" s="6">
        <f t="shared" si="101"/>
        <v>156.77333333333334</v>
      </c>
      <c r="Q1658" t="s">
        <v>8325</v>
      </c>
      <c r="R1658" t="s">
        <v>8346</v>
      </c>
      <c r="S1658" s="11">
        <f t="shared" si="102"/>
        <v>41226.928842592592</v>
      </c>
      <c r="T1658" s="11">
        <f t="shared" si="103"/>
        <v>41256.928842592592</v>
      </c>
    </row>
    <row r="1659" spans="1:20" ht="60" hidden="1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00"/>
        <v>105</v>
      </c>
      <c r="P1659" s="6">
        <f t="shared" si="101"/>
        <v>118.70339366515837</v>
      </c>
      <c r="Q1659" t="s">
        <v>8325</v>
      </c>
      <c r="R1659" t="s">
        <v>8346</v>
      </c>
      <c r="S1659" s="11">
        <f t="shared" si="102"/>
        <v>41023.782037037039</v>
      </c>
      <c r="T1659" s="11">
        <f t="shared" si="103"/>
        <v>41053.782037037039</v>
      </c>
    </row>
    <row r="1660" spans="1:20" ht="60" hidden="1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00"/>
        <v>132</v>
      </c>
      <c r="P1660" s="6">
        <f t="shared" si="101"/>
        <v>74.149532710280369</v>
      </c>
      <c r="Q1660" t="s">
        <v>8325</v>
      </c>
      <c r="R1660" t="s">
        <v>8346</v>
      </c>
      <c r="S1660" s="11">
        <f t="shared" si="102"/>
        <v>41223.22184027778</v>
      </c>
      <c r="T1660" s="11">
        <f t="shared" si="103"/>
        <v>41261.597222222219</v>
      </c>
    </row>
    <row r="1661" spans="1:20" ht="60" hidden="1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00"/>
        <v>113</v>
      </c>
      <c r="P1661" s="6">
        <f t="shared" si="101"/>
        <v>12.533333333333333</v>
      </c>
      <c r="Q1661" t="s">
        <v>8325</v>
      </c>
      <c r="R1661" t="s">
        <v>8346</v>
      </c>
      <c r="S1661" s="11">
        <f t="shared" si="102"/>
        <v>41596.913437499999</v>
      </c>
      <c r="T1661" s="11">
        <f t="shared" si="103"/>
        <v>41625.5</v>
      </c>
    </row>
    <row r="1662" spans="1:20" ht="60" hidden="1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00"/>
        <v>1254</v>
      </c>
      <c r="P1662" s="6">
        <f t="shared" si="101"/>
        <v>27.861111111111111</v>
      </c>
      <c r="Q1662" t="s">
        <v>8325</v>
      </c>
      <c r="R1662" t="s">
        <v>8346</v>
      </c>
      <c r="S1662" s="11">
        <f t="shared" si="102"/>
        <v>42459.693865740745</v>
      </c>
      <c r="T1662" s="11">
        <f t="shared" si="103"/>
        <v>42490.915972222225</v>
      </c>
    </row>
    <row r="1663" spans="1:20" ht="75" hidden="1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00"/>
        <v>103</v>
      </c>
      <c r="P1663" s="6">
        <f t="shared" si="101"/>
        <v>80.178217821782184</v>
      </c>
      <c r="Q1663" t="s">
        <v>8325</v>
      </c>
      <c r="R1663" t="s">
        <v>8346</v>
      </c>
      <c r="S1663" s="11">
        <f t="shared" si="102"/>
        <v>42343.998043981483</v>
      </c>
      <c r="T1663" s="11">
        <f t="shared" si="103"/>
        <v>42386.875</v>
      </c>
    </row>
    <row r="1664" spans="1:20" ht="60" hidden="1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00"/>
        <v>103</v>
      </c>
      <c r="P1664" s="6">
        <f t="shared" si="101"/>
        <v>132.43548387096774</v>
      </c>
      <c r="Q1664" t="s">
        <v>8325</v>
      </c>
      <c r="R1664" t="s">
        <v>8346</v>
      </c>
      <c r="S1664" s="11">
        <f t="shared" si="102"/>
        <v>40848.198333333334</v>
      </c>
      <c r="T1664" s="11">
        <f t="shared" si="103"/>
        <v>40908.239999999998</v>
      </c>
    </row>
    <row r="1665" spans="1:20" ht="45" hidden="1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00"/>
        <v>108</v>
      </c>
      <c r="P1665" s="6">
        <f t="shared" si="101"/>
        <v>33.75</v>
      </c>
      <c r="Q1665" t="s">
        <v>8325</v>
      </c>
      <c r="R1665" t="s">
        <v>8346</v>
      </c>
      <c r="S1665" s="11">
        <f t="shared" si="102"/>
        <v>42006.02207175926</v>
      </c>
      <c r="T1665" s="11">
        <f t="shared" si="103"/>
        <v>42036.02207175926</v>
      </c>
    </row>
    <row r="1666" spans="1:20" ht="45" hidden="1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100"/>
        <v>122</v>
      </c>
      <c r="P1666" s="6">
        <f t="shared" si="101"/>
        <v>34.384494382022467</v>
      </c>
      <c r="Q1666" t="s">
        <v>8325</v>
      </c>
      <c r="R1666" t="s">
        <v>8346</v>
      </c>
      <c r="S1666" s="11">
        <f t="shared" si="102"/>
        <v>40939.761782407404</v>
      </c>
      <c r="T1666" s="11">
        <f t="shared" si="103"/>
        <v>40984.165972222225</v>
      </c>
    </row>
    <row r="1667" spans="1:20" ht="60" hidden="1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730" si="104">ROUND(E1667/D1667*100,0)</f>
        <v>119</v>
      </c>
      <c r="P1667" s="6">
        <f t="shared" ref="P1667:P1730" si="105">E1667/L1667</f>
        <v>44.956989247311824</v>
      </c>
      <c r="Q1667" t="s">
        <v>8325</v>
      </c>
      <c r="R1667" t="s">
        <v>8346</v>
      </c>
      <c r="S1667" s="11">
        <f t="shared" ref="S1667:S1730" si="106">(((J1667/60)/60)/24)+DATE(1970,1,1)</f>
        <v>40564.649456018517</v>
      </c>
      <c r="T1667" s="11">
        <f t="shared" ref="T1667:T1730" si="107">(((I1667/60)/60)/24)+DATE(1970,1,1)</f>
        <v>40596.125</v>
      </c>
    </row>
    <row r="1668" spans="1:20" ht="45" hidden="1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04"/>
        <v>161</v>
      </c>
      <c r="P1668" s="6">
        <f t="shared" si="105"/>
        <v>41.04081632653061</v>
      </c>
      <c r="Q1668" t="s">
        <v>8325</v>
      </c>
      <c r="R1668" t="s">
        <v>8346</v>
      </c>
      <c r="S1668" s="11">
        <f t="shared" si="106"/>
        <v>41331.253159722226</v>
      </c>
      <c r="T1668" s="11">
        <f t="shared" si="107"/>
        <v>41361.211493055554</v>
      </c>
    </row>
    <row r="1669" spans="1:20" ht="45" hidden="1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04"/>
        <v>127</v>
      </c>
      <c r="P1669" s="6">
        <f t="shared" si="105"/>
        <v>52.597560975609753</v>
      </c>
      <c r="Q1669" t="s">
        <v>8325</v>
      </c>
      <c r="R1669" t="s">
        <v>8346</v>
      </c>
      <c r="S1669" s="11">
        <f t="shared" si="106"/>
        <v>41682.0705787037</v>
      </c>
      <c r="T1669" s="11">
        <f t="shared" si="107"/>
        <v>41709.290972222225</v>
      </c>
    </row>
    <row r="1670" spans="1:20" ht="60" hidden="1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04"/>
        <v>103</v>
      </c>
      <c r="P1670" s="6">
        <f t="shared" si="105"/>
        <v>70.784482758620683</v>
      </c>
      <c r="Q1670" t="s">
        <v>8325</v>
      </c>
      <c r="R1670" t="s">
        <v>8346</v>
      </c>
      <c r="S1670" s="11">
        <f t="shared" si="106"/>
        <v>40845.14975694444</v>
      </c>
      <c r="T1670" s="11">
        <f t="shared" si="107"/>
        <v>40875.191423611112</v>
      </c>
    </row>
    <row r="1671" spans="1:20" ht="60" hidden="1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04"/>
        <v>140</v>
      </c>
      <c r="P1671" s="6">
        <f t="shared" si="105"/>
        <v>53.75</v>
      </c>
      <c r="Q1671" t="s">
        <v>8325</v>
      </c>
      <c r="R1671" t="s">
        <v>8346</v>
      </c>
      <c r="S1671" s="11">
        <f t="shared" si="106"/>
        <v>42461.885138888887</v>
      </c>
      <c r="T1671" s="11">
        <f t="shared" si="107"/>
        <v>42521.885138888887</v>
      </c>
    </row>
    <row r="1672" spans="1:20" ht="60" hidden="1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04"/>
        <v>103</v>
      </c>
      <c r="P1672" s="6">
        <f t="shared" si="105"/>
        <v>44.608695652173914</v>
      </c>
      <c r="Q1672" t="s">
        <v>8325</v>
      </c>
      <c r="R1672" t="s">
        <v>8346</v>
      </c>
      <c r="S1672" s="11">
        <f t="shared" si="106"/>
        <v>40313.930543981485</v>
      </c>
      <c r="T1672" s="11">
        <f t="shared" si="107"/>
        <v>40364.166666666664</v>
      </c>
    </row>
    <row r="1673" spans="1:20" ht="30" hidden="1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04"/>
        <v>101</v>
      </c>
      <c r="P1673" s="6">
        <f t="shared" si="105"/>
        <v>26.148961038961041</v>
      </c>
      <c r="Q1673" t="s">
        <v>8325</v>
      </c>
      <c r="R1673" t="s">
        <v>8346</v>
      </c>
      <c r="S1673" s="11">
        <f t="shared" si="106"/>
        <v>42553.54414351852</v>
      </c>
      <c r="T1673" s="11">
        <f t="shared" si="107"/>
        <v>42583.54414351852</v>
      </c>
    </row>
    <row r="1674" spans="1:20" ht="45" hidden="1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04"/>
        <v>113</v>
      </c>
      <c r="P1674" s="6">
        <f t="shared" si="105"/>
        <v>39.183673469387756</v>
      </c>
      <c r="Q1674" t="s">
        <v>8325</v>
      </c>
      <c r="R1674" t="s">
        <v>8346</v>
      </c>
      <c r="S1674" s="11">
        <f t="shared" si="106"/>
        <v>41034.656597222223</v>
      </c>
      <c r="T1674" s="11">
        <f t="shared" si="107"/>
        <v>41064.656597222223</v>
      </c>
    </row>
    <row r="1675" spans="1:20" ht="45" hidden="1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04"/>
        <v>128</v>
      </c>
      <c r="P1675" s="6">
        <f t="shared" si="105"/>
        <v>45.593220338983052</v>
      </c>
      <c r="Q1675" t="s">
        <v>8325</v>
      </c>
      <c r="R1675" t="s">
        <v>8346</v>
      </c>
      <c r="S1675" s="11">
        <f t="shared" si="106"/>
        <v>42039.878379629634</v>
      </c>
      <c r="T1675" s="11">
        <f t="shared" si="107"/>
        <v>42069.878379629634</v>
      </c>
    </row>
    <row r="1676" spans="1:20" ht="60" hidden="1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04"/>
        <v>202</v>
      </c>
      <c r="P1676" s="6">
        <f t="shared" si="105"/>
        <v>89.247787610619469</v>
      </c>
      <c r="Q1676" t="s">
        <v>8325</v>
      </c>
      <c r="R1676" t="s">
        <v>8346</v>
      </c>
      <c r="S1676" s="11">
        <f t="shared" si="106"/>
        <v>42569.605393518519</v>
      </c>
      <c r="T1676" s="11">
        <f t="shared" si="107"/>
        <v>42600.290972222225</v>
      </c>
    </row>
    <row r="1677" spans="1:20" ht="30" hidden="1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04"/>
        <v>137</v>
      </c>
      <c r="P1677" s="6">
        <f t="shared" si="105"/>
        <v>40.416470588235299</v>
      </c>
      <c r="Q1677" t="s">
        <v>8325</v>
      </c>
      <c r="R1677" t="s">
        <v>8346</v>
      </c>
      <c r="S1677" s="11">
        <f t="shared" si="106"/>
        <v>40802.733101851853</v>
      </c>
      <c r="T1677" s="11">
        <f t="shared" si="107"/>
        <v>40832.918749999997</v>
      </c>
    </row>
    <row r="1678" spans="1:20" ht="45" hidden="1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04"/>
        <v>115</v>
      </c>
      <c r="P1678" s="6">
        <f t="shared" si="105"/>
        <v>82.38095238095238</v>
      </c>
      <c r="Q1678" t="s">
        <v>8325</v>
      </c>
      <c r="R1678" t="s">
        <v>8346</v>
      </c>
      <c r="S1678" s="11">
        <f t="shared" si="106"/>
        <v>40973.72623842593</v>
      </c>
      <c r="T1678" s="11">
        <f t="shared" si="107"/>
        <v>41020.165972222225</v>
      </c>
    </row>
    <row r="1679" spans="1:20" ht="45" hidden="1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04"/>
        <v>112</v>
      </c>
      <c r="P1679" s="6">
        <f t="shared" si="105"/>
        <v>159.52380952380952</v>
      </c>
      <c r="Q1679" t="s">
        <v>8325</v>
      </c>
      <c r="R1679" t="s">
        <v>8346</v>
      </c>
      <c r="S1679" s="11">
        <f t="shared" si="106"/>
        <v>42416.407129629632</v>
      </c>
      <c r="T1679" s="11">
        <f t="shared" si="107"/>
        <v>42476.249305555553</v>
      </c>
    </row>
    <row r="1680" spans="1:20" ht="45" hidden="1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04"/>
        <v>118</v>
      </c>
      <c r="P1680" s="6">
        <f t="shared" si="105"/>
        <v>36.244897959183675</v>
      </c>
      <c r="Q1680" t="s">
        <v>8325</v>
      </c>
      <c r="R1680" t="s">
        <v>8346</v>
      </c>
      <c r="S1680" s="11">
        <f t="shared" si="106"/>
        <v>41662.854988425926</v>
      </c>
      <c r="T1680" s="11">
        <f t="shared" si="107"/>
        <v>41676.854988425926</v>
      </c>
    </row>
    <row r="1681" spans="1:20" ht="60" hidden="1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04"/>
        <v>175</v>
      </c>
      <c r="P1681" s="6">
        <f t="shared" si="105"/>
        <v>62.5</v>
      </c>
      <c r="Q1681" t="s">
        <v>8325</v>
      </c>
      <c r="R1681" t="s">
        <v>8346</v>
      </c>
      <c r="S1681" s="11">
        <f t="shared" si="106"/>
        <v>40723.068807870368</v>
      </c>
      <c r="T1681" s="11">
        <f t="shared" si="107"/>
        <v>40746.068807870368</v>
      </c>
    </row>
    <row r="1682" spans="1:20" ht="30" hidden="1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04"/>
        <v>118</v>
      </c>
      <c r="P1682" s="6">
        <f t="shared" si="105"/>
        <v>47</v>
      </c>
      <c r="Q1682" t="s">
        <v>8325</v>
      </c>
      <c r="R1682" t="s">
        <v>8346</v>
      </c>
      <c r="S1682" s="11">
        <f t="shared" si="106"/>
        <v>41802.757719907408</v>
      </c>
      <c r="T1682" s="11">
        <f t="shared" si="107"/>
        <v>41832.757719907408</v>
      </c>
    </row>
    <row r="1683" spans="1:20" ht="60" hidden="1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04"/>
        <v>101</v>
      </c>
      <c r="P1683" s="6">
        <f t="shared" si="105"/>
        <v>74.575090497737563</v>
      </c>
      <c r="Q1683" t="s">
        <v>8325</v>
      </c>
      <c r="R1683" t="s">
        <v>8347</v>
      </c>
      <c r="S1683" s="11">
        <f t="shared" si="106"/>
        <v>42774.121342592596</v>
      </c>
      <c r="T1683" s="11">
        <f t="shared" si="107"/>
        <v>42823.083333333328</v>
      </c>
    </row>
    <row r="1684" spans="1:20" ht="45" hidden="1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04"/>
        <v>0</v>
      </c>
      <c r="P1684" s="6" t="e">
        <f t="shared" si="105"/>
        <v>#DIV/0!</v>
      </c>
      <c r="Q1684" t="s">
        <v>8325</v>
      </c>
      <c r="R1684" t="s">
        <v>8347</v>
      </c>
      <c r="S1684" s="11">
        <f t="shared" si="106"/>
        <v>42779.21365740741</v>
      </c>
      <c r="T1684" s="11">
        <f t="shared" si="107"/>
        <v>42839.171990740739</v>
      </c>
    </row>
    <row r="1685" spans="1:20" ht="45" hidden="1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04"/>
        <v>22</v>
      </c>
      <c r="P1685" s="6">
        <f t="shared" si="105"/>
        <v>76</v>
      </c>
      <c r="Q1685" t="s">
        <v>8325</v>
      </c>
      <c r="R1685" t="s">
        <v>8347</v>
      </c>
      <c r="S1685" s="11">
        <f t="shared" si="106"/>
        <v>42808.781689814816</v>
      </c>
      <c r="T1685" s="11">
        <f t="shared" si="107"/>
        <v>42832.781689814816</v>
      </c>
    </row>
    <row r="1686" spans="1:20" ht="30" hidden="1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04"/>
        <v>109</v>
      </c>
      <c r="P1686" s="6">
        <f t="shared" si="105"/>
        <v>86.43564356435644</v>
      </c>
      <c r="Q1686" t="s">
        <v>8325</v>
      </c>
      <c r="R1686" t="s">
        <v>8347</v>
      </c>
      <c r="S1686" s="11">
        <f t="shared" si="106"/>
        <v>42783.815289351856</v>
      </c>
      <c r="T1686" s="11">
        <f t="shared" si="107"/>
        <v>42811.773622685185</v>
      </c>
    </row>
    <row r="1687" spans="1:20" ht="60" hidden="1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04"/>
        <v>103</v>
      </c>
      <c r="P1687" s="6">
        <f t="shared" si="105"/>
        <v>24</v>
      </c>
      <c r="Q1687" t="s">
        <v>8325</v>
      </c>
      <c r="R1687" t="s">
        <v>8347</v>
      </c>
      <c r="S1687" s="11">
        <f t="shared" si="106"/>
        <v>42788.2502662037</v>
      </c>
      <c r="T1687" s="11">
        <f t="shared" si="107"/>
        <v>42818.208599537036</v>
      </c>
    </row>
    <row r="1688" spans="1:20" ht="60" hidden="1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04"/>
        <v>0</v>
      </c>
      <c r="P1688" s="6">
        <f t="shared" si="105"/>
        <v>18</v>
      </c>
      <c r="Q1688" t="s">
        <v>8325</v>
      </c>
      <c r="R1688" t="s">
        <v>8347</v>
      </c>
      <c r="S1688" s="11">
        <f t="shared" si="106"/>
        <v>42792.843969907408</v>
      </c>
      <c r="T1688" s="11">
        <f t="shared" si="107"/>
        <v>42852.802303240736</v>
      </c>
    </row>
    <row r="1689" spans="1:20" ht="60" hidden="1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04"/>
        <v>31</v>
      </c>
      <c r="P1689" s="6">
        <f t="shared" si="105"/>
        <v>80.128205128205124</v>
      </c>
      <c r="Q1689" t="s">
        <v>8325</v>
      </c>
      <c r="R1689" t="s">
        <v>8347</v>
      </c>
      <c r="S1689" s="11">
        <f t="shared" si="106"/>
        <v>42802.046817129631</v>
      </c>
      <c r="T1689" s="11">
        <f t="shared" si="107"/>
        <v>42835.84375</v>
      </c>
    </row>
    <row r="1690" spans="1:20" ht="60" hidden="1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04"/>
        <v>44</v>
      </c>
      <c r="P1690" s="6">
        <f t="shared" si="105"/>
        <v>253.14285714285714</v>
      </c>
      <c r="Q1690" t="s">
        <v>8325</v>
      </c>
      <c r="R1690" t="s">
        <v>8347</v>
      </c>
      <c r="S1690" s="11">
        <f t="shared" si="106"/>
        <v>42804.534652777773</v>
      </c>
      <c r="T1690" s="11">
        <f t="shared" si="107"/>
        <v>42834.492986111116</v>
      </c>
    </row>
    <row r="1691" spans="1:20" ht="30" hidden="1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04"/>
        <v>100</v>
      </c>
      <c r="P1691" s="6">
        <f t="shared" si="105"/>
        <v>171.42857142857142</v>
      </c>
      <c r="Q1691" t="s">
        <v>8325</v>
      </c>
      <c r="R1691" t="s">
        <v>8347</v>
      </c>
      <c r="S1691" s="11">
        <f t="shared" si="106"/>
        <v>42780.942476851851</v>
      </c>
      <c r="T1691" s="11">
        <f t="shared" si="107"/>
        <v>42810.900810185187</v>
      </c>
    </row>
    <row r="1692" spans="1:20" ht="45" hidden="1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04"/>
        <v>25</v>
      </c>
      <c r="P1692" s="6">
        <f t="shared" si="105"/>
        <v>57.727272727272727</v>
      </c>
      <c r="Q1692" t="s">
        <v>8325</v>
      </c>
      <c r="R1692" t="s">
        <v>8347</v>
      </c>
      <c r="S1692" s="11">
        <f t="shared" si="106"/>
        <v>42801.43104166667</v>
      </c>
      <c r="T1692" s="11">
        <f t="shared" si="107"/>
        <v>42831.389374999999</v>
      </c>
    </row>
    <row r="1693" spans="1:20" ht="60" hidden="1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04"/>
        <v>33</v>
      </c>
      <c r="P1693" s="6">
        <f t="shared" si="105"/>
        <v>264.26315789473682</v>
      </c>
      <c r="Q1693" t="s">
        <v>8325</v>
      </c>
      <c r="R1693" t="s">
        <v>8347</v>
      </c>
      <c r="S1693" s="11">
        <f t="shared" si="106"/>
        <v>42795.701481481476</v>
      </c>
      <c r="T1693" s="11">
        <f t="shared" si="107"/>
        <v>42828.041666666672</v>
      </c>
    </row>
    <row r="1694" spans="1:20" ht="45" hidden="1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04"/>
        <v>48</v>
      </c>
      <c r="P1694" s="6">
        <f t="shared" si="105"/>
        <v>159.33333333333334</v>
      </c>
      <c r="Q1694" t="s">
        <v>8325</v>
      </c>
      <c r="R1694" t="s">
        <v>8347</v>
      </c>
      <c r="S1694" s="11">
        <f t="shared" si="106"/>
        <v>42788.151238425926</v>
      </c>
      <c r="T1694" s="11">
        <f t="shared" si="107"/>
        <v>42820.999305555553</v>
      </c>
    </row>
    <row r="1695" spans="1:20" ht="60" hidden="1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04"/>
        <v>9</v>
      </c>
      <c r="P1695" s="6">
        <f t="shared" si="105"/>
        <v>35</v>
      </c>
      <c r="Q1695" t="s">
        <v>8325</v>
      </c>
      <c r="R1695" t="s">
        <v>8347</v>
      </c>
      <c r="S1695" s="11">
        <f t="shared" si="106"/>
        <v>42803.920277777783</v>
      </c>
      <c r="T1695" s="11">
        <f t="shared" si="107"/>
        <v>42834.833333333328</v>
      </c>
    </row>
    <row r="1696" spans="1:20" ht="60" hidden="1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04"/>
        <v>0</v>
      </c>
      <c r="P1696" s="6">
        <f t="shared" si="105"/>
        <v>5</v>
      </c>
      <c r="Q1696" t="s">
        <v>8325</v>
      </c>
      <c r="R1696" t="s">
        <v>8347</v>
      </c>
      <c r="S1696" s="11">
        <f t="shared" si="106"/>
        <v>42791.669837962967</v>
      </c>
      <c r="T1696" s="11">
        <f t="shared" si="107"/>
        <v>42821.191666666666</v>
      </c>
    </row>
    <row r="1697" spans="1:20" ht="60" hidden="1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04"/>
        <v>12</v>
      </c>
      <c r="P1697" s="6">
        <f t="shared" si="105"/>
        <v>61.086956521739133</v>
      </c>
      <c r="Q1697" t="s">
        <v>8325</v>
      </c>
      <c r="R1697" t="s">
        <v>8347</v>
      </c>
      <c r="S1697" s="11">
        <f t="shared" si="106"/>
        <v>42801.031412037039</v>
      </c>
      <c r="T1697" s="11">
        <f t="shared" si="107"/>
        <v>42835.041666666672</v>
      </c>
    </row>
    <row r="1698" spans="1:20" ht="60" hidden="1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04"/>
        <v>0</v>
      </c>
      <c r="P1698" s="6" t="e">
        <f t="shared" si="105"/>
        <v>#DIV/0!</v>
      </c>
      <c r="Q1698" t="s">
        <v>8325</v>
      </c>
      <c r="R1698" t="s">
        <v>8347</v>
      </c>
      <c r="S1698" s="11">
        <f t="shared" si="106"/>
        <v>42796.069571759261</v>
      </c>
      <c r="T1698" s="11">
        <f t="shared" si="107"/>
        <v>42826.027905092589</v>
      </c>
    </row>
    <row r="1699" spans="1:20" ht="45" hidden="1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04"/>
        <v>20</v>
      </c>
      <c r="P1699" s="6">
        <f t="shared" si="105"/>
        <v>114.81818181818181</v>
      </c>
      <c r="Q1699" t="s">
        <v>8325</v>
      </c>
      <c r="R1699" t="s">
        <v>8347</v>
      </c>
      <c r="S1699" s="11">
        <f t="shared" si="106"/>
        <v>42805.032962962956</v>
      </c>
      <c r="T1699" s="11">
        <f t="shared" si="107"/>
        <v>42834.991296296299</v>
      </c>
    </row>
    <row r="1700" spans="1:20" ht="75" hidden="1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04"/>
        <v>0</v>
      </c>
      <c r="P1700" s="6" t="e">
        <f t="shared" si="105"/>
        <v>#DIV/0!</v>
      </c>
      <c r="Q1700" t="s">
        <v>8325</v>
      </c>
      <c r="R1700" t="s">
        <v>8347</v>
      </c>
      <c r="S1700" s="11">
        <f t="shared" si="106"/>
        <v>42796.207870370374</v>
      </c>
      <c r="T1700" s="11">
        <f t="shared" si="107"/>
        <v>42820.147916666669</v>
      </c>
    </row>
    <row r="1701" spans="1:20" ht="60" hidden="1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04"/>
        <v>4</v>
      </c>
      <c r="P1701" s="6">
        <f t="shared" si="105"/>
        <v>54</v>
      </c>
      <c r="Q1701" t="s">
        <v>8325</v>
      </c>
      <c r="R1701" t="s">
        <v>8347</v>
      </c>
      <c r="S1701" s="11">
        <f t="shared" si="106"/>
        <v>42806.863946759258</v>
      </c>
      <c r="T1701" s="11">
        <f t="shared" si="107"/>
        <v>42836.863946759258</v>
      </c>
    </row>
    <row r="1702" spans="1:20" ht="60" hidden="1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04"/>
        <v>26</v>
      </c>
      <c r="P1702" s="6">
        <f t="shared" si="105"/>
        <v>65.974683544303801</v>
      </c>
      <c r="Q1702" t="s">
        <v>8325</v>
      </c>
      <c r="R1702" t="s">
        <v>8347</v>
      </c>
      <c r="S1702" s="11">
        <f t="shared" si="106"/>
        <v>42796.071643518517</v>
      </c>
      <c r="T1702" s="11">
        <f t="shared" si="107"/>
        <v>42826.166666666672</v>
      </c>
    </row>
    <row r="1703" spans="1:20" ht="60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04"/>
        <v>0</v>
      </c>
      <c r="P1703" s="6">
        <f t="shared" si="105"/>
        <v>5</v>
      </c>
      <c r="Q1703" t="s">
        <v>8325</v>
      </c>
      <c r="R1703" t="s">
        <v>8347</v>
      </c>
      <c r="S1703" s="11">
        <f t="shared" si="106"/>
        <v>41989.664409722223</v>
      </c>
      <c r="T1703" s="11">
        <f t="shared" si="107"/>
        <v>42019.664409722223</v>
      </c>
    </row>
    <row r="1704" spans="1:20" ht="30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04"/>
        <v>0</v>
      </c>
      <c r="P1704" s="6">
        <f t="shared" si="105"/>
        <v>1</v>
      </c>
      <c r="Q1704" t="s">
        <v>8325</v>
      </c>
      <c r="R1704" t="s">
        <v>8347</v>
      </c>
      <c r="S1704" s="11">
        <f t="shared" si="106"/>
        <v>42063.869791666672</v>
      </c>
      <c r="T1704" s="11">
        <f t="shared" si="107"/>
        <v>42093.828125</v>
      </c>
    </row>
    <row r="1705" spans="1:20" ht="60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04"/>
        <v>1</v>
      </c>
      <c r="P1705" s="6">
        <f t="shared" si="105"/>
        <v>25.5</v>
      </c>
      <c r="Q1705" t="s">
        <v>8325</v>
      </c>
      <c r="R1705" t="s">
        <v>8347</v>
      </c>
      <c r="S1705" s="11">
        <f t="shared" si="106"/>
        <v>42187.281678240746</v>
      </c>
      <c r="T1705" s="11">
        <f t="shared" si="107"/>
        <v>42247.281678240746</v>
      </c>
    </row>
    <row r="1706" spans="1:20" ht="4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04"/>
        <v>65</v>
      </c>
      <c r="P1706" s="6">
        <f t="shared" si="105"/>
        <v>118.36363636363636</v>
      </c>
      <c r="Q1706" t="s">
        <v>8325</v>
      </c>
      <c r="R1706" t="s">
        <v>8347</v>
      </c>
      <c r="S1706" s="11">
        <f t="shared" si="106"/>
        <v>42021.139733796299</v>
      </c>
      <c r="T1706" s="11">
        <f t="shared" si="107"/>
        <v>42051.139733796299</v>
      </c>
    </row>
    <row r="1707" spans="1:20" ht="4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04"/>
        <v>0</v>
      </c>
      <c r="P1707" s="6" t="e">
        <f t="shared" si="105"/>
        <v>#DIV/0!</v>
      </c>
      <c r="Q1707" t="s">
        <v>8325</v>
      </c>
      <c r="R1707" t="s">
        <v>8347</v>
      </c>
      <c r="S1707" s="11">
        <f t="shared" si="106"/>
        <v>42245.016736111109</v>
      </c>
      <c r="T1707" s="11">
        <f t="shared" si="107"/>
        <v>42256.666666666672</v>
      </c>
    </row>
    <row r="1708" spans="1:20" ht="4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04"/>
        <v>0</v>
      </c>
      <c r="P1708" s="6" t="e">
        <f t="shared" si="105"/>
        <v>#DIV/0!</v>
      </c>
      <c r="Q1708" t="s">
        <v>8325</v>
      </c>
      <c r="R1708" t="s">
        <v>8347</v>
      </c>
      <c r="S1708" s="11">
        <f t="shared" si="106"/>
        <v>42179.306388888886</v>
      </c>
      <c r="T1708" s="11">
        <f t="shared" si="107"/>
        <v>42239.306388888886</v>
      </c>
    </row>
    <row r="1709" spans="1:20" ht="60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04"/>
        <v>10</v>
      </c>
      <c r="P1709" s="6">
        <f t="shared" si="105"/>
        <v>54.111111111111114</v>
      </c>
      <c r="Q1709" t="s">
        <v>8325</v>
      </c>
      <c r="R1709" t="s">
        <v>8347</v>
      </c>
      <c r="S1709" s="11">
        <f t="shared" si="106"/>
        <v>42427.721006944441</v>
      </c>
      <c r="T1709" s="11">
        <f t="shared" si="107"/>
        <v>42457.679340277777</v>
      </c>
    </row>
    <row r="1710" spans="1:20" ht="60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04"/>
        <v>0</v>
      </c>
      <c r="P1710" s="6" t="e">
        <f t="shared" si="105"/>
        <v>#DIV/0!</v>
      </c>
      <c r="Q1710" t="s">
        <v>8325</v>
      </c>
      <c r="R1710" t="s">
        <v>8347</v>
      </c>
      <c r="S1710" s="11">
        <f t="shared" si="106"/>
        <v>42451.866967592592</v>
      </c>
      <c r="T1710" s="11">
        <f t="shared" si="107"/>
        <v>42491.866967592592</v>
      </c>
    </row>
    <row r="1711" spans="1:20" ht="4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04"/>
        <v>5</v>
      </c>
      <c r="P1711" s="6">
        <f t="shared" si="105"/>
        <v>21.25</v>
      </c>
      <c r="Q1711" t="s">
        <v>8325</v>
      </c>
      <c r="R1711" t="s">
        <v>8347</v>
      </c>
      <c r="S1711" s="11">
        <f t="shared" si="106"/>
        <v>41841.56381944444</v>
      </c>
      <c r="T1711" s="11">
        <f t="shared" si="107"/>
        <v>41882.818749999999</v>
      </c>
    </row>
    <row r="1712" spans="1:20" ht="30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04"/>
        <v>1</v>
      </c>
      <c r="P1712" s="6">
        <f t="shared" si="105"/>
        <v>34</v>
      </c>
      <c r="Q1712" t="s">
        <v>8325</v>
      </c>
      <c r="R1712" t="s">
        <v>8347</v>
      </c>
      <c r="S1712" s="11">
        <f t="shared" si="106"/>
        <v>42341.59129629629</v>
      </c>
      <c r="T1712" s="11">
        <f t="shared" si="107"/>
        <v>42387.541666666672</v>
      </c>
    </row>
    <row r="1713" spans="1:20" ht="60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04"/>
        <v>11</v>
      </c>
      <c r="P1713" s="6">
        <f t="shared" si="105"/>
        <v>525</v>
      </c>
      <c r="Q1713" t="s">
        <v>8325</v>
      </c>
      <c r="R1713" t="s">
        <v>8347</v>
      </c>
      <c r="S1713" s="11">
        <f t="shared" si="106"/>
        <v>41852.646226851852</v>
      </c>
      <c r="T1713" s="11">
        <f t="shared" si="107"/>
        <v>41883.646226851852</v>
      </c>
    </row>
    <row r="1714" spans="1:20" ht="60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04"/>
        <v>0</v>
      </c>
      <c r="P1714" s="6" t="e">
        <f t="shared" si="105"/>
        <v>#DIV/0!</v>
      </c>
      <c r="Q1714" t="s">
        <v>8325</v>
      </c>
      <c r="R1714" t="s">
        <v>8347</v>
      </c>
      <c r="S1714" s="11">
        <f t="shared" si="106"/>
        <v>42125.913807870369</v>
      </c>
      <c r="T1714" s="11">
        <f t="shared" si="107"/>
        <v>42185.913807870369</v>
      </c>
    </row>
    <row r="1715" spans="1:20" ht="60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04"/>
        <v>2</v>
      </c>
      <c r="P1715" s="6">
        <f t="shared" si="105"/>
        <v>50</v>
      </c>
      <c r="Q1715" t="s">
        <v>8325</v>
      </c>
      <c r="R1715" t="s">
        <v>8347</v>
      </c>
      <c r="S1715" s="11">
        <f t="shared" si="106"/>
        <v>41887.801064814819</v>
      </c>
      <c r="T1715" s="11">
        <f t="shared" si="107"/>
        <v>41917.801064814819</v>
      </c>
    </row>
    <row r="1716" spans="1:20" ht="60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04"/>
        <v>8</v>
      </c>
      <c r="P1716" s="6">
        <f t="shared" si="105"/>
        <v>115.70588235294117</v>
      </c>
      <c r="Q1716" t="s">
        <v>8325</v>
      </c>
      <c r="R1716" t="s">
        <v>8347</v>
      </c>
      <c r="S1716" s="11">
        <f t="shared" si="106"/>
        <v>42095.918530092589</v>
      </c>
      <c r="T1716" s="11">
        <f t="shared" si="107"/>
        <v>42125.918530092589</v>
      </c>
    </row>
    <row r="1717" spans="1:20" ht="4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04"/>
        <v>0</v>
      </c>
      <c r="P1717" s="6">
        <f t="shared" si="105"/>
        <v>5.5</v>
      </c>
      <c r="Q1717" t="s">
        <v>8325</v>
      </c>
      <c r="R1717" t="s">
        <v>8347</v>
      </c>
      <c r="S1717" s="11">
        <f t="shared" si="106"/>
        <v>42064.217418981483</v>
      </c>
      <c r="T1717" s="11">
        <f t="shared" si="107"/>
        <v>42094.140277777777</v>
      </c>
    </row>
    <row r="1718" spans="1:20" ht="60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04"/>
        <v>8</v>
      </c>
      <c r="P1718" s="6">
        <f t="shared" si="105"/>
        <v>50</v>
      </c>
      <c r="Q1718" t="s">
        <v>8325</v>
      </c>
      <c r="R1718" t="s">
        <v>8347</v>
      </c>
      <c r="S1718" s="11">
        <f t="shared" si="106"/>
        <v>42673.577534722222</v>
      </c>
      <c r="T1718" s="11">
        <f t="shared" si="107"/>
        <v>42713.619201388887</v>
      </c>
    </row>
    <row r="1719" spans="1:20" ht="4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04"/>
        <v>43</v>
      </c>
      <c r="P1719" s="6">
        <f t="shared" si="105"/>
        <v>34.024390243902438</v>
      </c>
      <c r="Q1719" t="s">
        <v>8325</v>
      </c>
      <c r="R1719" t="s">
        <v>8347</v>
      </c>
      <c r="S1719" s="11">
        <f t="shared" si="106"/>
        <v>42460.98192129629</v>
      </c>
      <c r="T1719" s="11">
        <f t="shared" si="107"/>
        <v>42481.166666666672</v>
      </c>
    </row>
    <row r="1720" spans="1:20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04"/>
        <v>0</v>
      </c>
      <c r="P1720" s="6">
        <f t="shared" si="105"/>
        <v>37.5</v>
      </c>
      <c r="Q1720" t="s">
        <v>8325</v>
      </c>
      <c r="R1720" t="s">
        <v>8347</v>
      </c>
      <c r="S1720" s="11">
        <f t="shared" si="106"/>
        <v>42460.610520833332</v>
      </c>
      <c r="T1720" s="11">
        <f t="shared" si="107"/>
        <v>42504.207638888889</v>
      </c>
    </row>
    <row r="1721" spans="1:20" ht="60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04"/>
        <v>1</v>
      </c>
      <c r="P1721" s="6">
        <f t="shared" si="105"/>
        <v>11.666666666666666</v>
      </c>
      <c r="Q1721" t="s">
        <v>8325</v>
      </c>
      <c r="R1721" t="s">
        <v>8347</v>
      </c>
      <c r="S1721" s="11">
        <f t="shared" si="106"/>
        <v>41869.534618055557</v>
      </c>
      <c r="T1721" s="11">
        <f t="shared" si="107"/>
        <v>41899.534618055557</v>
      </c>
    </row>
    <row r="1722" spans="1:20" ht="60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04"/>
        <v>6</v>
      </c>
      <c r="P1722" s="6">
        <f t="shared" si="105"/>
        <v>28.125</v>
      </c>
      <c r="Q1722" t="s">
        <v>8325</v>
      </c>
      <c r="R1722" t="s">
        <v>8347</v>
      </c>
      <c r="S1722" s="11">
        <f t="shared" si="106"/>
        <v>41922.783229166671</v>
      </c>
      <c r="T1722" s="11">
        <f t="shared" si="107"/>
        <v>41952.824895833335</v>
      </c>
    </row>
    <row r="1723" spans="1:20" ht="4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04"/>
        <v>0</v>
      </c>
      <c r="P1723" s="6" t="e">
        <f t="shared" si="105"/>
        <v>#DIV/0!</v>
      </c>
      <c r="Q1723" t="s">
        <v>8325</v>
      </c>
      <c r="R1723" t="s">
        <v>8347</v>
      </c>
      <c r="S1723" s="11">
        <f t="shared" si="106"/>
        <v>42319.461377314816</v>
      </c>
      <c r="T1723" s="11">
        <f t="shared" si="107"/>
        <v>42349.461377314816</v>
      </c>
    </row>
    <row r="1724" spans="1:20" ht="4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04"/>
        <v>0</v>
      </c>
      <c r="P1724" s="6">
        <f t="shared" si="105"/>
        <v>1</v>
      </c>
      <c r="Q1724" t="s">
        <v>8325</v>
      </c>
      <c r="R1724" t="s">
        <v>8347</v>
      </c>
      <c r="S1724" s="11">
        <f t="shared" si="106"/>
        <v>42425.960983796293</v>
      </c>
      <c r="T1724" s="11">
        <f t="shared" si="107"/>
        <v>42463.006944444445</v>
      </c>
    </row>
    <row r="1725" spans="1:20" ht="60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04"/>
        <v>7</v>
      </c>
      <c r="P1725" s="6">
        <f t="shared" si="105"/>
        <v>216.66666666666666</v>
      </c>
      <c r="Q1725" t="s">
        <v>8325</v>
      </c>
      <c r="R1725" t="s">
        <v>8347</v>
      </c>
      <c r="S1725" s="11">
        <f t="shared" si="106"/>
        <v>42129.82540509259</v>
      </c>
      <c r="T1725" s="11">
        <f t="shared" si="107"/>
        <v>42186.25</v>
      </c>
    </row>
    <row r="1726" spans="1:20" ht="60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04"/>
        <v>1</v>
      </c>
      <c r="P1726" s="6">
        <f t="shared" si="105"/>
        <v>8.75</v>
      </c>
      <c r="Q1726" t="s">
        <v>8325</v>
      </c>
      <c r="R1726" t="s">
        <v>8347</v>
      </c>
      <c r="S1726" s="11">
        <f t="shared" si="106"/>
        <v>41912.932430555556</v>
      </c>
      <c r="T1726" s="11">
        <f t="shared" si="107"/>
        <v>41942.932430555556</v>
      </c>
    </row>
    <row r="1727" spans="1:20" ht="60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04"/>
        <v>10</v>
      </c>
      <c r="P1727" s="6">
        <f t="shared" si="105"/>
        <v>62.222222222222221</v>
      </c>
      <c r="Q1727" t="s">
        <v>8325</v>
      </c>
      <c r="R1727" t="s">
        <v>8347</v>
      </c>
      <c r="S1727" s="11">
        <f t="shared" si="106"/>
        <v>41845.968159722222</v>
      </c>
      <c r="T1727" s="11">
        <f t="shared" si="107"/>
        <v>41875.968159722222</v>
      </c>
    </row>
    <row r="1728" spans="1:20" ht="30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04"/>
        <v>34</v>
      </c>
      <c r="P1728" s="6">
        <f t="shared" si="105"/>
        <v>137.25</v>
      </c>
      <c r="Q1728" t="s">
        <v>8325</v>
      </c>
      <c r="R1728" t="s">
        <v>8347</v>
      </c>
      <c r="S1728" s="11">
        <f t="shared" si="106"/>
        <v>41788.919722222221</v>
      </c>
      <c r="T1728" s="11">
        <f t="shared" si="107"/>
        <v>41817.919722222221</v>
      </c>
    </row>
    <row r="1729" spans="1:20" ht="60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04"/>
        <v>0</v>
      </c>
      <c r="P1729" s="6">
        <f t="shared" si="105"/>
        <v>1</v>
      </c>
      <c r="Q1729" t="s">
        <v>8325</v>
      </c>
      <c r="R1729" t="s">
        <v>8347</v>
      </c>
      <c r="S1729" s="11">
        <f t="shared" si="106"/>
        <v>42044.927974537044</v>
      </c>
      <c r="T1729" s="11">
        <f t="shared" si="107"/>
        <v>42099.458333333328</v>
      </c>
    </row>
    <row r="1730" spans="1:20" ht="4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104"/>
        <v>68</v>
      </c>
      <c r="P1730" s="6">
        <f t="shared" si="105"/>
        <v>122.14285714285714</v>
      </c>
      <c r="Q1730" t="s">
        <v>8325</v>
      </c>
      <c r="R1730" t="s">
        <v>8347</v>
      </c>
      <c r="S1730" s="11">
        <f t="shared" si="106"/>
        <v>42268.625856481478</v>
      </c>
      <c r="T1730" s="11">
        <f t="shared" si="107"/>
        <v>42298.625856481478</v>
      </c>
    </row>
    <row r="1731" spans="1:20" ht="60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ref="O1731:O1794" si="108">ROUND(E1731/D1731*100,0)</f>
        <v>0</v>
      </c>
      <c r="P1731" s="6" t="e">
        <f t="shared" ref="P1731:P1794" si="109">E1731/L1731</f>
        <v>#DIV/0!</v>
      </c>
      <c r="Q1731" t="s">
        <v>8325</v>
      </c>
      <c r="R1731" t="s">
        <v>8347</v>
      </c>
      <c r="S1731" s="11">
        <f t="shared" ref="S1731:S1794" si="110">(((J1731/60)/60)/24)+DATE(1970,1,1)</f>
        <v>42471.052152777775</v>
      </c>
      <c r="T1731" s="11">
        <f t="shared" ref="T1731:T1794" si="111">(((I1731/60)/60)/24)+DATE(1970,1,1)</f>
        <v>42531.052152777775</v>
      </c>
    </row>
    <row r="1732" spans="1:20" ht="4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08"/>
        <v>0</v>
      </c>
      <c r="P1732" s="6" t="e">
        <f t="shared" si="109"/>
        <v>#DIV/0!</v>
      </c>
      <c r="Q1732" t="s">
        <v>8325</v>
      </c>
      <c r="R1732" t="s">
        <v>8347</v>
      </c>
      <c r="S1732" s="11">
        <f t="shared" si="110"/>
        <v>42272.087766203709</v>
      </c>
      <c r="T1732" s="11">
        <f t="shared" si="111"/>
        <v>42302.087766203709</v>
      </c>
    </row>
    <row r="1733" spans="1:20" ht="30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08"/>
        <v>0</v>
      </c>
      <c r="P1733" s="6" t="e">
        <f t="shared" si="109"/>
        <v>#DIV/0!</v>
      </c>
      <c r="Q1733" t="s">
        <v>8325</v>
      </c>
      <c r="R1733" t="s">
        <v>8347</v>
      </c>
      <c r="S1733" s="11">
        <f t="shared" si="110"/>
        <v>42152.906851851847</v>
      </c>
      <c r="T1733" s="11">
        <f t="shared" si="111"/>
        <v>42166.625</v>
      </c>
    </row>
    <row r="1734" spans="1:20" ht="60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08"/>
        <v>0</v>
      </c>
      <c r="P1734" s="6" t="e">
        <f t="shared" si="109"/>
        <v>#DIV/0!</v>
      </c>
      <c r="Q1734" t="s">
        <v>8325</v>
      </c>
      <c r="R1734" t="s">
        <v>8347</v>
      </c>
      <c r="S1734" s="11">
        <f t="shared" si="110"/>
        <v>42325.683807870373</v>
      </c>
      <c r="T1734" s="11">
        <f t="shared" si="111"/>
        <v>42385.208333333328</v>
      </c>
    </row>
    <row r="1735" spans="1:20" ht="60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08"/>
        <v>0</v>
      </c>
      <c r="P1735" s="6" t="e">
        <f t="shared" si="109"/>
        <v>#DIV/0!</v>
      </c>
      <c r="Q1735" t="s">
        <v>8325</v>
      </c>
      <c r="R1735" t="s">
        <v>8347</v>
      </c>
      <c r="S1735" s="11">
        <f t="shared" si="110"/>
        <v>42614.675625000003</v>
      </c>
      <c r="T1735" s="11">
        <f t="shared" si="111"/>
        <v>42626.895833333328</v>
      </c>
    </row>
    <row r="1736" spans="1:20" ht="4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08"/>
        <v>0</v>
      </c>
      <c r="P1736" s="6">
        <f t="shared" si="109"/>
        <v>1</v>
      </c>
      <c r="Q1736" t="s">
        <v>8325</v>
      </c>
      <c r="R1736" t="s">
        <v>8347</v>
      </c>
      <c r="S1736" s="11">
        <f t="shared" si="110"/>
        <v>42102.036527777775</v>
      </c>
      <c r="T1736" s="11">
        <f t="shared" si="111"/>
        <v>42132.036527777775</v>
      </c>
    </row>
    <row r="1737" spans="1:20" ht="4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08"/>
        <v>11</v>
      </c>
      <c r="P1737" s="6">
        <f t="shared" si="109"/>
        <v>55</v>
      </c>
      <c r="Q1737" t="s">
        <v>8325</v>
      </c>
      <c r="R1737" t="s">
        <v>8347</v>
      </c>
      <c r="S1737" s="11">
        <f t="shared" si="110"/>
        <v>42559.814178240747</v>
      </c>
      <c r="T1737" s="11">
        <f t="shared" si="111"/>
        <v>42589.814178240747</v>
      </c>
    </row>
    <row r="1738" spans="1:20" ht="4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08"/>
        <v>1</v>
      </c>
      <c r="P1738" s="6">
        <f t="shared" si="109"/>
        <v>22</v>
      </c>
      <c r="Q1738" t="s">
        <v>8325</v>
      </c>
      <c r="R1738" t="s">
        <v>8347</v>
      </c>
      <c r="S1738" s="11">
        <f t="shared" si="110"/>
        <v>42286.861493055556</v>
      </c>
      <c r="T1738" s="11">
        <f t="shared" si="111"/>
        <v>42316.90315972222</v>
      </c>
    </row>
    <row r="1739" spans="1:20" ht="60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08"/>
        <v>21</v>
      </c>
      <c r="P1739" s="6">
        <f t="shared" si="109"/>
        <v>56.666666666666664</v>
      </c>
      <c r="Q1739" t="s">
        <v>8325</v>
      </c>
      <c r="R1739" t="s">
        <v>8347</v>
      </c>
      <c r="S1739" s="11">
        <f t="shared" si="110"/>
        <v>42175.948981481488</v>
      </c>
      <c r="T1739" s="11">
        <f t="shared" si="111"/>
        <v>42205.948981481488</v>
      </c>
    </row>
    <row r="1740" spans="1:20" ht="4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08"/>
        <v>0</v>
      </c>
      <c r="P1740" s="6">
        <f t="shared" si="109"/>
        <v>20</v>
      </c>
      <c r="Q1740" t="s">
        <v>8325</v>
      </c>
      <c r="R1740" t="s">
        <v>8347</v>
      </c>
      <c r="S1740" s="11">
        <f t="shared" si="110"/>
        <v>41884.874328703707</v>
      </c>
      <c r="T1740" s="11">
        <f t="shared" si="111"/>
        <v>41914.874328703707</v>
      </c>
    </row>
    <row r="1741" spans="1:20" ht="4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08"/>
        <v>0</v>
      </c>
      <c r="P1741" s="6">
        <f t="shared" si="109"/>
        <v>1</v>
      </c>
      <c r="Q1741" t="s">
        <v>8325</v>
      </c>
      <c r="R1741" t="s">
        <v>8347</v>
      </c>
      <c r="S1741" s="11">
        <f t="shared" si="110"/>
        <v>42435.874212962968</v>
      </c>
      <c r="T1741" s="11">
        <f t="shared" si="111"/>
        <v>42494.832546296297</v>
      </c>
    </row>
    <row r="1742" spans="1:20" ht="4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08"/>
        <v>0</v>
      </c>
      <c r="P1742" s="6" t="e">
        <f t="shared" si="109"/>
        <v>#DIV/0!</v>
      </c>
      <c r="Q1742" t="s">
        <v>8325</v>
      </c>
      <c r="R1742" t="s">
        <v>8347</v>
      </c>
      <c r="S1742" s="11">
        <f t="shared" si="110"/>
        <v>42171.817384259266</v>
      </c>
      <c r="T1742" s="11">
        <f t="shared" si="111"/>
        <v>42201.817384259266</v>
      </c>
    </row>
    <row r="1743" spans="1:20" ht="45" hidden="1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08"/>
        <v>111</v>
      </c>
      <c r="P1743" s="6">
        <f t="shared" si="109"/>
        <v>25.576923076923077</v>
      </c>
      <c r="Q1743" t="s">
        <v>8338</v>
      </c>
      <c r="R1743" t="s">
        <v>8339</v>
      </c>
      <c r="S1743" s="11">
        <f t="shared" si="110"/>
        <v>42120.628136574072</v>
      </c>
      <c r="T1743" s="11">
        <f t="shared" si="111"/>
        <v>42165.628136574072</v>
      </c>
    </row>
    <row r="1744" spans="1:20" ht="60" hidden="1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08"/>
        <v>109</v>
      </c>
      <c r="P1744" s="6">
        <f t="shared" si="109"/>
        <v>63.970588235294116</v>
      </c>
      <c r="Q1744" t="s">
        <v>8338</v>
      </c>
      <c r="R1744" t="s">
        <v>8339</v>
      </c>
      <c r="S1744" s="11">
        <f t="shared" si="110"/>
        <v>42710.876967592587</v>
      </c>
      <c r="T1744" s="11">
        <f t="shared" si="111"/>
        <v>42742.875</v>
      </c>
    </row>
    <row r="1745" spans="1:20" ht="45" hidden="1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08"/>
        <v>100</v>
      </c>
      <c r="P1745" s="6">
        <f t="shared" si="109"/>
        <v>89.925373134328353</v>
      </c>
      <c r="Q1745" t="s">
        <v>8338</v>
      </c>
      <c r="R1745" t="s">
        <v>8339</v>
      </c>
      <c r="S1745" s="11">
        <f t="shared" si="110"/>
        <v>42586.925636574073</v>
      </c>
      <c r="T1745" s="11">
        <f t="shared" si="111"/>
        <v>42609.165972222225</v>
      </c>
    </row>
    <row r="1746" spans="1:20" ht="60" hidden="1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08"/>
        <v>118</v>
      </c>
      <c r="P1746" s="6">
        <f t="shared" si="109"/>
        <v>93.071428571428569</v>
      </c>
      <c r="Q1746" t="s">
        <v>8338</v>
      </c>
      <c r="R1746" t="s">
        <v>8339</v>
      </c>
      <c r="S1746" s="11">
        <f t="shared" si="110"/>
        <v>42026.605057870373</v>
      </c>
      <c r="T1746" s="11">
        <f t="shared" si="111"/>
        <v>42071.563391203701</v>
      </c>
    </row>
    <row r="1747" spans="1:20" ht="60" hidden="1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08"/>
        <v>114</v>
      </c>
      <c r="P1747" s="6">
        <f t="shared" si="109"/>
        <v>89.674157303370791</v>
      </c>
      <c r="Q1747" t="s">
        <v>8338</v>
      </c>
      <c r="R1747" t="s">
        <v>8339</v>
      </c>
      <c r="S1747" s="11">
        <f t="shared" si="110"/>
        <v>42690.259699074071</v>
      </c>
      <c r="T1747" s="11">
        <f t="shared" si="111"/>
        <v>42726.083333333328</v>
      </c>
    </row>
    <row r="1748" spans="1:20" ht="60" hidden="1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08"/>
        <v>148</v>
      </c>
      <c r="P1748" s="6">
        <f t="shared" si="109"/>
        <v>207.61682242990653</v>
      </c>
      <c r="Q1748" t="s">
        <v>8338</v>
      </c>
      <c r="R1748" t="s">
        <v>8339</v>
      </c>
      <c r="S1748" s="11">
        <f t="shared" si="110"/>
        <v>42668.176701388889</v>
      </c>
      <c r="T1748" s="11">
        <f t="shared" si="111"/>
        <v>42698.083333333328</v>
      </c>
    </row>
    <row r="1749" spans="1:20" ht="60" hidden="1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08"/>
        <v>105</v>
      </c>
      <c r="P1749" s="6">
        <f t="shared" si="109"/>
        <v>59.408805031446541</v>
      </c>
      <c r="Q1749" t="s">
        <v>8338</v>
      </c>
      <c r="R1749" t="s">
        <v>8339</v>
      </c>
      <c r="S1749" s="11">
        <f t="shared" si="110"/>
        <v>42292.435532407413</v>
      </c>
      <c r="T1749" s="11">
        <f t="shared" si="111"/>
        <v>42321.625</v>
      </c>
    </row>
    <row r="1750" spans="1:20" ht="45" hidden="1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08"/>
        <v>130</v>
      </c>
      <c r="P1750" s="6">
        <f t="shared" si="109"/>
        <v>358.97237569060775</v>
      </c>
      <c r="Q1750" t="s">
        <v>8338</v>
      </c>
      <c r="R1750" t="s">
        <v>8339</v>
      </c>
      <c r="S1750" s="11">
        <f t="shared" si="110"/>
        <v>42219.950729166667</v>
      </c>
      <c r="T1750" s="11">
        <f t="shared" si="111"/>
        <v>42249.950729166667</v>
      </c>
    </row>
    <row r="1751" spans="1:20" ht="45" hidden="1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08"/>
        <v>123</v>
      </c>
      <c r="P1751" s="6">
        <f t="shared" si="109"/>
        <v>94.736641221374043</v>
      </c>
      <c r="Q1751" t="s">
        <v>8338</v>
      </c>
      <c r="R1751" t="s">
        <v>8339</v>
      </c>
      <c r="S1751" s="11">
        <f t="shared" si="110"/>
        <v>42758.975937499999</v>
      </c>
      <c r="T1751" s="11">
        <f t="shared" si="111"/>
        <v>42795.791666666672</v>
      </c>
    </row>
    <row r="1752" spans="1:20" ht="60" hidden="1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08"/>
        <v>202</v>
      </c>
      <c r="P1752" s="6">
        <f t="shared" si="109"/>
        <v>80.647999999999996</v>
      </c>
      <c r="Q1752" t="s">
        <v>8338</v>
      </c>
      <c r="R1752" t="s">
        <v>8339</v>
      </c>
      <c r="S1752" s="11">
        <f t="shared" si="110"/>
        <v>42454.836851851855</v>
      </c>
      <c r="T1752" s="11">
        <f t="shared" si="111"/>
        <v>42479.836851851855</v>
      </c>
    </row>
    <row r="1753" spans="1:20" ht="30" hidden="1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08"/>
        <v>103</v>
      </c>
      <c r="P1753" s="6">
        <f t="shared" si="109"/>
        <v>168.68852459016392</v>
      </c>
      <c r="Q1753" t="s">
        <v>8338</v>
      </c>
      <c r="R1753" t="s">
        <v>8339</v>
      </c>
      <c r="S1753" s="11">
        <f t="shared" si="110"/>
        <v>42052.7815162037</v>
      </c>
      <c r="T1753" s="11">
        <f t="shared" si="111"/>
        <v>42082.739849537036</v>
      </c>
    </row>
    <row r="1754" spans="1:20" ht="45" hidden="1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08"/>
        <v>260</v>
      </c>
      <c r="P1754" s="6">
        <f t="shared" si="109"/>
        <v>34.68888888888889</v>
      </c>
      <c r="Q1754" t="s">
        <v>8338</v>
      </c>
      <c r="R1754" t="s">
        <v>8339</v>
      </c>
      <c r="S1754" s="11">
        <f t="shared" si="110"/>
        <v>42627.253263888888</v>
      </c>
      <c r="T1754" s="11">
        <f t="shared" si="111"/>
        <v>42657.253263888888</v>
      </c>
    </row>
    <row r="1755" spans="1:20" ht="45" hidden="1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08"/>
        <v>108</v>
      </c>
      <c r="P1755" s="6">
        <f t="shared" si="109"/>
        <v>462.85714285714283</v>
      </c>
      <c r="Q1755" t="s">
        <v>8338</v>
      </c>
      <c r="R1755" t="s">
        <v>8339</v>
      </c>
      <c r="S1755" s="11">
        <f t="shared" si="110"/>
        <v>42420.74962962963</v>
      </c>
      <c r="T1755" s="11">
        <f t="shared" si="111"/>
        <v>42450.707962962959</v>
      </c>
    </row>
    <row r="1756" spans="1:20" ht="60" hidden="1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08"/>
        <v>111</v>
      </c>
      <c r="P1756" s="6">
        <f t="shared" si="109"/>
        <v>104.38888888888889</v>
      </c>
      <c r="Q1756" t="s">
        <v>8338</v>
      </c>
      <c r="R1756" t="s">
        <v>8339</v>
      </c>
      <c r="S1756" s="11">
        <f t="shared" si="110"/>
        <v>42067.876770833333</v>
      </c>
      <c r="T1756" s="11">
        <f t="shared" si="111"/>
        <v>42097.835104166668</v>
      </c>
    </row>
    <row r="1757" spans="1:20" ht="60" hidden="1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08"/>
        <v>120</v>
      </c>
      <c r="P1757" s="6">
        <f t="shared" si="109"/>
        <v>7.5</v>
      </c>
      <c r="Q1757" t="s">
        <v>8338</v>
      </c>
      <c r="R1757" t="s">
        <v>8339</v>
      </c>
      <c r="S1757" s="11">
        <f t="shared" si="110"/>
        <v>42252.788900462961</v>
      </c>
      <c r="T1757" s="11">
        <f t="shared" si="111"/>
        <v>42282.788900462961</v>
      </c>
    </row>
    <row r="1758" spans="1:20" ht="45" hidden="1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08"/>
        <v>103</v>
      </c>
      <c r="P1758" s="6">
        <f t="shared" si="109"/>
        <v>47.13</v>
      </c>
      <c r="Q1758" t="s">
        <v>8338</v>
      </c>
      <c r="R1758" t="s">
        <v>8339</v>
      </c>
      <c r="S1758" s="11">
        <f t="shared" si="110"/>
        <v>42571.167465277773</v>
      </c>
      <c r="T1758" s="11">
        <f t="shared" si="111"/>
        <v>42611.167465277773</v>
      </c>
    </row>
    <row r="1759" spans="1:20" ht="45" hidden="1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08"/>
        <v>116</v>
      </c>
      <c r="P1759" s="6">
        <f t="shared" si="109"/>
        <v>414.28571428571428</v>
      </c>
      <c r="Q1759" t="s">
        <v>8338</v>
      </c>
      <c r="R1759" t="s">
        <v>8339</v>
      </c>
      <c r="S1759" s="11">
        <f t="shared" si="110"/>
        <v>42733.827349537038</v>
      </c>
      <c r="T1759" s="11">
        <f t="shared" si="111"/>
        <v>42763.811805555553</v>
      </c>
    </row>
    <row r="1760" spans="1:20" ht="60" hidden="1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08"/>
        <v>115</v>
      </c>
      <c r="P1760" s="6">
        <f t="shared" si="109"/>
        <v>42.481481481481481</v>
      </c>
      <c r="Q1760" t="s">
        <v>8338</v>
      </c>
      <c r="R1760" t="s">
        <v>8339</v>
      </c>
      <c r="S1760" s="11">
        <f t="shared" si="110"/>
        <v>42505.955925925926</v>
      </c>
      <c r="T1760" s="11">
        <f t="shared" si="111"/>
        <v>42565.955925925926</v>
      </c>
    </row>
    <row r="1761" spans="1:20" ht="30" hidden="1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08"/>
        <v>107</v>
      </c>
      <c r="P1761" s="6">
        <f t="shared" si="109"/>
        <v>108.77551020408163</v>
      </c>
      <c r="Q1761" t="s">
        <v>8338</v>
      </c>
      <c r="R1761" t="s">
        <v>8339</v>
      </c>
      <c r="S1761" s="11">
        <f t="shared" si="110"/>
        <v>42068.829039351855</v>
      </c>
      <c r="T1761" s="11">
        <f t="shared" si="111"/>
        <v>42088.787372685183</v>
      </c>
    </row>
    <row r="1762" spans="1:20" ht="60" hidden="1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08"/>
        <v>165</v>
      </c>
      <c r="P1762" s="6">
        <f t="shared" si="109"/>
        <v>81.098039215686271</v>
      </c>
      <c r="Q1762" t="s">
        <v>8338</v>
      </c>
      <c r="R1762" t="s">
        <v>8339</v>
      </c>
      <c r="S1762" s="11">
        <f t="shared" si="110"/>
        <v>42405.67260416667</v>
      </c>
      <c r="T1762" s="11">
        <f t="shared" si="111"/>
        <v>42425.67260416667</v>
      </c>
    </row>
    <row r="1763" spans="1:20" ht="30" hidden="1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08"/>
        <v>155</v>
      </c>
      <c r="P1763" s="6">
        <f t="shared" si="109"/>
        <v>51.666666666666664</v>
      </c>
      <c r="Q1763" t="s">
        <v>8338</v>
      </c>
      <c r="R1763" t="s">
        <v>8339</v>
      </c>
      <c r="S1763" s="11">
        <f t="shared" si="110"/>
        <v>42209.567824074074</v>
      </c>
      <c r="T1763" s="11">
        <f t="shared" si="111"/>
        <v>42259.567824074074</v>
      </c>
    </row>
    <row r="1764" spans="1:20" ht="30" hidden="1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08"/>
        <v>885</v>
      </c>
      <c r="P1764" s="6">
        <f t="shared" si="109"/>
        <v>35.4</v>
      </c>
      <c r="Q1764" t="s">
        <v>8338</v>
      </c>
      <c r="R1764" t="s">
        <v>8339</v>
      </c>
      <c r="S1764" s="11">
        <f t="shared" si="110"/>
        <v>42410.982002314813</v>
      </c>
      <c r="T1764" s="11">
        <f t="shared" si="111"/>
        <v>42440.982002314813</v>
      </c>
    </row>
    <row r="1765" spans="1:20" ht="60" hidden="1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08"/>
        <v>102</v>
      </c>
      <c r="P1765" s="6">
        <f t="shared" si="109"/>
        <v>103.63559322033899</v>
      </c>
      <c r="Q1765" t="s">
        <v>8338</v>
      </c>
      <c r="R1765" t="s">
        <v>8339</v>
      </c>
      <c r="S1765" s="11">
        <f t="shared" si="110"/>
        <v>42636.868518518517</v>
      </c>
      <c r="T1765" s="11">
        <f t="shared" si="111"/>
        <v>42666.868518518517</v>
      </c>
    </row>
    <row r="1766" spans="1:20" ht="60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08"/>
        <v>20</v>
      </c>
      <c r="P1766" s="6">
        <f t="shared" si="109"/>
        <v>55.282051282051285</v>
      </c>
      <c r="Q1766" t="s">
        <v>8338</v>
      </c>
      <c r="R1766" t="s">
        <v>8339</v>
      </c>
      <c r="S1766" s="11">
        <f t="shared" si="110"/>
        <v>41825.485868055555</v>
      </c>
      <c r="T1766" s="11">
        <f t="shared" si="111"/>
        <v>41854.485868055555</v>
      </c>
    </row>
    <row r="1767" spans="1:20" ht="60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08"/>
        <v>59</v>
      </c>
      <c r="P1767" s="6">
        <f t="shared" si="109"/>
        <v>72.16970873786407</v>
      </c>
      <c r="Q1767" t="s">
        <v>8338</v>
      </c>
      <c r="R1767" t="s">
        <v>8339</v>
      </c>
      <c r="S1767" s="11">
        <f t="shared" si="110"/>
        <v>41834.980462962965</v>
      </c>
      <c r="T1767" s="11">
        <f t="shared" si="111"/>
        <v>41864.980462962965</v>
      </c>
    </row>
    <row r="1768" spans="1:20" ht="30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08"/>
        <v>0</v>
      </c>
      <c r="P1768" s="6" t="e">
        <f t="shared" si="109"/>
        <v>#DIV/0!</v>
      </c>
      <c r="Q1768" t="s">
        <v>8338</v>
      </c>
      <c r="R1768" t="s">
        <v>8339</v>
      </c>
      <c r="S1768" s="11">
        <f t="shared" si="110"/>
        <v>41855.859814814816</v>
      </c>
      <c r="T1768" s="11">
        <f t="shared" si="111"/>
        <v>41876.859814814816</v>
      </c>
    </row>
    <row r="1769" spans="1:20" ht="4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08"/>
        <v>46</v>
      </c>
      <c r="P1769" s="6">
        <f t="shared" si="109"/>
        <v>58.615384615384613</v>
      </c>
      <c r="Q1769" t="s">
        <v>8338</v>
      </c>
      <c r="R1769" t="s">
        <v>8339</v>
      </c>
      <c r="S1769" s="11">
        <f t="shared" si="110"/>
        <v>41824.658379629633</v>
      </c>
      <c r="T1769" s="11">
        <f t="shared" si="111"/>
        <v>41854.658379629633</v>
      </c>
    </row>
    <row r="1770" spans="1:20" ht="4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08"/>
        <v>4</v>
      </c>
      <c r="P1770" s="6">
        <f t="shared" si="109"/>
        <v>12.466666666666667</v>
      </c>
      <c r="Q1770" t="s">
        <v>8338</v>
      </c>
      <c r="R1770" t="s">
        <v>8339</v>
      </c>
      <c r="S1770" s="11">
        <f t="shared" si="110"/>
        <v>41849.560694444444</v>
      </c>
      <c r="T1770" s="11">
        <f t="shared" si="111"/>
        <v>41909.560694444444</v>
      </c>
    </row>
    <row r="1771" spans="1:20" ht="4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08"/>
        <v>3</v>
      </c>
      <c r="P1771" s="6">
        <f t="shared" si="109"/>
        <v>49.136363636363633</v>
      </c>
      <c r="Q1771" t="s">
        <v>8338</v>
      </c>
      <c r="R1771" t="s">
        <v>8339</v>
      </c>
      <c r="S1771" s="11">
        <f t="shared" si="110"/>
        <v>41987.818969907406</v>
      </c>
      <c r="T1771" s="11">
        <f t="shared" si="111"/>
        <v>42017.818969907406</v>
      </c>
    </row>
    <row r="1772" spans="1:20" ht="60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08"/>
        <v>57</v>
      </c>
      <c r="P1772" s="6">
        <f t="shared" si="109"/>
        <v>150.5</v>
      </c>
      <c r="Q1772" t="s">
        <v>8338</v>
      </c>
      <c r="R1772" t="s">
        <v>8339</v>
      </c>
      <c r="S1772" s="11">
        <f t="shared" si="110"/>
        <v>41891.780023148152</v>
      </c>
      <c r="T1772" s="11">
        <f t="shared" si="111"/>
        <v>41926.780023148152</v>
      </c>
    </row>
    <row r="1773" spans="1:20" ht="60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08"/>
        <v>21</v>
      </c>
      <c r="P1773" s="6">
        <f t="shared" si="109"/>
        <v>35.799999999999997</v>
      </c>
      <c r="Q1773" t="s">
        <v>8338</v>
      </c>
      <c r="R1773" t="s">
        <v>8339</v>
      </c>
      <c r="S1773" s="11">
        <f t="shared" si="110"/>
        <v>41905.979629629634</v>
      </c>
      <c r="T1773" s="11">
        <f t="shared" si="111"/>
        <v>41935.979629629634</v>
      </c>
    </row>
    <row r="1774" spans="1:20" ht="4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08"/>
        <v>16</v>
      </c>
      <c r="P1774" s="6">
        <f t="shared" si="109"/>
        <v>45.157894736842103</v>
      </c>
      <c r="Q1774" t="s">
        <v>8338</v>
      </c>
      <c r="R1774" t="s">
        <v>8339</v>
      </c>
      <c r="S1774" s="11">
        <f t="shared" si="110"/>
        <v>41766.718009259261</v>
      </c>
      <c r="T1774" s="11">
        <f t="shared" si="111"/>
        <v>41826.718009259261</v>
      </c>
    </row>
    <row r="1775" spans="1:20" ht="60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08"/>
        <v>6</v>
      </c>
      <c r="P1775" s="6">
        <f t="shared" si="109"/>
        <v>98.78947368421052</v>
      </c>
      <c r="Q1775" t="s">
        <v>8338</v>
      </c>
      <c r="R1775" t="s">
        <v>8339</v>
      </c>
      <c r="S1775" s="11">
        <f t="shared" si="110"/>
        <v>41978.760393518518</v>
      </c>
      <c r="T1775" s="11">
        <f t="shared" si="111"/>
        <v>42023.760393518518</v>
      </c>
    </row>
    <row r="1776" spans="1:20" ht="60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08"/>
        <v>46</v>
      </c>
      <c r="P1776" s="6">
        <f t="shared" si="109"/>
        <v>88.307692307692307</v>
      </c>
      <c r="Q1776" t="s">
        <v>8338</v>
      </c>
      <c r="R1776" t="s">
        <v>8339</v>
      </c>
      <c r="S1776" s="11">
        <f t="shared" si="110"/>
        <v>41930.218657407408</v>
      </c>
      <c r="T1776" s="11">
        <f t="shared" si="111"/>
        <v>41972.624305555553</v>
      </c>
    </row>
    <row r="1777" spans="1:20" ht="4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08"/>
        <v>65</v>
      </c>
      <c r="P1777" s="6">
        <f t="shared" si="109"/>
        <v>170.62903225806451</v>
      </c>
      <c r="Q1777" t="s">
        <v>8338</v>
      </c>
      <c r="R1777" t="s">
        <v>8339</v>
      </c>
      <c r="S1777" s="11">
        <f t="shared" si="110"/>
        <v>41891.976388888892</v>
      </c>
      <c r="T1777" s="11">
        <f t="shared" si="111"/>
        <v>41936.976388888892</v>
      </c>
    </row>
    <row r="1778" spans="1:20" ht="4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08"/>
        <v>7</v>
      </c>
      <c r="P1778" s="6">
        <f t="shared" si="109"/>
        <v>83.75</v>
      </c>
      <c r="Q1778" t="s">
        <v>8338</v>
      </c>
      <c r="R1778" t="s">
        <v>8339</v>
      </c>
      <c r="S1778" s="11">
        <f t="shared" si="110"/>
        <v>41905.95684027778</v>
      </c>
      <c r="T1778" s="11">
        <f t="shared" si="111"/>
        <v>41941.95684027778</v>
      </c>
    </row>
    <row r="1779" spans="1:20" ht="60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08"/>
        <v>14</v>
      </c>
      <c r="P1779" s="6">
        <f t="shared" si="109"/>
        <v>65.099999999999994</v>
      </c>
      <c r="Q1779" t="s">
        <v>8338</v>
      </c>
      <c r="R1779" t="s">
        <v>8339</v>
      </c>
      <c r="S1779" s="11">
        <f t="shared" si="110"/>
        <v>42025.357094907406</v>
      </c>
      <c r="T1779" s="11">
        <f t="shared" si="111"/>
        <v>42055.357094907406</v>
      </c>
    </row>
    <row r="1780" spans="1:20" ht="4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08"/>
        <v>2</v>
      </c>
      <c r="P1780" s="6">
        <f t="shared" si="109"/>
        <v>66.333333333333329</v>
      </c>
      <c r="Q1780" t="s">
        <v>8338</v>
      </c>
      <c r="R1780" t="s">
        <v>8339</v>
      </c>
      <c r="S1780" s="11">
        <f t="shared" si="110"/>
        <v>42045.86336805555</v>
      </c>
      <c r="T1780" s="11">
        <f t="shared" si="111"/>
        <v>42090.821701388893</v>
      </c>
    </row>
    <row r="1781" spans="1:20" ht="60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08"/>
        <v>36</v>
      </c>
      <c r="P1781" s="6">
        <f t="shared" si="109"/>
        <v>104.89473684210526</v>
      </c>
      <c r="Q1781" t="s">
        <v>8338</v>
      </c>
      <c r="R1781" t="s">
        <v>8339</v>
      </c>
      <c r="S1781" s="11">
        <f t="shared" si="110"/>
        <v>42585.691898148143</v>
      </c>
      <c r="T1781" s="11">
        <f t="shared" si="111"/>
        <v>42615.691898148143</v>
      </c>
    </row>
    <row r="1782" spans="1:20" ht="60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08"/>
        <v>40</v>
      </c>
      <c r="P1782" s="6">
        <f t="shared" si="109"/>
        <v>78.440789473684205</v>
      </c>
      <c r="Q1782" t="s">
        <v>8338</v>
      </c>
      <c r="R1782" t="s">
        <v>8339</v>
      </c>
      <c r="S1782" s="11">
        <f t="shared" si="110"/>
        <v>42493.600810185191</v>
      </c>
      <c r="T1782" s="11">
        <f t="shared" si="111"/>
        <v>42553.600810185191</v>
      </c>
    </row>
    <row r="1783" spans="1:20" ht="60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08"/>
        <v>26</v>
      </c>
      <c r="P1783" s="6">
        <f t="shared" si="109"/>
        <v>59.041666666666664</v>
      </c>
      <c r="Q1783" t="s">
        <v>8338</v>
      </c>
      <c r="R1783" t="s">
        <v>8339</v>
      </c>
      <c r="S1783" s="11">
        <f t="shared" si="110"/>
        <v>42597.617418981477</v>
      </c>
      <c r="T1783" s="11">
        <f t="shared" si="111"/>
        <v>42628.617418981477</v>
      </c>
    </row>
    <row r="1784" spans="1:20" ht="60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08"/>
        <v>15</v>
      </c>
      <c r="P1784" s="6">
        <f t="shared" si="109"/>
        <v>71.34210526315789</v>
      </c>
      <c r="Q1784" t="s">
        <v>8338</v>
      </c>
      <c r="R1784" t="s">
        <v>8339</v>
      </c>
      <c r="S1784" s="11">
        <f t="shared" si="110"/>
        <v>42388.575104166666</v>
      </c>
      <c r="T1784" s="11">
        <f t="shared" si="111"/>
        <v>42421.575104166666</v>
      </c>
    </row>
    <row r="1785" spans="1:20" ht="60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08"/>
        <v>24</v>
      </c>
      <c r="P1785" s="6">
        <f t="shared" si="109"/>
        <v>51.227027027027027</v>
      </c>
      <c r="Q1785" t="s">
        <v>8338</v>
      </c>
      <c r="R1785" t="s">
        <v>8339</v>
      </c>
      <c r="S1785" s="11">
        <f t="shared" si="110"/>
        <v>42115.949976851851</v>
      </c>
      <c r="T1785" s="11">
        <f t="shared" si="111"/>
        <v>42145.949976851851</v>
      </c>
    </row>
    <row r="1786" spans="1:20" ht="60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08"/>
        <v>40</v>
      </c>
      <c r="P1786" s="6">
        <f t="shared" si="109"/>
        <v>60.242424242424242</v>
      </c>
      <c r="Q1786" t="s">
        <v>8338</v>
      </c>
      <c r="R1786" t="s">
        <v>8339</v>
      </c>
      <c r="S1786" s="11">
        <f t="shared" si="110"/>
        <v>42003.655555555553</v>
      </c>
      <c r="T1786" s="11">
        <f t="shared" si="111"/>
        <v>42035.142361111109</v>
      </c>
    </row>
    <row r="1787" spans="1:20" ht="4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08"/>
        <v>20</v>
      </c>
      <c r="P1787" s="6">
        <f t="shared" si="109"/>
        <v>44.935185185185183</v>
      </c>
      <c r="Q1787" t="s">
        <v>8338</v>
      </c>
      <c r="R1787" t="s">
        <v>8339</v>
      </c>
      <c r="S1787" s="11">
        <f t="shared" si="110"/>
        <v>41897.134895833333</v>
      </c>
      <c r="T1787" s="11">
        <f t="shared" si="111"/>
        <v>41928</v>
      </c>
    </row>
    <row r="1788" spans="1:20" ht="60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08"/>
        <v>48</v>
      </c>
      <c r="P1788" s="6">
        <f t="shared" si="109"/>
        <v>31.206896551724139</v>
      </c>
      <c r="Q1788" t="s">
        <v>8338</v>
      </c>
      <c r="R1788" t="s">
        <v>8339</v>
      </c>
      <c r="S1788" s="11">
        <f t="shared" si="110"/>
        <v>41958.550659722227</v>
      </c>
      <c r="T1788" s="11">
        <f t="shared" si="111"/>
        <v>41988.550659722227</v>
      </c>
    </row>
    <row r="1789" spans="1:20" ht="4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08"/>
        <v>15</v>
      </c>
      <c r="P1789" s="6">
        <f t="shared" si="109"/>
        <v>63.875</v>
      </c>
      <c r="Q1789" t="s">
        <v>8338</v>
      </c>
      <c r="R1789" t="s">
        <v>8339</v>
      </c>
      <c r="S1789" s="11">
        <f t="shared" si="110"/>
        <v>42068.65552083333</v>
      </c>
      <c r="T1789" s="11">
        <f t="shared" si="111"/>
        <v>42098.613854166666</v>
      </c>
    </row>
    <row r="1790" spans="1:20" ht="4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08"/>
        <v>1</v>
      </c>
      <c r="P1790" s="6">
        <f t="shared" si="109"/>
        <v>19</v>
      </c>
      <c r="Q1790" t="s">
        <v>8338</v>
      </c>
      <c r="R1790" t="s">
        <v>8339</v>
      </c>
      <c r="S1790" s="11">
        <f t="shared" si="110"/>
        <v>41913.94840277778</v>
      </c>
      <c r="T1790" s="11">
        <f t="shared" si="111"/>
        <v>41943.94840277778</v>
      </c>
    </row>
    <row r="1791" spans="1:20" ht="4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08"/>
        <v>1</v>
      </c>
      <c r="P1791" s="6">
        <f t="shared" si="109"/>
        <v>10</v>
      </c>
      <c r="Q1791" t="s">
        <v>8338</v>
      </c>
      <c r="R1791" t="s">
        <v>8339</v>
      </c>
      <c r="S1791" s="11">
        <f t="shared" si="110"/>
        <v>41956.250034722223</v>
      </c>
      <c r="T1791" s="11">
        <f t="shared" si="111"/>
        <v>42016.250034722223</v>
      </c>
    </row>
    <row r="1792" spans="1:20" ht="4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08"/>
        <v>5</v>
      </c>
      <c r="P1792" s="6">
        <f t="shared" si="109"/>
        <v>109.06666666666666</v>
      </c>
      <c r="Q1792" t="s">
        <v>8338</v>
      </c>
      <c r="R1792" t="s">
        <v>8339</v>
      </c>
      <c r="S1792" s="11">
        <f t="shared" si="110"/>
        <v>42010.674513888895</v>
      </c>
      <c r="T1792" s="11">
        <f t="shared" si="111"/>
        <v>42040.674513888895</v>
      </c>
    </row>
    <row r="1793" spans="1:20" ht="4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08"/>
        <v>4</v>
      </c>
      <c r="P1793" s="6">
        <f t="shared" si="109"/>
        <v>26.75</v>
      </c>
      <c r="Q1793" t="s">
        <v>8338</v>
      </c>
      <c r="R1793" t="s">
        <v>8339</v>
      </c>
      <c r="S1793" s="11">
        <f t="shared" si="110"/>
        <v>41973.740335648152</v>
      </c>
      <c r="T1793" s="11">
        <f t="shared" si="111"/>
        <v>42033.740335648152</v>
      </c>
    </row>
    <row r="1794" spans="1:20" ht="4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108"/>
        <v>61</v>
      </c>
      <c r="P1794" s="6">
        <f t="shared" si="109"/>
        <v>109.93525179856115</v>
      </c>
      <c r="Q1794" t="s">
        <v>8338</v>
      </c>
      <c r="R1794" t="s">
        <v>8339</v>
      </c>
      <c r="S1794" s="11">
        <f t="shared" si="110"/>
        <v>42189.031041666662</v>
      </c>
      <c r="T1794" s="11">
        <f t="shared" si="111"/>
        <v>42226.290972222225</v>
      </c>
    </row>
    <row r="1795" spans="1:20" ht="4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ref="O1795:O1858" si="112">ROUND(E1795/D1795*100,0)</f>
        <v>1</v>
      </c>
      <c r="P1795" s="6">
        <f t="shared" ref="P1795:P1858" si="113">E1795/L1795</f>
        <v>20</v>
      </c>
      <c r="Q1795" t="s">
        <v>8338</v>
      </c>
      <c r="R1795" t="s">
        <v>8339</v>
      </c>
      <c r="S1795" s="11">
        <f t="shared" ref="S1795:S1858" si="114">(((J1795/60)/60)/24)+DATE(1970,1,1)</f>
        <v>41940.89166666667</v>
      </c>
      <c r="T1795" s="11">
        <f t="shared" ref="T1795:T1858" si="115">(((I1795/60)/60)/24)+DATE(1970,1,1)</f>
        <v>41970.933333333334</v>
      </c>
    </row>
    <row r="1796" spans="1:20" ht="60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12"/>
        <v>11</v>
      </c>
      <c r="P1796" s="6">
        <f t="shared" si="113"/>
        <v>55.388888888888886</v>
      </c>
      <c r="Q1796" t="s">
        <v>8338</v>
      </c>
      <c r="R1796" t="s">
        <v>8339</v>
      </c>
      <c r="S1796" s="11">
        <f t="shared" si="114"/>
        <v>42011.551180555558</v>
      </c>
      <c r="T1796" s="11">
        <f t="shared" si="115"/>
        <v>42046.551180555558</v>
      </c>
    </row>
    <row r="1797" spans="1:20" ht="4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12"/>
        <v>39</v>
      </c>
      <c r="P1797" s="6">
        <f t="shared" si="113"/>
        <v>133.90123456790124</v>
      </c>
      <c r="Q1797" t="s">
        <v>8338</v>
      </c>
      <c r="R1797" t="s">
        <v>8339</v>
      </c>
      <c r="S1797" s="11">
        <f t="shared" si="114"/>
        <v>42628.288668981477</v>
      </c>
      <c r="T1797" s="11">
        <f t="shared" si="115"/>
        <v>42657.666666666672</v>
      </c>
    </row>
    <row r="1798" spans="1:20" ht="60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12"/>
        <v>22</v>
      </c>
      <c r="P1798" s="6">
        <f t="shared" si="113"/>
        <v>48.720930232558139</v>
      </c>
      <c r="Q1798" t="s">
        <v>8338</v>
      </c>
      <c r="R1798" t="s">
        <v>8339</v>
      </c>
      <c r="S1798" s="11">
        <f t="shared" si="114"/>
        <v>42515.439421296294</v>
      </c>
      <c r="T1798" s="11">
        <f t="shared" si="115"/>
        <v>42575.439421296294</v>
      </c>
    </row>
    <row r="1799" spans="1:20" ht="4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12"/>
        <v>68</v>
      </c>
      <c r="P1799" s="6">
        <f t="shared" si="113"/>
        <v>48.25</v>
      </c>
      <c r="Q1799" t="s">
        <v>8338</v>
      </c>
      <c r="R1799" t="s">
        <v>8339</v>
      </c>
      <c r="S1799" s="11">
        <f t="shared" si="114"/>
        <v>42689.56931712963</v>
      </c>
      <c r="T1799" s="11">
        <f t="shared" si="115"/>
        <v>42719.56931712963</v>
      </c>
    </row>
    <row r="1800" spans="1:20" ht="4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12"/>
        <v>14</v>
      </c>
      <c r="P1800" s="6">
        <f t="shared" si="113"/>
        <v>58.972972972972975</v>
      </c>
      <c r="Q1800" t="s">
        <v>8338</v>
      </c>
      <c r="R1800" t="s">
        <v>8339</v>
      </c>
      <c r="S1800" s="11">
        <f t="shared" si="114"/>
        <v>42344.32677083333</v>
      </c>
      <c r="T1800" s="11">
        <f t="shared" si="115"/>
        <v>42404.32677083333</v>
      </c>
    </row>
    <row r="1801" spans="1:20" ht="30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12"/>
        <v>2</v>
      </c>
      <c r="P1801" s="6">
        <f t="shared" si="113"/>
        <v>11.638333333333334</v>
      </c>
      <c r="Q1801" t="s">
        <v>8338</v>
      </c>
      <c r="R1801" t="s">
        <v>8339</v>
      </c>
      <c r="S1801" s="11">
        <f t="shared" si="114"/>
        <v>41934.842685185184</v>
      </c>
      <c r="T1801" s="11">
        <f t="shared" si="115"/>
        <v>41954.884351851855</v>
      </c>
    </row>
    <row r="1802" spans="1:20" ht="60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12"/>
        <v>20</v>
      </c>
      <c r="P1802" s="6">
        <f t="shared" si="113"/>
        <v>83.716814159292042</v>
      </c>
      <c r="Q1802" t="s">
        <v>8338</v>
      </c>
      <c r="R1802" t="s">
        <v>8339</v>
      </c>
      <c r="S1802" s="11">
        <f t="shared" si="114"/>
        <v>42623.606134259258</v>
      </c>
      <c r="T1802" s="11">
        <f t="shared" si="115"/>
        <v>42653.606134259258</v>
      </c>
    </row>
    <row r="1803" spans="1:20" ht="60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12"/>
        <v>14</v>
      </c>
      <c r="P1803" s="6">
        <f t="shared" si="113"/>
        <v>63.648648648648646</v>
      </c>
      <c r="Q1803" t="s">
        <v>8338</v>
      </c>
      <c r="R1803" t="s">
        <v>8339</v>
      </c>
      <c r="S1803" s="11">
        <f t="shared" si="114"/>
        <v>42321.660509259258</v>
      </c>
      <c r="T1803" s="11">
        <f t="shared" si="115"/>
        <v>42353.506944444445</v>
      </c>
    </row>
    <row r="1804" spans="1:20" ht="4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12"/>
        <v>48</v>
      </c>
      <c r="P1804" s="6">
        <f t="shared" si="113"/>
        <v>94.277777777777771</v>
      </c>
      <c r="Q1804" t="s">
        <v>8338</v>
      </c>
      <c r="R1804" t="s">
        <v>8339</v>
      </c>
      <c r="S1804" s="11">
        <f t="shared" si="114"/>
        <v>42159.47256944445</v>
      </c>
      <c r="T1804" s="11">
        <f t="shared" si="115"/>
        <v>42182.915972222225</v>
      </c>
    </row>
    <row r="1805" spans="1:20" ht="4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12"/>
        <v>31</v>
      </c>
      <c r="P1805" s="6">
        <f t="shared" si="113"/>
        <v>71.86666666666666</v>
      </c>
      <c r="Q1805" t="s">
        <v>8338</v>
      </c>
      <c r="R1805" t="s">
        <v>8339</v>
      </c>
      <c r="S1805" s="11">
        <f t="shared" si="114"/>
        <v>42018.071550925932</v>
      </c>
      <c r="T1805" s="11">
        <f t="shared" si="115"/>
        <v>42049.071550925932</v>
      </c>
    </row>
    <row r="1806" spans="1:20" ht="4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12"/>
        <v>35</v>
      </c>
      <c r="P1806" s="6">
        <f t="shared" si="113"/>
        <v>104.84615384615384</v>
      </c>
      <c r="Q1806" t="s">
        <v>8338</v>
      </c>
      <c r="R1806" t="s">
        <v>8339</v>
      </c>
      <c r="S1806" s="11">
        <f t="shared" si="114"/>
        <v>42282.678287037037</v>
      </c>
      <c r="T1806" s="11">
        <f t="shared" si="115"/>
        <v>42322.719953703709</v>
      </c>
    </row>
    <row r="1807" spans="1:20" ht="60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12"/>
        <v>36</v>
      </c>
      <c r="P1807" s="6">
        <f t="shared" si="113"/>
        <v>67.139344262295083</v>
      </c>
      <c r="Q1807" t="s">
        <v>8338</v>
      </c>
      <c r="R1807" t="s">
        <v>8339</v>
      </c>
      <c r="S1807" s="11">
        <f t="shared" si="114"/>
        <v>42247.803912037038</v>
      </c>
      <c r="T1807" s="11">
        <f t="shared" si="115"/>
        <v>42279.75</v>
      </c>
    </row>
    <row r="1808" spans="1:20" ht="60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12"/>
        <v>3</v>
      </c>
      <c r="P1808" s="6">
        <f t="shared" si="113"/>
        <v>73.875</v>
      </c>
      <c r="Q1808" t="s">
        <v>8338</v>
      </c>
      <c r="R1808" t="s">
        <v>8339</v>
      </c>
      <c r="S1808" s="11">
        <f t="shared" si="114"/>
        <v>41877.638298611113</v>
      </c>
      <c r="T1808" s="11">
        <f t="shared" si="115"/>
        <v>41912.638298611113</v>
      </c>
    </row>
    <row r="1809" spans="1:20" ht="30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12"/>
        <v>11</v>
      </c>
      <c r="P1809" s="6">
        <f t="shared" si="113"/>
        <v>69.125</v>
      </c>
      <c r="Q1809" t="s">
        <v>8338</v>
      </c>
      <c r="R1809" t="s">
        <v>8339</v>
      </c>
      <c r="S1809" s="11">
        <f t="shared" si="114"/>
        <v>41880.068437499998</v>
      </c>
      <c r="T1809" s="11">
        <f t="shared" si="115"/>
        <v>41910.068437499998</v>
      </c>
    </row>
    <row r="1810" spans="1:20" ht="60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12"/>
        <v>41</v>
      </c>
      <c r="P1810" s="6">
        <f t="shared" si="113"/>
        <v>120.77083333333333</v>
      </c>
      <c r="Q1810" t="s">
        <v>8338</v>
      </c>
      <c r="R1810" t="s">
        <v>8339</v>
      </c>
      <c r="S1810" s="11">
        <f t="shared" si="114"/>
        <v>42742.680902777778</v>
      </c>
      <c r="T1810" s="11">
        <f t="shared" si="115"/>
        <v>42777.680902777778</v>
      </c>
    </row>
    <row r="1811" spans="1:20" ht="4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12"/>
        <v>11</v>
      </c>
      <c r="P1811" s="6">
        <f t="shared" si="113"/>
        <v>42.222222222222221</v>
      </c>
      <c r="Q1811" t="s">
        <v>8338</v>
      </c>
      <c r="R1811" t="s">
        <v>8339</v>
      </c>
      <c r="S1811" s="11">
        <f t="shared" si="114"/>
        <v>42029.907858796301</v>
      </c>
      <c r="T1811" s="11">
        <f t="shared" si="115"/>
        <v>42064.907858796301</v>
      </c>
    </row>
    <row r="1812" spans="1:20" ht="4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12"/>
        <v>3</v>
      </c>
      <c r="P1812" s="6">
        <f t="shared" si="113"/>
        <v>7.5</v>
      </c>
      <c r="Q1812" t="s">
        <v>8338</v>
      </c>
      <c r="R1812" t="s">
        <v>8339</v>
      </c>
      <c r="S1812" s="11">
        <f t="shared" si="114"/>
        <v>41860.91002314815</v>
      </c>
      <c r="T1812" s="11">
        <f t="shared" si="115"/>
        <v>41872.91002314815</v>
      </c>
    </row>
    <row r="1813" spans="1:20" ht="4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12"/>
        <v>0</v>
      </c>
      <c r="P1813" s="6">
        <f t="shared" si="113"/>
        <v>1.5384615384615385</v>
      </c>
      <c r="Q1813" t="s">
        <v>8338</v>
      </c>
      <c r="R1813" t="s">
        <v>8339</v>
      </c>
      <c r="S1813" s="11">
        <f t="shared" si="114"/>
        <v>41876.433680555558</v>
      </c>
      <c r="T1813" s="11">
        <f t="shared" si="115"/>
        <v>41936.166666666664</v>
      </c>
    </row>
    <row r="1814" spans="1:20" ht="60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12"/>
        <v>13</v>
      </c>
      <c r="P1814" s="6">
        <f t="shared" si="113"/>
        <v>37.608695652173914</v>
      </c>
      <c r="Q1814" t="s">
        <v>8338</v>
      </c>
      <c r="R1814" t="s">
        <v>8339</v>
      </c>
      <c r="S1814" s="11">
        <f t="shared" si="114"/>
        <v>42524.318703703699</v>
      </c>
      <c r="T1814" s="11">
        <f t="shared" si="115"/>
        <v>42554.318703703699</v>
      </c>
    </row>
    <row r="1815" spans="1:20" ht="4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12"/>
        <v>0</v>
      </c>
      <c r="P1815" s="6" t="e">
        <f t="shared" si="113"/>
        <v>#DIV/0!</v>
      </c>
      <c r="Q1815" t="s">
        <v>8338</v>
      </c>
      <c r="R1815" t="s">
        <v>8339</v>
      </c>
      <c r="S1815" s="11">
        <f t="shared" si="114"/>
        <v>41829.889027777775</v>
      </c>
      <c r="T1815" s="11">
        <f t="shared" si="115"/>
        <v>41859.889027777775</v>
      </c>
    </row>
    <row r="1816" spans="1:20" ht="4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12"/>
        <v>49</v>
      </c>
      <c r="P1816" s="6">
        <f t="shared" si="113"/>
        <v>42.157142857142858</v>
      </c>
      <c r="Q1816" t="s">
        <v>8338</v>
      </c>
      <c r="R1816" t="s">
        <v>8339</v>
      </c>
      <c r="S1816" s="11">
        <f t="shared" si="114"/>
        <v>42033.314074074078</v>
      </c>
      <c r="T1816" s="11">
        <f t="shared" si="115"/>
        <v>42063.314074074078</v>
      </c>
    </row>
    <row r="1817" spans="1:20" ht="60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12"/>
        <v>0</v>
      </c>
      <c r="P1817" s="6" t="e">
        <f t="shared" si="113"/>
        <v>#DIV/0!</v>
      </c>
      <c r="Q1817" t="s">
        <v>8338</v>
      </c>
      <c r="R1817" t="s">
        <v>8339</v>
      </c>
      <c r="S1817" s="11">
        <f t="shared" si="114"/>
        <v>42172.906678240746</v>
      </c>
      <c r="T1817" s="11">
        <f t="shared" si="115"/>
        <v>42186.906678240746</v>
      </c>
    </row>
    <row r="1818" spans="1:20" ht="4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12"/>
        <v>2</v>
      </c>
      <c r="P1818" s="6">
        <f t="shared" si="113"/>
        <v>84.833333333333329</v>
      </c>
      <c r="Q1818" t="s">
        <v>8338</v>
      </c>
      <c r="R1818" t="s">
        <v>8339</v>
      </c>
      <c r="S1818" s="11">
        <f t="shared" si="114"/>
        <v>42548.876192129625</v>
      </c>
      <c r="T1818" s="11">
        <f t="shared" si="115"/>
        <v>42576.791666666672</v>
      </c>
    </row>
    <row r="1819" spans="1:20" ht="4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12"/>
        <v>52</v>
      </c>
      <c r="P1819" s="6">
        <f t="shared" si="113"/>
        <v>94.19</v>
      </c>
      <c r="Q1819" t="s">
        <v>8338</v>
      </c>
      <c r="R1819" t="s">
        <v>8339</v>
      </c>
      <c r="S1819" s="11">
        <f t="shared" si="114"/>
        <v>42705.662118055552</v>
      </c>
      <c r="T1819" s="11">
        <f t="shared" si="115"/>
        <v>42765.290972222225</v>
      </c>
    </row>
    <row r="1820" spans="1:20" ht="4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12"/>
        <v>0</v>
      </c>
      <c r="P1820" s="6" t="e">
        <f t="shared" si="113"/>
        <v>#DIV/0!</v>
      </c>
      <c r="Q1820" t="s">
        <v>8338</v>
      </c>
      <c r="R1820" t="s">
        <v>8339</v>
      </c>
      <c r="S1820" s="11">
        <f t="shared" si="114"/>
        <v>42067.234375</v>
      </c>
      <c r="T1820" s="11">
        <f t="shared" si="115"/>
        <v>42097.192708333328</v>
      </c>
    </row>
    <row r="1821" spans="1:20" ht="60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12"/>
        <v>2</v>
      </c>
      <c r="P1821" s="6">
        <f t="shared" si="113"/>
        <v>6.25</v>
      </c>
      <c r="Q1821" t="s">
        <v>8338</v>
      </c>
      <c r="R1821" t="s">
        <v>8339</v>
      </c>
      <c r="S1821" s="11">
        <f t="shared" si="114"/>
        <v>41820.752268518518</v>
      </c>
      <c r="T1821" s="11">
        <f t="shared" si="115"/>
        <v>41850.752268518518</v>
      </c>
    </row>
    <row r="1822" spans="1:20" ht="60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12"/>
        <v>7</v>
      </c>
      <c r="P1822" s="6">
        <f t="shared" si="113"/>
        <v>213.375</v>
      </c>
      <c r="Q1822" t="s">
        <v>8338</v>
      </c>
      <c r="R1822" t="s">
        <v>8339</v>
      </c>
      <c r="S1822" s="11">
        <f t="shared" si="114"/>
        <v>42065.084375000006</v>
      </c>
      <c r="T1822" s="11">
        <f t="shared" si="115"/>
        <v>42095.042708333334</v>
      </c>
    </row>
    <row r="1823" spans="1:20" ht="45" hidden="1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12"/>
        <v>135</v>
      </c>
      <c r="P1823" s="6">
        <f t="shared" si="113"/>
        <v>59.162280701754383</v>
      </c>
      <c r="Q1823" t="s">
        <v>8325</v>
      </c>
      <c r="R1823" t="s">
        <v>8326</v>
      </c>
      <c r="S1823" s="11">
        <f t="shared" si="114"/>
        <v>40926.319062499999</v>
      </c>
      <c r="T1823" s="11">
        <f t="shared" si="115"/>
        <v>40971.319062499999</v>
      </c>
    </row>
    <row r="1824" spans="1:20" ht="30" hidden="1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12"/>
        <v>100</v>
      </c>
      <c r="P1824" s="6">
        <f t="shared" si="113"/>
        <v>27.272727272727273</v>
      </c>
      <c r="Q1824" t="s">
        <v>8325</v>
      </c>
      <c r="R1824" t="s">
        <v>8326</v>
      </c>
      <c r="S1824" s="11">
        <f t="shared" si="114"/>
        <v>41634.797013888885</v>
      </c>
      <c r="T1824" s="11">
        <f t="shared" si="115"/>
        <v>41670.792361111111</v>
      </c>
    </row>
    <row r="1825" spans="1:20" ht="60" hidden="1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12"/>
        <v>116</v>
      </c>
      <c r="P1825" s="6">
        <f t="shared" si="113"/>
        <v>24.575757575757574</v>
      </c>
      <c r="Q1825" t="s">
        <v>8325</v>
      </c>
      <c r="R1825" t="s">
        <v>8326</v>
      </c>
      <c r="S1825" s="11">
        <f t="shared" si="114"/>
        <v>41176.684907407405</v>
      </c>
      <c r="T1825" s="11">
        <f t="shared" si="115"/>
        <v>41206.684907407405</v>
      </c>
    </row>
    <row r="1826" spans="1:20" hidden="1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12"/>
        <v>100</v>
      </c>
      <c r="P1826" s="6">
        <f t="shared" si="113"/>
        <v>75.05</v>
      </c>
      <c r="Q1826" t="s">
        <v>8325</v>
      </c>
      <c r="R1826" t="s">
        <v>8326</v>
      </c>
      <c r="S1826" s="11">
        <f t="shared" si="114"/>
        <v>41626.916284722225</v>
      </c>
      <c r="T1826" s="11">
        <f t="shared" si="115"/>
        <v>41647.088888888888</v>
      </c>
    </row>
    <row r="1827" spans="1:20" ht="60" hidden="1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12"/>
        <v>105</v>
      </c>
      <c r="P1827" s="6">
        <f t="shared" si="113"/>
        <v>42.02</v>
      </c>
      <c r="Q1827" t="s">
        <v>8325</v>
      </c>
      <c r="R1827" t="s">
        <v>8326</v>
      </c>
      <c r="S1827" s="11">
        <f t="shared" si="114"/>
        <v>41443.83452546296</v>
      </c>
      <c r="T1827" s="11">
        <f t="shared" si="115"/>
        <v>41466.83452546296</v>
      </c>
    </row>
    <row r="1828" spans="1:20" ht="30" hidden="1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12"/>
        <v>101</v>
      </c>
      <c r="P1828" s="6">
        <f t="shared" si="113"/>
        <v>53.157894736842103</v>
      </c>
      <c r="Q1828" t="s">
        <v>8325</v>
      </c>
      <c r="R1828" t="s">
        <v>8326</v>
      </c>
      <c r="S1828" s="11">
        <f t="shared" si="114"/>
        <v>41657.923807870371</v>
      </c>
      <c r="T1828" s="11">
        <f t="shared" si="115"/>
        <v>41687.923807870371</v>
      </c>
    </row>
    <row r="1829" spans="1:20" ht="60" hidden="1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12"/>
        <v>101</v>
      </c>
      <c r="P1829" s="6">
        <f t="shared" si="113"/>
        <v>83.885416666666671</v>
      </c>
      <c r="Q1829" t="s">
        <v>8325</v>
      </c>
      <c r="R1829" t="s">
        <v>8326</v>
      </c>
      <c r="S1829" s="11">
        <f t="shared" si="114"/>
        <v>40555.325937499998</v>
      </c>
      <c r="T1829" s="11">
        <f t="shared" si="115"/>
        <v>40605.325937499998</v>
      </c>
    </row>
    <row r="1830" spans="1:20" ht="60" hidden="1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12"/>
        <v>100</v>
      </c>
      <c r="P1830" s="6">
        <f t="shared" si="113"/>
        <v>417.33333333333331</v>
      </c>
      <c r="Q1830" t="s">
        <v>8325</v>
      </c>
      <c r="R1830" t="s">
        <v>8326</v>
      </c>
      <c r="S1830" s="11">
        <f t="shared" si="114"/>
        <v>41736.899652777778</v>
      </c>
      <c r="T1830" s="11">
        <f t="shared" si="115"/>
        <v>41768.916666666664</v>
      </c>
    </row>
    <row r="1831" spans="1:20" ht="45" hidden="1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12"/>
        <v>167</v>
      </c>
      <c r="P1831" s="6">
        <f t="shared" si="113"/>
        <v>75.765151515151516</v>
      </c>
      <c r="Q1831" t="s">
        <v>8325</v>
      </c>
      <c r="R1831" t="s">
        <v>8326</v>
      </c>
      <c r="S1831" s="11">
        <f t="shared" si="114"/>
        <v>40516.087627314817</v>
      </c>
      <c r="T1831" s="11">
        <f t="shared" si="115"/>
        <v>40564.916666666664</v>
      </c>
    </row>
    <row r="1832" spans="1:20" ht="45" hidden="1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12"/>
        <v>102</v>
      </c>
      <c r="P1832" s="6">
        <f t="shared" si="113"/>
        <v>67.389380530973455</v>
      </c>
      <c r="Q1832" t="s">
        <v>8325</v>
      </c>
      <c r="R1832" t="s">
        <v>8326</v>
      </c>
      <c r="S1832" s="11">
        <f t="shared" si="114"/>
        <v>41664.684108796297</v>
      </c>
      <c r="T1832" s="11">
        <f t="shared" si="115"/>
        <v>41694.684108796297</v>
      </c>
    </row>
    <row r="1833" spans="1:20" ht="45" hidden="1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12"/>
        <v>103</v>
      </c>
      <c r="P1833" s="6">
        <f t="shared" si="113"/>
        <v>73.571428571428569</v>
      </c>
      <c r="Q1833" t="s">
        <v>8325</v>
      </c>
      <c r="R1833" t="s">
        <v>8326</v>
      </c>
      <c r="S1833" s="11">
        <f t="shared" si="114"/>
        <v>41026.996099537035</v>
      </c>
      <c r="T1833" s="11">
        <f t="shared" si="115"/>
        <v>41041.996099537035</v>
      </c>
    </row>
    <row r="1834" spans="1:20" ht="60" hidden="1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12"/>
        <v>143</v>
      </c>
      <c r="P1834" s="6">
        <f t="shared" si="113"/>
        <v>25</v>
      </c>
      <c r="Q1834" t="s">
        <v>8325</v>
      </c>
      <c r="R1834" t="s">
        <v>8326</v>
      </c>
      <c r="S1834" s="11">
        <f t="shared" si="114"/>
        <v>40576.539664351854</v>
      </c>
      <c r="T1834" s="11">
        <f t="shared" si="115"/>
        <v>40606.539664351854</v>
      </c>
    </row>
    <row r="1835" spans="1:20" ht="60" hidden="1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12"/>
        <v>263</v>
      </c>
      <c r="P1835" s="6">
        <f t="shared" si="113"/>
        <v>42</v>
      </c>
      <c r="Q1835" t="s">
        <v>8325</v>
      </c>
      <c r="R1835" t="s">
        <v>8326</v>
      </c>
      <c r="S1835" s="11">
        <f t="shared" si="114"/>
        <v>41303.044016203705</v>
      </c>
      <c r="T1835" s="11">
        <f t="shared" si="115"/>
        <v>41335.332638888889</v>
      </c>
    </row>
    <row r="1836" spans="1:20" ht="30" hidden="1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12"/>
        <v>118</v>
      </c>
      <c r="P1836" s="6">
        <f t="shared" si="113"/>
        <v>131.16666666666666</v>
      </c>
      <c r="Q1836" t="s">
        <v>8325</v>
      </c>
      <c r="R1836" t="s">
        <v>8326</v>
      </c>
      <c r="S1836" s="11">
        <f t="shared" si="114"/>
        <v>41988.964062500003</v>
      </c>
      <c r="T1836" s="11">
        <f t="shared" si="115"/>
        <v>42028.964062500003</v>
      </c>
    </row>
    <row r="1837" spans="1:20" ht="75" hidden="1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12"/>
        <v>104</v>
      </c>
      <c r="P1837" s="6">
        <f t="shared" si="113"/>
        <v>47.272727272727273</v>
      </c>
      <c r="Q1837" t="s">
        <v>8325</v>
      </c>
      <c r="R1837" t="s">
        <v>8326</v>
      </c>
      <c r="S1837" s="11">
        <f t="shared" si="114"/>
        <v>42430.702210648145</v>
      </c>
      <c r="T1837" s="11">
        <f t="shared" si="115"/>
        <v>42460.660543981481</v>
      </c>
    </row>
    <row r="1838" spans="1:20" ht="30" hidden="1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12"/>
        <v>200</v>
      </c>
      <c r="P1838" s="6">
        <f t="shared" si="113"/>
        <v>182.12727272727273</v>
      </c>
      <c r="Q1838" t="s">
        <v>8325</v>
      </c>
      <c r="R1838" t="s">
        <v>8326</v>
      </c>
      <c r="S1838" s="11">
        <f t="shared" si="114"/>
        <v>41305.809363425928</v>
      </c>
      <c r="T1838" s="11">
        <f t="shared" si="115"/>
        <v>41322.809363425928</v>
      </c>
    </row>
    <row r="1839" spans="1:20" ht="60" hidden="1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12"/>
        <v>307</v>
      </c>
      <c r="P1839" s="6">
        <f t="shared" si="113"/>
        <v>61.366666666666667</v>
      </c>
      <c r="Q1839" t="s">
        <v>8325</v>
      </c>
      <c r="R1839" t="s">
        <v>8326</v>
      </c>
      <c r="S1839" s="11">
        <f t="shared" si="114"/>
        <v>40926.047858796301</v>
      </c>
      <c r="T1839" s="11">
        <f t="shared" si="115"/>
        <v>40986.006192129629</v>
      </c>
    </row>
    <row r="1840" spans="1:20" ht="60" hidden="1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12"/>
        <v>100</v>
      </c>
      <c r="P1840" s="6">
        <f t="shared" si="113"/>
        <v>35.767499999999998</v>
      </c>
      <c r="Q1840" t="s">
        <v>8325</v>
      </c>
      <c r="R1840" t="s">
        <v>8326</v>
      </c>
      <c r="S1840" s="11">
        <f t="shared" si="114"/>
        <v>40788.786539351851</v>
      </c>
      <c r="T1840" s="11">
        <f t="shared" si="115"/>
        <v>40817.125</v>
      </c>
    </row>
    <row r="1841" spans="1:20" ht="45" hidden="1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12"/>
        <v>205</v>
      </c>
      <c r="P1841" s="6">
        <f t="shared" si="113"/>
        <v>45.62222222222222</v>
      </c>
      <c r="Q1841" t="s">
        <v>8325</v>
      </c>
      <c r="R1841" t="s">
        <v>8326</v>
      </c>
      <c r="S1841" s="11">
        <f t="shared" si="114"/>
        <v>42614.722013888888</v>
      </c>
      <c r="T1841" s="11">
        <f t="shared" si="115"/>
        <v>42644.722013888888</v>
      </c>
    </row>
    <row r="1842" spans="1:20" ht="60" hidden="1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12"/>
        <v>109</v>
      </c>
      <c r="P1842" s="6">
        <f t="shared" si="113"/>
        <v>75.384615384615387</v>
      </c>
      <c r="Q1842" t="s">
        <v>8325</v>
      </c>
      <c r="R1842" t="s">
        <v>8326</v>
      </c>
      <c r="S1842" s="11">
        <f t="shared" si="114"/>
        <v>41382.096180555556</v>
      </c>
      <c r="T1842" s="11">
        <f t="shared" si="115"/>
        <v>41401.207638888889</v>
      </c>
    </row>
    <row r="1843" spans="1:20" ht="30" hidden="1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12"/>
        <v>102</v>
      </c>
      <c r="P1843" s="6">
        <f t="shared" si="113"/>
        <v>50.875</v>
      </c>
      <c r="Q1843" t="s">
        <v>8325</v>
      </c>
      <c r="R1843" t="s">
        <v>8326</v>
      </c>
      <c r="S1843" s="11">
        <f t="shared" si="114"/>
        <v>41745.84542824074</v>
      </c>
      <c r="T1843" s="11">
        <f t="shared" si="115"/>
        <v>41779.207638888889</v>
      </c>
    </row>
    <row r="1844" spans="1:20" ht="45" hidden="1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12"/>
        <v>125</v>
      </c>
      <c r="P1844" s="6">
        <f t="shared" si="113"/>
        <v>119.28571428571429</v>
      </c>
      <c r="Q1844" t="s">
        <v>8325</v>
      </c>
      <c r="R1844" t="s">
        <v>8326</v>
      </c>
      <c r="S1844" s="11">
        <f t="shared" si="114"/>
        <v>42031.631724537037</v>
      </c>
      <c r="T1844" s="11">
        <f t="shared" si="115"/>
        <v>42065.249305555553</v>
      </c>
    </row>
    <row r="1845" spans="1:20" ht="60" hidden="1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12"/>
        <v>124</v>
      </c>
      <c r="P1845" s="6">
        <f t="shared" si="113"/>
        <v>92.541865671641801</v>
      </c>
      <c r="Q1845" t="s">
        <v>8325</v>
      </c>
      <c r="R1845" t="s">
        <v>8326</v>
      </c>
      <c r="S1845" s="11">
        <f t="shared" si="114"/>
        <v>40564.994837962964</v>
      </c>
      <c r="T1845" s="11">
        <f t="shared" si="115"/>
        <v>40594.994837962964</v>
      </c>
    </row>
    <row r="1846" spans="1:20" ht="60" hidden="1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12"/>
        <v>101</v>
      </c>
      <c r="P1846" s="6">
        <f t="shared" si="113"/>
        <v>76.05</v>
      </c>
      <c r="Q1846" t="s">
        <v>8325</v>
      </c>
      <c r="R1846" t="s">
        <v>8326</v>
      </c>
      <c r="S1846" s="11">
        <f t="shared" si="114"/>
        <v>40666.973541666666</v>
      </c>
      <c r="T1846" s="11">
        <f t="shared" si="115"/>
        <v>40705.125</v>
      </c>
    </row>
    <row r="1847" spans="1:20" ht="90" hidden="1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12"/>
        <v>100</v>
      </c>
      <c r="P1847" s="6">
        <f t="shared" si="113"/>
        <v>52.631578947368418</v>
      </c>
      <c r="Q1847" t="s">
        <v>8325</v>
      </c>
      <c r="R1847" t="s">
        <v>8326</v>
      </c>
      <c r="S1847" s="11">
        <f t="shared" si="114"/>
        <v>42523.333310185189</v>
      </c>
      <c r="T1847" s="11">
        <f t="shared" si="115"/>
        <v>42538.204861111109</v>
      </c>
    </row>
    <row r="1848" spans="1:20" ht="60" hidden="1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12"/>
        <v>138</v>
      </c>
      <c r="P1848" s="6">
        <f t="shared" si="113"/>
        <v>98.990430622009569</v>
      </c>
      <c r="Q1848" t="s">
        <v>8325</v>
      </c>
      <c r="R1848" t="s">
        <v>8326</v>
      </c>
      <c r="S1848" s="11">
        <f t="shared" si="114"/>
        <v>41228.650196759263</v>
      </c>
      <c r="T1848" s="11">
        <f t="shared" si="115"/>
        <v>41258.650196759263</v>
      </c>
    </row>
    <row r="1849" spans="1:20" ht="60" hidden="1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12"/>
        <v>121</v>
      </c>
      <c r="P1849" s="6">
        <f t="shared" si="113"/>
        <v>79.526315789473685</v>
      </c>
      <c r="Q1849" t="s">
        <v>8325</v>
      </c>
      <c r="R1849" t="s">
        <v>8326</v>
      </c>
      <c r="S1849" s="11">
        <f t="shared" si="114"/>
        <v>42094.236481481479</v>
      </c>
      <c r="T1849" s="11">
        <f t="shared" si="115"/>
        <v>42115.236481481479</v>
      </c>
    </row>
    <row r="1850" spans="1:20" ht="45" hidden="1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12"/>
        <v>107</v>
      </c>
      <c r="P1850" s="6">
        <f t="shared" si="113"/>
        <v>134.20833333333334</v>
      </c>
      <c r="Q1850" t="s">
        <v>8325</v>
      </c>
      <c r="R1850" t="s">
        <v>8326</v>
      </c>
      <c r="S1850" s="11">
        <f t="shared" si="114"/>
        <v>40691.788055555553</v>
      </c>
      <c r="T1850" s="11">
        <f t="shared" si="115"/>
        <v>40755.290972222225</v>
      </c>
    </row>
    <row r="1851" spans="1:20" ht="45" hidden="1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12"/>
        <v>100</v>
      </c>
      <c r="P1851" s="6">
        <f t="shared" si="113"/>
        <v>37.625</v>
      </c>
      <c r="Q1851" t="s">
        <v>8325</v>
      </c>
      <c r="R1851" t="s">
        <v>8326</v>
      </c>
      <c r="S1851" s="11">
        <f t="shared" si="114"/>
        <v>41169.845590277779</v>
      </c>
      <c r="T1851" s="11">
        <f t="shared" si="115"/>
        <v>41199.845590277779</v>
      </c>
    </row>
    <row r="1852" spans="1:20" ht="60" hidden="1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12"/>
        <v>102</v>
      </c>
      <c r="P1852" s="6">
        <f t="shared" si="113"/>
        <v>51.044692737430168</v>
      </c>
      <c r="Q1852" t="s">
        <v>8325</v>
      </c>
      <c r="R1852" t="s">
        <v>8326</v>
      </c>
      <c r="S1852" s="11">
        <f t="shared" si="114"/>
        <v>41800.959490740745</v>
      </c>
      <c r="T1852" s="11">
        <f t="shared" si="115"/>
        <v>41830.959490740745</v>
      </c>
    </row>
    <row r="1853" spans="1:20" ht="60" hidden="1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12"/>
        <v>100</v>
      </c>
      <c r="P1853" s="6">
        <f t="shared" si="113"/>
        <v>50.03846153846154</v>
      </c>
      <c r="Q1853" t="s">
        <v>8325</v>
      </c>
      <c r="R1853" t="s">
        <v>8326</v>
      </c>
      <c r="S1853" s="11">
        <f t="shared" si="114"/>
        <v>41827.906689814816</v>
      </c>
      <c r="T1853" s="11">
        <f t="shared" si="115"/>
        <v>41848.041666666664</v>
      </c>
    </row>
    <row r="1854" spans="1:20" ht="60" hidden="1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12"/>
        <v>117</v>
      </c>
      <c r="P1854" s="6">
        <f t="shared" si="113"/>
        <v>133.93129770992365</v>
      </c>
      <c r="Q1854" t="s">
        <v>8325</v>
      </c>
      <c r="R1854" t="s">
        <v>8326</v>
      </c>
      <c r="S1854" s="11">
        <f t="shared" si="114"/>
        <v>42081.77143518519</v>
      </c>
      <c r="T1854" s="11">
        <f t="shared" si="115"/>
        <v>42119</v>
      </c>
    </row>
    <row r="1855" spans="1:20" ht="60" hidden="1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12"/>
        <v>102</v>
      </c>
      <c r="P1855" s="6">
        <f t="shared" si="113"/>
        <v>58.214285714285715</v>
      </c>
      <c r="Q1855" t="s">
        <v>8325</v>
      </c>
      <c r="R1855" t="s">
        <v>8326</v>
      </c>
      <c r="S1855" s="11">
        <f t="shared" si="114"/>
        <v>41177.060381944444</v>
      </c>
      <c r="T1855" s="11">
        <f t="shared" si="115"/>
        <v>41227.102048611108</v>
      </c>
    </row>
    <row r="1856" spans="1:20" ht="45" hidden="1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12"/>
        <v>102</v>
      </c>
      <c r="P1856" s="6">
        <f t="shared" si="113"/>
        <v>88.037643678160919</v>
      </c>
      <c r="Q1856" t="s">
        <v>8325</v>
      </c>
      <c r="R1856" t="s">
        <v>8326</v>
      </c>
      <c r="S1856" s="11">
        <f t="shared" si="114"/>
        <v>41388.021261574075</v>
      </c>
      <c r="T1856" s="11">
        <f t="shared" si="115"/>
        <v>41418.021261574075</v>
      </c>
    </row>
    <row r="1857" spans="1:20" ht="45" hidden="1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12"/>
        <v>154</v>
      </c>
      <c r="P1857" s="6">
        <f t="shared" si="113"/>
        <v>70.576753926701571</v>
      </c>
      <c r="Q1857" t="s">
        <v>8325</v>
      </c>
      <c r="R1857" t="s">
        <v>8326</v>
      </c>
      <c r="S1857" s="11">
        <f t="shared" si="114"/>
        <v>41600.538657407407</v>
      </c>
      <c r="T1857" s="11">
        <f t="shared" si="115"/>
        <v>41645.538657407407</v>
      </c>
    </row>
    <row r="1858" spans="1:20" ht="60" hidden="1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112"/>
        <v>101</v>
      </c>
      <c r="P1858" s="6">
        <f t="shared" si="113"/>
        <v>53.289473684210527</v>
      </c>
      <c r="Q1858" t="s">
        <v>8325</v>
      </c>
      <c r="R1858" t="s">
        <v>8326</v>
      </c>
      <c r="S1858" s="11">
        <f t="shared" si="114"/>
        <v>41817.854999999996</v>
      </c>
      <c r="T1858" s="11">
        <f t="shared" si="115"/>
        <v>41838.854999999996</v>
      </c>
    </row>
    <row r="1859" spans="1:20" ht="45" hidden="1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ref="O1859:O1922" si="116">ROUND(E1859/D1859*100,0)</f>
        <v>100</v>
      </c>
      <c r="P1859" s="6">
        <f t="shared" ref="P1859:P1922" si="117">E1859/L1859</f>
        <v>136.36363636363637</v>
      </c>
      <c r="Q1859" t="s">
        <v>8325</v>
      </c>
      <c r="R1859" t="s">
        <v>8326</v>
      </c>
      <c r="S1859" s="11">
        <f t="shared" ref="S1859:S1922" si="118">(((J1859/60)/60)/24)+DATE(1970,1,1)</f>
        <v>41864.76866898148</v>
      </c>
      <c r="T1859" s="11">
        <f t="shared" ref="T1859:T1922" si="119">(((I1859/60)/60)/24)+DATE(1970,1,1)</f>
        <v>41894.76866898148</v>
      </c>
    </row>
    <row r="1860" spans="1:20" ht="60" hidden="1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16"/>
        <v>109</v>
      </c>
      <c r="P1860" s="6">
        <f t="shared" si="117"/>
        <v>40.547315436241611</v>
      </c>
      <c r="Q1860" t="s">
        <v>8325</v>
      </c>
      <c r="R1860" t="s">
        <v>8326</v>
      </c>
      <c r="S1860" s="11">
        <f t="shared" si="118"/>
        <v>40833.200474537036</v>
      </c>
      <c r="T1860" s="11">
        <f t="shared" si="119"/>
        <v>40893.242141203707</v>
      </c>
    </row>
    <row r="1861" spans="1:20" ht="30" hidden="1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16"/>
        <v>132</v>
      </c>
      <c r="P1861" s="6">
        <f t="shared" si="117"/>
        <v>70.625</v>
      </c>
      <c r="Q1861" t="s">
        <v>8325</v>
      </c>
      <c r="R1861" t="s">
        <v>8326</v>
      </c>
      <c r="S1861" s="11">
        <f t="shared" si="118"/>
        <v>40778.770011574074</v>
      </c>
      <c r="T1861" s="11">
        <f t="shared" si="119"/>
        <v>40808.770011574074</v>
      </c>
    </row>
    <row r="1862" spans="1:20" ht="45" hidden="1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16"/>
        <v>133</v>
      </c>
      <c r="P1862" s="6">
        <f t="shared" si="117"/>
        <v>52.684210526315788</v>
      </c>
      <c r="Q1862" t="s">
        <v>8325</v>
      </c>
      <c r="R1862" t="s">
        <v>8326</v>
      </c>
      <c r="S1862" s="11">
        <f t="shared" si="118"/>
        <v>41655.709305555552</v>
      </c>
      <c r="T1862" s="11">
        <f t="shared" si="119"/>
        <v>41676.709305555552</v>
      </c>
    </row>
    <row r="1863" spans="1:20" ht="60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16"/>
        <v>0</v>
      </c>
      <c r="P1863" s="6" t="e">
        <f t="shared" si="117"/>
        <v>#DIV/0!</v>
      </c>
      <c r="Q1863" t="s">
        <v>8333</v>
      </c>
      <c r="R1863" t="s">
        <v>8335</v>
      </c>
      <c r="S1863" s="11">
        <f t="shared" si="118"/>
        <v>42000.300243055557</v>
      </c>
      <c r="T1863" s="11">
        <f t="shared" si="119"/>
        <v>42030.300243055557</v>
      </c>
    </row>
    <row r="1864" spans="1:20" ht="4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16"/>
        <v>8</v>
      </c>
      <c r="P1864" s="6">
        <f t="shared" si="117"/>
        <v>90.9375</v>
      </c>
      <c r="Q1864" t="s">
        <v>8333</v>
      </c>
      <c r="R1864" t="s">
        <v>8335</v>
      </c>
      <c r="S1864" s="11">
        <f t="shared" si="118"/>
        <v>42755.492754629624</v>
      </c>
      <c r="T1864" s="11">
        <f t="shared" si="119"/>
        <v>42802.3125</v>
      </c>
    </row>
    <row r="1865" spans="1:20" ht="4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16"/>
        <v>0</v>
      </c>
      <c r="P1865" s="6">
        <f t="shared" si="117"/>
        <v>5</v>
      </c>
      <c r="Q1865" t="s">
        <v>8333</v>
      </c>
      <c r="R1865" t="s">
        <v>8335</v>
      </c>
      <c r="S1865" s="11">
        <f t="shared" si="118"/>
        <v>41772.797280092593</v>
      </c>
      <c r="T1865" s="11">
        <f t="shared" si="119"/>
        <v>41802.797280092593</v>
      </c>
    </row>
    <row r="1866" spans="1:20" ht="60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16"/>
        <v>43</v>
      </c>
      <c r="P1866" s="6">
        <f t="shared" si="117"/>
        <v>58.083333333333336</v>
      </c>
      <c r="Q1866" t="s">
        <v>8333</v>
      </c>
      <c r="R1866" t="s">
        <v>8335</v>
      </c>
      <c r="S1866" s="11">
        <f t="shared" si="118"/>
        <v>41733.716435185182</v>
      </c>
      <c r="T1866" s="11">
        <f t="shared" si="119"/>
        <v>41763.716435185182</v>
      </c>
    </row>
    <row r="1867" spans="1:20" ht="60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16"/>
        <v>0</v>
      </c>
      <c r="P1867" s="6">
        <f t="shared" si="117"/>
        <v>2</v>
      </c>
      <c r="Q1867" t="s">
        <v>8333</v>
      </c>
      <c r="R1867" t="s">
        <v>8335</v>
      </c>
      <c r="S1867" s="11">
        <f t="shared" si="118"/>
        <v>42645.367442129631</v>
      </c>
      <c r="T1867" s="11">
        <f t="shared" si="119"/>
        <v>42680.409108796302</v>
      </c>
    </row>
    <row r="1868" spans="1:20" ht="60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16"/>
        <v>1</v>
      </c>
      <c r="P1868" s="6">
        <f t="shared" si="117"/>
        <v>62.5</v>
      </c>
      <c r="Q1868" t="s">
        <v>8333</v>
      </c>
      <c r="R1868" t="s">
        <v>8335</v>
      </c>
      <c r="S1868" s="11">
        <f t="shared" si="118"/>
        <v>42742.246493055558</v>
      </c>
      <c r="T1868" s="11">
        <f t="shared" si="119"/>
        <v>42795.166666666672</v>
      </c>
    </row>
    <row r="1869" spans="1:20" ht="60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16"/>
        <v>0</v>
      </c>
      <c r="P1869" s="6">
        <f t="shared" si="117"/>
        <v>10</v>
      </c>
      <c r="Q1869" t="s">
        <v>8333</v>
      </c>
      <c r="R1869" t="s">
        <v>8335</v>
      </c>
      <c r="S1869" s="11">
        <f t="shared" si="118"/>
        <v>42649.924907407403</v>
      </c>
      <c r="T1869" s="11">
        <f t="shared" si="119"/>
        <v>42679.924907407403</v>
      </c>
    </row>
    <row r="1870" spans="1:20" ht="60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16"/>
        <v>5</v>
      </c>
      <c r="P1870" s="6">
        <f t="shared" si="117"/>
        <v>71.588235294117652</v>
      </c>
      <c r="Q1870" t="s">
        <v>8333</v>
      </c>
      <c r="R1870" t="s">
        <v>8335</v>
      </c>
      <c r="S1870" s="11">
        <f t="shared" si="118"/>
        <v>42328.779224537036</v>
      </c>
      <c r="T1870" s="11">
        <f t="shared" si="119"/>
        <v>42353.332638888889</v>
      </c>
    </row>
    <row r="1871" spans="1:20" ht="60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16"/>
        <v>0</v>
      </c>
      <c r="P1871" s="6" t="e">
        <f t="shared" si="117"/>
        <v>#DIV/0!</v>
      </c>
      <c r="Q1871" t="s">
        <v>8333</v>
      </c>
      <c r="R1871" t="s">
        <v>8335</v>
      </c>
      <c r="S1871" s="11">
        <f t="shared" si="118"/>
        <v>42709.002881944441</v>
      </c>
      <c r="T1871" s="11">
        <f t="shared" si="119"/>
        <v>42739.002881944441</v>
      </c>
    </row>
    <row r="1872" spans="1:20" ht="4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16"/>
        <v>10</v>
      </c>
      <c r="P1872" s="6">
        <f t="shared" si="117"/>
        <v>32.81818181818182</v>
      </c>
      <c r="Q1872" t="s">
        <v>8333</v>
      </c>
      <c r="R1872" t="s">
        <v>8335</v>
      </c>
      <c r="S1872" s="11">
        <f t="shared" si="118"/>
        <v>42371.355729166666</v>
      </c>
      <c r="T1872" s="11">
        <f t="shared" si="119"/>
        <v>42400.178472222222</v>
      </c>
    </row>
    <row r="1873" spans="1:20" ht="60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16"/>
        <v>72</v>
      </c>
      <c r="P1873" s="6">
        <f t="shared" si="117"/>
        <v>49.11578947368421</v>
      </c>
      <c r="Q1873" t="s">
        <v>8333</v>
      </c>
      <c r="R1873" t="s">
        <v>8335</v>
      </c>
      <c r="S1873" s="11">
        <f t="shared" si="118"/>
        <v>41923.783576388887</v>
      </c>
      <c r="T1873" s="11">
        <f t="shared" si="119"/>
        <v>41963.825243055559</v>
      </c>
    </row>
    <row r="1874" spans="1:20" ht="60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16"/>
        <v>1</v>
      </c>
      <c r="P1874" s="6">
        <f t="shared" si="117"/>
        <v>16.307692307692307</v>
      </c>
      <c r="Q1874" t="s">
        <v>8333</v>
      </c>
      <c r="R1874" t="s">
        <v>8335</v>
      </c>
      <c r="S1874" s="11">
        <f t="shared" si="118"/>
        <v>42155.129652777774</v>
      </c>
      <c r="T1874" s="11">
        <f t="shared" si="119"/>
        <v>42185.129652777774</v>
      </c>
    </row>
    <row r="1875" spans="1:20" ht="60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16"/>
        <v>0</v>
      </c>
      <c r="P1875" s="6">
        <f t="shared" si="117"/>
        <v>18</v>
      </c>
      <c r="Q1875" t="s">
        <v>8333</v>
      </c>
      <c r="R1875" t="s">
        <v>8335</v>
      </c>
      <c r="S1875" s="11">
        <f t="shared" si="118"/>
        <v>42164.615856481483</v>
      </c>
      <c r="T1875" s="11">
        <f t="shared" si="119"/>
        <v>42193.697916666672</v>
      </c>
    </row>
    <row r="1876" spans="1:20" ht="60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16"/>
        <v>0</v>
      </c>
      <c r="P1876" s="6">
        <f t="shared" si="117"/>
        <v>13</v>
      </c>
      <c r="Q1876" t="s">
        <v>8333</v>
      </c>
      <c r="R1876" t="s">
        <v>8335</v>
      </c>
      <c r="S1876" s="11">
        <f t="shared" si="118"/>
        <v>42529.969131944439</v>
      </c>
      <c r="T1876" s="11">
        <f t="shared" si="119"/>
        <v>42549.969131944439</v>
      </c>
    </row>
    <row r="1877" spans="1:20" ht="4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16"/>
        <v>1</v>
      </c>
      <c r="P1877" s="6">
        <f t="shared" si="117"/>
        <v>17</v>
      </c>
      <c r="Q1877" t="s">
        <v>8333</v>
      </c>
      <c r="R1877" t="s">
        <v>8335</v>
      </c>
      <c r="S1877" s="11">
        <f t="shared" si="118"/>
        <v>42528.899398148147</v>
      </c>
      <c r="T1877" s="11">
        <f t="shared" si="119"/>
        <v>42588.899398148147</v>
      </c>
    </row>
    <row r="1878" spans="1:20" ht="4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16"/>
        <v>0</v>
      </c>
      <c r="P1878" s="6" t="e">
        <f t="shared" si="117"/>
        <v>#DIV/0!</v>
      </c>
      <c r="Q1878" t="s">
        <v>8333</v>
      </c>
      <c r="R1878" t="s">
        <v>8335</v>
      </c>
      <c r="S1878" s="11">
        <f t="shared" si="118"/>
        <v>41776.284780092588</v>
      </c>
      <c r="T1878" s="11">
        <f t="shared" si="119"/>
        <v>41806.284780092588</v>
      </c>
    </row>
    <row r="1879" spans="1:20" ht="4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16"/>
        <v>0</v>
      </c>
      <c r="P1879" s="6" t="e">
        <f t="shared" si="117"/>
        <v>#DIV/0!</v>
      </c>
      <c r="Q1879" t="s">
        <v>8333</v>
      </c>
      <c r="R1879" t="s">
        <v>8335</v>
      </c>
      <c r="S1879" s="11">
        <f t="shared" si="118"/>
        <v>42035.029224537036</v>
      </c>
      <c r="T1879" s="11">
        <f t="shared" si="119"/>
        <v>42064.029224537036</v>
      </c>
    </row>
    <row r="1880" spans="1:20" ht="60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16"/>
        <v>0</v>
      </c>
      <c r="P1880" s="6" t="e">
        <f t="shared" si="117"/>
        <v>#DIV/0!</v>
      </c>
      <c r="Q1880" t="s">
        <v>8333</v>
      </c>
      <c r="R1880" t="s">
        <v>8335</v>
      </c>
      <c r="S1880" s="11">
        <f t="shared" si="118"/>
        <v>41773.008738425924</v>
      </c>
      <c r="T1880" s="11">
        <f t="shared" si="119"/>
        <v>41803.008738425924</v>
      </c>
    </row>
    <row r="1881" spans="1:20" ht="60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16"/>
        <v>0</v>
      </c>
      <c r="P1881" s="6">
        <f t="shared" si="117"/>
        <v>3</v>
      </c>
      <c r="Q1881" t="s">
        <v>8333</v>
      </c>
      <c r="R1881" t="s">
        <v>8335</v>
      </c>
      <c r="S1881" s="11">
        <f t="shared" si="118"/>
        <v>42413.649641203709</v>
      </c>
      <c r="T1881" s="11">
        <f t="shared" si="119"/>
        <v>42443.607974537037</v>
      </c>
    </row>
    <row r="1882" spans="1:20" ht="30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16"/>
        <v>20</v>
      </c>
      <c r="P1882" s="6">
        <f t="shared" si="117"/>
        <v>41.833333333333336</v>
      </c>
      <c r="Q1882" t="s">
        <v>8333</v>
      </c>
      <c r="R1882" t="s">
        <v>8335</v>
      </c>
      <c r="S1882" s="11">
        <f t="shared" si="118"/>
        <v>42430.566898148143</v>
      </c>
      <c r="T1882" s="11">
        <f t="shared" si="119"/>
        <v>42459.525231481486</v>
      </c>
    </row>
    <row r="1883" spans="1:20" ht="45" hidden="1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16"/>
        <v>173</v>
      </c>
      <c r="P1883" s="6">
        <f t="shared" si="117"/>
        <v>49.338428571428572</v>
      </c>
      <c r="Q1883" t="s">
        <v>8325</v>
      </c>
      <c r="R1883" t="s">
        <v>8329</v>
      </c>
      <c r="S1883" s="11">
        <f t="shared" si="118"/>
        <v>42043.152650462958</v>
      </c>
      <c r="T1883" s="11">
        <f t="shared" si="119"/>
        <v>42073.110983796301</v>
      </c>
    </row>
    <row r="1884" spans="1:20" ht="60" hidden="1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16"/>
        <v>101</v>
      </c>
      <c r="P1884" s="6">
        <f t="shared" si="117"/>
        <v>41.728395061728392</v>
      </c>
      <c r="Q1884" t="s">
        <v>8325</v>
      </c>
      <c r="R1884" t="s">
        <v>8329</v>
      </c>
      <c r="S1884" s="11">
        <f t="shared" si="118"/>
        <v>41067.949212962965</v>
      </c>
      <c r="T1884" s="11">
        <f t="shared" si="119"/>
        <v>41100.991666666669</v>
      </c>
    </row>
    <row r="1885" spans="1:20" ht="45" hidden="1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16"/>
        <v>105</v>
      </c>
      <c r="P1885" s="6">
        <f t="shared" si="117"/>
        <v>32.71875</v>
      </c>
      <c r="Q1885" t="s">
        <v>8325</v>
      </c>
      <c r="R1885" t="s">
        <v>8329</v>
      </c>
      <c r="S1885" s="11">
        <f t="shared" si="118"/>
        <v>40977.948009259257</v>
      </c>
      <c r="T1885" s="11">
        <f t="shared" si="119"/>
        <v>41007.906342592592</v>
      </c>
    </row>
    <row r="1886" spans="1:20" ht="60" hidden="1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16"/>
        <v>135</v>
      </c>
      <c r="P1886" s="6">
        <f t="shared" si="117"/>
        <v>51.96153846153846</v>
      </c>
      <c r="Q1886" t="s">
        <v>8325</v>
      </c>
      <c r="R1886" t="s">
        <v>8329</v>
      </c>
      <c r="S1886" s="11">
        <f t="shared" si="118"/>
        <v>41205.198321759257</v>
      </c>
      <c r="T1886" s="11">
        <f t="shared" si="119"/>
        <v>41240.5</v>
      </c>
    </row>
    <row r="1887" spans="1:20" ht="45" hidden="1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16"/>
        <v>116</v>
      </c>
      <c r="P1887" s="6">
        <f t="shared" si="117"/>
        <v>50.685714285714283</v>
      </c>
      <c r="Q1887" t="s">
        <v>8325</v>
      </c>
      <c r="R1887" t="s">
        <v>8329</v>
      </c>
      <c r="S1887" s="11">
        <f t="shared" si="118"/>
        <v>41099.093865740739</v>
      </c>
      <c r="T1887" s="11">
        <f t="shared" si="119"/>
        <v>41131.916666666664</v>
      </c>
    </row>
    <row r="1888" spans="1:20" ht="45" hidden="1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16"/>
        <v>102</v>
      </c>
      <c r="P1888" s="6">
        <f t="shared" si="117"/>
        <v>42.241379310344826</v>
      </c>
      <c r="Q1888" t="s">
        <v>8325</v>
      </c>
      <c r="R1888" t="s">
        <v>8329</v>
      </c>
      <c r="S1888" s="11">
        <f t="shared" si="118"/>
        <v>41925.906689814816</v>
      </c>
      <c r="T1888" s="11">
        <f t="shared" si="119"/>
        <v>41955.94835648148</v>
      </c>
    </row>
    <row r="1889" spans="1:20" ht="60" hidden="1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16"/>
        <v>111</v>
      </c>
      <c r="P1889" s="6">
        <f t="shared" si="117"/>
        <v>416.875</v>
      </c>
      <c r="Q1889" t="s">
        <v>8325</v>
      </c>
      <c r="R1889" t="s">
        <v>8329</v>
      </c>
      <c r="S1889" s="11">
        <f t="shared" si="118"/>
        <v>42323.800138888888</v>
      </c>
      <c r="T1889" s="11">
        <f t="shared" si="119"/>
        <v>42341.895833333328</v>
      </c>
    </row>
    <row r="1890" spans="1:20" ht="60" hidden="1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16"/>
        <v>166</v>
      </c>
      <c r="P1890" s="6">
        <f t="shared" si="117"/>
        <v>46.651685393258425</v>
      </c>
      <c r="Q1890" t="s">
        <v>8325</v>
      </c>
      <c r="R1890" t="s">
        <v>8329</v>
      </c>
      <c r="S1890" s="11">
        <f t="shared" si="118"/>
        <v>40299.239953703705</v>
      </c>
      <c r="T1890" s="11">
        <f t="shared" si="119"/>
        <v>40330.207638888889</v>
      </c>
    </row>
    <row r="1891" spans="1:20" ht="60" hidden="1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16"/>
        <v>107</v>
      </c>
      <c r="P1891" s="6">
        <f t="shared" si="117"/>
        <v>48.454545454545453</v>
      </c>
      <c r="Q1891" t="s">
        <v>8325</v>
      </c>
      <c r="R1891" t="s">
        <v>8329</v>
      </c>
      <c r="S1891" s="11">
        <f t="shared" si="118"/>
        <v>41299.793356481481</v>
      </c>
      <c r="T1891" s="11">
        <f t="shared" si="119"/>
        <v>41344.751689814817</v>
      </c>
    </row>
    <row r="1892" spans="1:20" ht="45" hidden="1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16"/>
        <v>145</v>
      </c>
      <c r="P1892" s="6">
        <f t="shared" si="117"/>
        <v>70.5289837398374</v>
      </c>
      <c r="Q1892" t="s">
        <v>8325</v>
      </c>
      <c r="R1892" t="s">
        <v>8329</v>
      </c>
      <c r="S1892" s="11">
        <f t="shared" si="118"/>
        <v>41228.786203703705</v>
      </c>
      <c r="T1892" s="11">
        <f t="shared" si="119"/>
        <v>41258.786203703705</v>
      </c>
    </row>
    <row r="1893" spans="1:20" ht="60" hidden="1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16"/>
        <v>106</v>
      </c>
      <c r="P1893" s="6">
        <f t="shared" si="117"/>
        <v>87.958333333333329</v>
      </c>
      <c r="Q1893" t="s">
        <v>8325</v>
      </c>
      <c r="R1893" t="s">
        <v>8329</v>
      </c>
      <c r="S1893" s="11">
        <f t="shared" si="118"/>
        <v>40335.798078703701</v>
      </c>
      <c r="T1893" s="11">
        <f t="shared" si="119"/>
        <v>40381.25</v>
      </c>
    </row>
    <row r="1894" spans="1:20" ht="45" hidden="1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16"/>
        <v>137</v>
      </c>
      <c r="P1894" s="6">
        <f t="shared" si="117"/>
        <v>26.26923076923077</v>
      </c>
      <c r="Q1894" t="s">
        <v>8325</v>
      </c>
      <c r="R1894" t="s">
        <v>8329</v>
      </c>
      <c r="S1894" s="11">
        <f t="shared" si="118"/>
        <v>40671.637511574074</v>
      </c>
      <c r="T1894" s="11">
        <f t="shared" si="119"/>
        <v>40701.637511574074</v>
      </c>
    </row>
    <row r="1895" spans="1:20" ht="45" hidden="1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16"/>
        <v>104</v>
      </c>
      <c r="P1895" s="6">
        <f t="shared" si="117"/>
        <v>57.777777777777779</v>
      </c>
      <c r="Q1895" t="s">
        <v>8325</v>
      </c>
      <c r="R1895" t="s">
        <v>8329</v>
      </c>
      <c r="S1895" s="11">
        <f t="shared" si="118"/>
        <v>40632.94195601852</v>
      </c>
      <c r="T1895" s="11">
        <f t="shared" si="119"/>
        <v>40649.165972222225</v>
      </c>
    </row>
    <row r="1896" spans="1:20" ht="30" hidden="1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16"/>
        <v>115</v>
      </c>
      <c r="P1896" s="6">
        <f t="shared" si="117"/>
        <v>57.25</v>
      </c>
      <c r="Q1896" t="s">
        <v>8325</v>
      </c>
      <c r="R1896" t="s">
        <v>8329</v>
      </c>
      <c r="S1896" s="11">
        <f t="shared" si="118"/>
        <v>40920.904895833337</v>
      </c>
      <c r="T1896" s="11">
        <f t="shared" si="119"/>
        <v>40951.904895833337</v>
      </c>
    </row>
    <row r="1897" spans="1:20" ht="60" hidden="1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16"/>
        <v>102</v>
      </c>
      <c r="P1897" s="6">
        <f t="shared" si="117"/>
        <v>196.34042553191489</v>
      </c>
      <c r="Q1897" t="s">
        <v>8325</v>
      </c>
      <c r="R1897" t="s">
        <v>8329</v>
      </c>
      <c r="S1897" s="11">
        <f t="shared" si="118"/>
        <v>42267.746782407412</v>
      </c>
      <c r="T1897" s="11">
        <f t="shared" si="119"/>
        <v>42297.746782407412</v>
      </c>
    </row>
    <row r="1898" spans="1:20" ht="45" hidden="1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16"/>
        <v>124</v>
      </c>
      <c r="P1898" s="6">
        <f t="shared" si="117"/>
        <v>43</v>
      </c>
      <c r="Q1898" t="s">
        <v>8325</v>
      </c>
      <c r="R1898" t="s">
        <v>8329</v>
      </c>
      <c r="S1898" s="11">
        <f t="shared" si="118"/>
        <v>40981.710243055553</v>
      </c>
      <c r="T1898" s="11">
        <f t="shared" si="119"/>
        <v>41011.710243055553</v>
      </c>
    </row>
    <row r="1899" spans="1:20" ht="60" hidden="1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16"/>
        <v>102</v>
      </c>
      <c r="P1899" s="6">
        <f t="shared" si="117"/>
        <v>35.551912568306008</v>
      </c>
      <c r="Q1899" t="s">
        <v>8325</v>
      </c>
      <c r="R1899" t="s">
        <v>8329</v>
      </c>
      <c r="S1899" s="11">
        <f t="shared" si="118"/>
        <v>41680.583402777782</v>
      </c>
      <c r="T1899" s="11">
        <f t="shared" si="119"/>
        <v>41702.875</v>
      </c>
    </row>
    <row r="1900" spans="1:20" ht="45" hidden="1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16"/>
        <v>145</v>
      </c>
      <c r="P1900" s="6">
        <f t="shared" si="117"/>
        <v>68.80952380952381</v>
      </c>
      <c r="Q1900" t="s">
        <v>8325</v>
      </c>
      <c r="R1900" t="s">
        <v>8329</v>
      </c>
      <c r="S1900" s="11">
        <f t="shared" si="118"/>
        <v>42366.192974537036</v>
      </c>
      <c r="T1900" s="11">
        <f t="shared" si="119"/>
        <v>42401.75</v>
      </c>
    </row>
    <row r="1901" spans="1:20" ht="60" hidden="1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16"/>
        <v>133</v>
      </c>
      <c r="P1901" s="6">
        <f t="shared" si="117"/>
        <v>28.571428571428573</v>
      </c>
      <c r="Q1901" t="s">
        <v>8325</v>
      </c>
      <c r="R1901" t="s">
        <v>8329</v>
      </c>
      <c r="S1901" s="11">
        <f t="shared" si="118"/>
        <v>42058.941736111112</v>
      </c>
      <c r="T1901" s="11">
        <f t="shared" si="119"/>
        <v>42088.90006944444</v>
      </c>
    </row>
    <row r="1902" spans="1:20" ht="60" hidden="1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16"/>
        <v>109</v>
      </c>
      <c r="P1902" s="6">
        <f t="shared" si="117"/>
        <v>50.631666666666668</v>
      </c>
      <c r="Q1902" t="s">
        <v>8325</v>
      </c>
      <c r="R1902" t="s">
        <v>8329</v>
      </c>
      <c r="S1902" s="11">
        <f t="shared" si="118"/>
        <v>41160.871886574074</v>
      </c>
      <c r="T1902" s="11">
        <f t="shared" si="119"/>
        <v>41188.415972222225</v>
      </c>
    </row>
    <row r="1903" spans="1:20" ht="60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16"/>
        <v>3</v>
      </c>
      <c r="P1903" s="6">
        <f t="shared" si="117"/>
        <v>106.8</v>
      </c>
      <c r="Q1903" t="s">
        <v>8319</v>
      </c>
      <c r="R1903" t="s">
        <v>8348</v>
      </c>
      <c r="S1903" s="11">
        <f t="shared" si="118"/>
        <v>42116.54315972222</v>
      </c>
      <c r="T1903" s="11">
        <f t="shared" si="119"/>
        <v>42146.541666666672</v>
      </c>
    </row>
    <row r="1904" spans="1:20" ht="60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16"/>
        <v>1</v>
      </c>
      <c r="P1904" s="6">
        <f t="shared" si="117"/>
        <v>4</v>
      </c>
      <c r="Q1904" t="s">
        <v>8319</v>
      </c>
      <c r="R1904" t="s">
        <v>8348</v>
      </c>
      <c r="S1904" s="11">
        <f t="shared" si="118"/>
        <v>42037.789895833332</v>
      </c>
      <c r="T1904" s="11">
        <f t="shared" si="119"/>
        <v>42067.789895833332</v>
      </c>
    </row>
    <row r="1905" spans="1:20" ht="60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16"/>
        <v>47</v>
      </c>
      <c r="P1905" s="6">
        <f t="shared" si="117"/>
        <v>34.097560975609753</v>
      </c>
      <c r="Q1905" t="s">
        <v>8319</v>
      </c>
      <c r="R1905" t="s">
        <v>8348</v>
      </c>
      <c r="S1905" s="11">
        <f t="shared" si="118"/>
        <v>42702.770729166667</v>
      </c>
      <c r="T1905" s="11">
        <f t="shared" si="119"/>
        <v>42762.770729166667</v>
      </c>
    </row>
    <row r="1906" spans="1:20" ht="4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16"/>
        <v>0</v>
      </c>
      <c r="P1906" s="6">
        <f t="shared" si="117"/>
        <v>25</v>
      </c>
      <c r="Q1906" t="s">
        <v>8319</v>
      </c>
      <c r="R1906" t="s">
        <v>8348</v>
      </c>
      <c r="S1906" s="11">
        <f t="shared" si="118"/>
        <v>42326.685428240744</v>
      </c>
      <c r="T1906" s="11">
        <f t="shared" si="119"/>
        <v>42371.685428240744</v>
      </c>
    </row>
    <row r="1907" spans="1:20" ht="60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16"/>
        <v>0</v>
      </c>
      <c r="P1907" s="6">
        <f t="shared" si="117"/>
        <v>10.5</v>
      </c>
      <c r="Q1907" t="s">
        <v>8319</v>
      </c>
      <c r="R1907" t="s">
        <v>8348</v>
      </c>
      <c r="S1907" s="11">
        <f t="shared" si="118"/>
        <v>41859.925856481481</v>
      </c>
      <c r="T1907" s="11">
        <f t="shared" si="119"/>
        <v>41889.925856481481</v>
      </c>
    </row>
    <row r="1908" spans="1:20" ht="4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16"/>
        <v>43</v>
      </c>
      <c r="P1908" s="6">
        <f t="shared" si="117"/>
        <v>215.95959595959596</v>
      </c>
      <c r="Q1908" t="s">
        <v>8319</v>
      </c>
      <c r="R1908" t="s">
        <v>8348</v>
      </c>
      <c r="S1908" s="11">
        <f t="shared" si="118"/>
        <v>42514.671099537038</v>
      </c>
      <c r="T1908" s="11">
        <f t="shared" si="119"/>
        <v>42544.671099537038</v>
      </c>
    </row>
    <row r="1909" spans="1:20" ht="4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16"/>
        <v>0</v>
      </c>
      <c r="P1909" s="6">
        <f t="shared" si="117"/>
        <v>21.25</v>
      </c>
      <c r="Q1909" t="s">
        <v>8319</v>
      </c>
      <c r="R1909" t="s">
        <v>8348</v>
      </c>
      <c r="S1909" s="11">
        <f t="shared" si="118"/>
        <v>41767.587094907409</v>
      </c>
      <c r="T1909" s="11">
        <f t="shared" si="119"/>
        <v>41782.587094907409</v>
      </c>
    </row>
    <row r="1910" spans="1:20" ht="60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16"/>
        <v>2</v>
      </c>
      <c r="P1910" s="6">
        <f t="shared" si="117"/>
        <v>108.25</v>
      </c>
      <c r="Q1910" t="s">
        <v>8319</v>
      </c>
      <c r="R1910" t="s">
        <v>8348</v>
      </c>
      <c r="S1910" s="11">
        <f t="shared" si="118"/>
        <v>42703.917824074073</v>
      </c>
      <c r="T1910" s="11">
        <f t="shared" si="119"/>
        <v>42733.917824074073</v>
      </c>
    </row>
    <row r="1911" spans="1:20" ht="60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16"/>
        <v>14</v>
      </c>
      <c r="P1911" s="6">
        <f t="shared" si="117"/>
        <v>129.97368421052633</v>
      </c>
      <c r="Q1911" t="s">
        <v>8319</v>
      </c>
      <c r="R1911" t="s">
        <v>8348</v>
      </c>
      <c r="S1911" s="11">
        <f t="shared" si="118"/>
        <v>41905.429155092592</v>
      </c>
      <c r="T1911" s="11">
        <f t="shared" si="119"/>
        <v>41935.429155092592</v>
      </c>
    </row>
    <row r="1912" spans="1:20" ht="4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16"/>
        <v>39</v>
      </c>
      <c r="P1912" s="6">
        <f t="shared" si="117"/>
        <v>117.49473684210527</v>
      </c>
      <c r="Q1912" t="s">
        <v>8319</v>
      </c>
      <c r="R1912" t="s">
        <v>8348</v>
      </c>
      <c r="S1912" s="11">
        <f t="shared" si="118"/>
        <v>42264.963159722218</v>
      </c>
      <c r="T1912" s="11">
        <f t="shared" si="119"/>
        <v>42308.947916666672</v>
      </c>
    </row>
    <row r="1913" spans="1:20" ht="60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16"/>
        <v>0</v>
      </c>
      <c r="P1913" s="6">
        <f t="shared" si="117"/>
        <v>10</v>
      </c>
      <c r="Q1913" t="s">
        <v>8319</v>
      </c>
      <c r="R1913" t="s">
        <v>8348</v>
      </c>
      <c r="S1913" s="11">
        <f t="shared" si="118"/>
        <v>41830.033958333333</v>
      </c>
      <c r="T1913" s="11">
        <f t="shared" si="119"/>
        <v>41860.033958333333</v>
      </c>
    </row>
    <row r="1914" spans="1:20" ht="4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16"/>
        <v>59</v>
      </c>
      <c r="P1914" s="6">
        <f t="shared" si="117"/>
        <v>70.595238095238102</v>
      </c>
      <c r="Q1914" t="s">
        <v>8319</v>
      </c>
      <c r="R1914" t="s">
        <v>8348</v>
      </c>
      <c r="S1914" s="11">
        <f t="shared" si="118"/>
        <v>42129.226388888885</v>
      </c>
      <c r="T1914" s="11">
        <f t="shared" si="119"/>
        <v>42159.226388888885</v>
      </c>
    </row>
    <row r="1915" spans="1:20" ht="30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16"/>
        <v>1</v>
      </c>
      <c r="P1915" s="6">
        <f t="shared" si="117"/>
        <v>24.5</v>
      </c>
      <c r="Q1915" t="s">
        <v>8319</v>
      </c>
      <c r="R1915" t="s">
        <v>8348</v>
      </c>
      <c r="S1915" s="11">
        <f t="shared" si="118"/>
        <v>41890.511319444442</v>
      </c>
      <c r="T1915" s="11">
        <f t="shared" si="119"/>
        <v>41920.511319444442</v>
      </c>
    </row>
    <row r="1916" spans="1:20" ht="60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16"/>
        <v>9</v>
      </c>
      <c r="P1916" s="6">
        <f t="shared" si="117"/>
        <v>30</v>
      </c>
      <c r="Q1916" t="s">
        <v>8319</v>
      </c>
      <c r="R1916" t="s">
        <v>8348</v>
      </c>
      <c r="S1916" s="11">
        <f t="shared" si="118"/>
        <v>41929.174456018518</v>
      </c>
      <c r="T1916" s="11">
        <f t="shared" si="119"/>
        <v>41944.165972222225</v>
      </c>
    </row>
    <row r="1917" spans="1:20" ht="60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16"/>
        <v>2</v>
      </c>
      <c r="P1917" s="6">
        <f t="shared" si="117"/>
        <v>2</v>
      </c>
      <c r="Q1917" t="s">
        <v>8319</v>
      </c>
      <c r="R1917" t="s">
        <v>8348</v>
      </c>
      <c r="S1917" s="11">
        <f t="shared" si="118"/>
        <v>41864.04886574074</v>
      </c>
      <c r="T1917" s="11">
        <f t="shared" si="119"/>
        <v>41884.04886574074</v>
      </c>
    </row>
    <row r="1918" spans="1:20" ht="30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16"/>
        <v>1</v>
      </c>
      <c r="P1918" s="6">
        <f t="shared" si="117"/>
        <v>17</v>
      </c>
      <c r="Q1918" t="s">
        <v>8319</v>
      </c>
      <c r="R1918" t="s">
        <v>8348</v>
      </c>
      <c r="S1918" s="11">
        <f t="shared" si="118"/>
        <v>42656.717303240745</v>
      </c>
      <c r="T1918" s="11">
        <f t="shared" si="119"/>
        <v>42681.758969907409</v>
      </c>
    </row>
    <row r="1919" spans="1:20" ht="30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16"/>
        <v>53</v>
      </c>
      <c r="P1919" s="6">
        <f t="shared" si="117"/>
        <v>2928.9285714285716</v>
      </c>
      <c r="Q1919" t="s">
        <v>8319</v>
      </c>
      <c r="R1919" t="s">
        <v>8348</v>
      </c>
      <c r="S1919" s="11">
        <f t="shared" si="118"/>
        <v>42746.270057870366</v>
      </c>
      <c r="T1919" s="11">
        <f t="shared" si="119"/>
        <v>42776.270057870366</v>
      </c>
    </row>
    <row r="1920" spans="1:20" ht="4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16"/>
        <v>1</v>
      </c>
      <c r="P1920" s="6">
        <f t="shared" si="117"/>
        <v>28.888888888888889</v>
      </c>
      <c r="Q1920" t="s">
        <v>8319</v>
      </c>
      <c r="R1920" t="s">
        <v>8348</v>
      </c>
      <c r="S1920" s="11">
        <f t="shared" si="118"/>
        <v>41828.789942129632</v>
      </c>
      <c r="T1920" s="11">
        <f t="shared" si="119"/>
        <v>41863.789942129632</v>
      </c>
    </row>
    <row r="1921" spans="1:20" ht="60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16"/>
        <v>47</v>
      </c>
      <c r="P1921" s="6">
        <f t="shared" si="117"/>
        <v>29.625</v>
      </c>
      <c r="Q1921" t="s">
        <v>8319</v>
      </c>
      <c r="R1921" t="s">
        <v>8348</v>
      </c>
      <c r="S1921" s="11">
        <f t="shared" si="118"/>
        <v>42113.875567129624</v>
      </c>
      <c r="T1921" s="11">
        <f t="shared" si="119"/>
        <v>42143.875567129624</v>
      </c>
    </row>
    <row r="1922" spans="1:20" ht="4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116"/>
        <v>43</v>
      </c>
      <c r="P1922" s="6">
        <f t="shared" si="117"/>
        <v>40.980952380952381</v>
      </c>
      <c r="Q1922" t="s">
        <v>8319</v>
      </c>
      <c r="R1922" t="s">
        <v>8348</v>
      </c>
      <c r="S1922" s="11">
        <f t="shared" si="118"/>
        <v>42270.875706018516</v>
      </c>
      <c r="T1922" s="11">
        <f t="shared" si="119"/>
        <v>42298.958333333328</v>
      </c>
    </row>
    <row r="1923" spans="1:20" ht="30" hidden="1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ref="O1923:O1986" si="120">ROUND(E1923/D1923*100,0)</f>
        <v>137</v>
      </c>
      <c r="P1923" s="6">
        <f t="shared" ref="P1923:P1986" si="121">E1923/L1923</f>
        <v>54</v>
      </c>
      <c r="Q1923" t="s">
        <v>8325</v>
      </c>
      <c r="R1923" t="s">
        <v>8329</v>
      </c>
      <c r="S1923" s="11">
        <f t="shared" ref="S1923:S1986" si="122">(((J1923/60)/60)/24)+DATE(1970,1,1)</f>
        <v>41074.221562500003</v>
      </c>
      <c r="T1923" s="11">
        <f t="shared" ref="T1923:T1986" si="123">(((I1923/60)/60)/24)+DATE(1970,1,1)</f>
        <v>41104.221562500003</v>
      </c>
    </row>
    <row r="1924" spans="1:20" ht="45" hidden="1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20"/>
        <v>116</v>
      </c>
      <c r="P1924" s="6">
        <f t="shared" si="121"/>
        <v>36.109375</v>
      </c>
      <c r="Q1924" t="s">
        <v>8325</v>
      </c>
      <c r="R1924" t="s">
        <v>8329</v>
      </c>
      <c r="S1924" s="11">
        <f t="shared" si="122"/>
        <v>41590.255868055552</v>
      </c>
      <c r="T1924" s="11">
        <f t="shared" si="123"/>
        <v>41620.255868055552</v>
      </c>
    </row>
    <row r="1925" spans="1:20" ht="45" hidden="1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20"/>
        <v>241</v>
      </c>
      <c r="P1925" s="6">
        <f t="shared" si="121"/>
        <v>23.153846153846153</v>
      </c>
      <c r="Q1925" t="s">
        <v>8325</v>
      </c>
      <c r="R1925" t="s">
        <v>8329</v>
      </c>
      <c r="S1925" s="11">
        <f t="shared" si="122"/>
        <v>40772.848749999997</v>
      </c>
      <c r="T1925" s="11">
        <f t="shared" si="123"/>
        <v>40813.207638888889</v>
      </c>
    </row>
    <row r="1926" spans="1:20" ht="75" hidden="1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20"/>
        <v>114</v>
      </c>
      <c r="P1926" s="6">
        <f t="shared" si="121"/>
        <v>104</v>
      </c>
      <c r="Q1926" t="s">
        <v>8325</v>
      </c>
      <c r="R1926" t="s">
        <v>8329</v>
      </c>
      <c r="S1926" s="11">
        <f t="shared" si="122"/>
        <v>41626.761053240742</v>
      </c>
      <c r="T1926" s="11">
        <f t="shared" si="123"/>
        <v>41654.814583333333</v>
      </c>
    </row>
    <row r="1927" spans="1:20" ht="45" hidden="1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20"/>
        <v>110</v>
      </c>
      <c r="P1927" s="6">
        <f t="shared" si="121"/>
        <v>31.826923076923077</v>
      </c>
      <c r="Q1927" t="s">
        <v>8325</v>
      </c>
      <c r="R1927" t="s">
        <v>8329</v>
      </c>
      <c r="S1927" s="11">
        <f t="shared" si="122"/>
        <v>41535.90148148148</v>
      </c>
      <c r="T1927" s="11">
        <f t="shared" si="123"/>
        <v>41558</v>
      </c>
    </row>
    <row r="1928" spans="1:20" ht="60" hidden="1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20"/>
        <v>195</v>
      </c>
      <c r="P1928" s="6">
        <f t="shared" si="121"/>
        <v>27.3896261682243</v>
      </c>
      <c r="Q1928" t="s">
        <v>8325</v>
      </c>
      <c r="R1928" t="s">
        <v>8329</v>
      </c>
      <c r="S1928" s="11">
        <f t="shared" si="122"/>
        <v>40456.954351851848</v>
      </c>
      <c r="T1928" s="11">
        <f t="shared" si="123"/>
        <v>40484.018055555556</v>
      </c>
    </row>
    <row r="1929" spans="1:20" hidden="1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20"/>
        <v>103</v>
      </c>
      <c r="P1929" s="6">
        <f t="shared" si="121"/>
        <v>56.363636363636367</v>
      </c>
      <c r="Q1929" t="s">
        <v>8325</v>
      </c>
      <c r="R1929" t="s">
        <v>8329</v>
      </c>
      <c r="S1929" s="11">
        <f t="shared" si="122"/>
        <v>40960.861562500002</v>
      </c>
      <c r="T1929" s="11">
        <f t="shared" si="123"/>
        <v>40976.207638888889</v>
      </c>
    </row>
    <row r="1930" spans="1:20" ht="30" hidden="1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20"/>
        <v>103</v>
      </c>
      <c r="P1930" s="6">
        <f t="shared" si="121"/>
        <v>77.352941176470594</v>
      </c>
      <c r="Q1930" t="s">
        <v>8325</v>
      </c>
      <c r="R1930" t="s">
        <v>8329</v>
      </c>
      <c r="S1930" s="11">
        <f t="shared" si="122"/>
        <v>41371.648078703707</v>
      </c>
      <c r="T1930" s="11">
        <f t="shared" si="123"/>
        <v>41401.648078703707</v>
      </c>
    </row>
    <row r="1931" spans="1:20" ht="45" hidden="1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20"/>
        <v>100</v>
      </c>
      <c r="P1931" s="6">
        <f t="shared" si="121"/>
        <v>42.8</v>
      </c>
      <c r="Q1931" t="s">
        <v>8325</v>
      </c>
      <c r="R1931" t="s">
        <v>8329</v>
      </c>
      <c r="S1931" s="11">
        <f t="shared" si="122"/>
        <v>40687.021597222221</v>
      </c>
      <c r="T1931" s="11">
        <f t="shared" si="123"/>
        <v>40729.021597222221</v>
      </c>
    </row>
    <row r="1932" spans="1:20" ht="30" hidden="1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20"/>
        <v>127</v>
      </c>
      <c r="P1932" s="6">
        <f t="shared" si="121"/>
        <v>48.846153846153847</v>
      </c>
      <c r="Q1932" t="s">
        <v>8325</v>
      </c>
      <c r="R1932" t="s">
        <v>8329</v>
      </c>
      <c r="S1932" s="11">
        <f t="shared" si="122"/>
        <v>41402.558819444443</v>
      </c>
      <c r="T1932" s="11">
        <f t="shared" si="123"/>
        <v>41462.558819444443</v>
      </c>
    </row>
    <row r="1933" spans="1:20" ht="45" hidden="1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20"/>
        <v>121</v>
      </c>
      <c r="P1933" s="6">
        <f t="shared" si="121"/>
        <v>48.240400000000001</v>
      </c>
      <c r="Q1933" t="s">
        <v>8325</v>
      </c>
      <c r="R1933" t="s">
        <v>8329</v>
      </c>
      <c r="S1933" s="11">
        <f t="shared" si="122"/>
        <v>41037.892465277779</v>
      </c>
      <c r="T1933" s="11">
        <f t="shared" si="123"/>
        <v>41051.145833333336</v>
      </c>
    </row>
    <row r="1934" spans="1:20" ht="60" hidden="1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20"/>
        <v>107</v>
      </c>
      <c r="P1934" s="6">
        <f t="shared" si="121"/>
        <v>70.212500000000006</v>
      </c>
      <c r="Q1934" t="s">
        <v>8325</v>
      </c>
      <c r="R1934" t="s">
        <v>8329</v>
      </c>
      <c r="S1934" s="11">
        <f t="shared" si="122"/>
        <v>40911.809872685182</v>
      </c>
      <c r="T1934" s="11">
        <f t="shared" si="123"/>
        <v>40932.809872685182</v>
      </c>
    </row>
    <row r="1935" spans="1:20" ht="60" hidden="1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20"/>
        <v>172</v>
      </c>
      <c r="P1935" s="6">
        <f t="shared" si="121"/>
        <v>94.054545454545448</v>
      </c>
      <c r="Q1935" t="s">
        <v>8325</v>
      </c>
      <c r="R1935" t="s">
        <v>8329</v>
      </c>
      <c r="S1935" s="11">
        <f t="shared" si="122"/>
        <v>41879.130868055552</v>
      </c>
      <c r="T1935" s="11">
        <f t="shared" si="123"/>
        <v>41909.130868055552</v>
      </c>
    </row>
    <row r="1936" spans="1:20" ht="60" hidden="1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20"/>
        <v>124</v>
      </c>
      <c r="P1936" s="6">
        <f t="shared" si="121"/>
        <v>80.272727272727266</v>
      </c>
      <c r="Q1936" t="s">
        <v>8325</v>
      </c>
      <c r="R1936" t="s">
        <v>8329</v>
      </c>
      <c r="S1936" s="11">
        <f t="shared" si="122"/>
        <v>40865.867141203707</v>
      </c>
      <c r="T1936" s="11">
        <f t="shared" si="123"/>
        <v>40902.208333333336</v>
      </c>
    </row>
    <row r="1937" spans="1:20" ht="60" hidden="1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20"/>
        <v>108</v>
      </c>
      <c r="P1937" s="6">
        <f t="shared" si="121"/>
        <v>54.2</v>
      </c>
      <c r="Q1937" t="s">
        <v>8325</v>
      </c>
      <c r="R1937" t="s">
        <v>8329</v>
      </c>
      <c r="S1937" s="11">
        <f t="shared" si="122"/>
        <v>41773.932534722226</v>
      </c>
      <c r="T1937" s="11">
        <f t="shared" si="123"/>
        <v>41811.207638888889</v>
      </c>
    </row>
    <row r="1938" spans="1:20" ht="60" hidden="1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20"/>
        <v>117</v>
      </c>
      <c r="P1938" s="6">
        <f t="shared" si="121"/>
        <v>60.26903448275862</v>
      </c>
      <c r="Q1938" t="s">
        <v>8325</v>
      </c>
      <c r="R1938" t="s">
        <v>8329</v>
      </c>
      <c r="S1938" s="11">
        <f t="shared" si="122"/>
        <v>40852.889699074076</v>
      </c>
      <c r="T1938" s="11">
        <f t="shared" si="123"/>
        <v>40883.249305555553</v>
      </c>
    </row>
    <row r="1939" spans="1:20" ht="45" hidden="1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20"/>
        <v>187</v>
      </c>
      <c r="P1939" s="6">
        <f t="shared" si="121"/>
        <v>38.740344827586206</v>
      </c>
      <c r="Q1939" t="s">
        <v>8325</v>
      </c>
      <c r="R1939" t="s">
        <v>8329</v>
      </c>
      <c r="S1939" s="11">
        <f t="shared" si="122"/>
        <v>41059.118993055556</v>
      </c>
      <c r="T1939" s="11">
        <f t="shared" si="123"/>
        <v>41075.165972222225</v>
      </c>
    </row>
    <row r="1940" spans="1:20" ht="60" hidden="1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20"/>
        <v>116</v>
      </c>
      <c r="P1940" s="6">
        <f t="shared" si="121"/>
        <v>152.54385964912279</v>
      </c>
      <c r="Q1940" t="s">
        <v>8325</v>
      </c>
      <c r="R1940" t="s">
        <v>8329</v>
      </c>
      <c r="S1940" s="11">
        <f t="shared" si="122"/>
        <v>41426.259618055556</v>
      </c>
      <c r="T1940" s="11">
        <f t="shared" si="123"/>
        <v>41457.208333333336</v>
      </c>
    </row>
    <row r="1941" spans="1:20" ht="60" hidden="1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20"/>
        <v>111</v>
      </c>
      <c r="P1941" s="6">
        <f t="shared" si="121"/>
        <v>115.3125</v>
      </c>
      <c r="Q1941" t="s">
        <v>8325</v>
      </c>
      <c r="R1941" t="s">
        <v>8329</v>
      </c>
      <c r="S1941" s="11">
        <f t="shared" si="122"/>
        <v>41313.985046296293</v>
      </c>
      <c r="T1941" s="11">
        <f t="shared" si="123"/>
        <v>41343.943379629629</v>
      </c>
    </row>
    <row r="1942" spans="1:20" ht="45" hidden="1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20"/>
        <v>171</v>
      </c>
      <c r="P1942" s="6">
        <f t="shared" si="121"/>
        <v>35.838709677419352</v>
      </c>
      <c r="Q1942" t="s">
        <v>8325</v>
      </c>
      <c r="R1942" t="s">
        <v>8329</v>
      </c>
      <c r="S1942" s="11">
        <f t="shared" si="122"/>
        <v>40670.507326388892</v>
      </c>
      <c r="T1942" s="11">
        <f t="shared" si="123"/>
        <v>40709.165972222225</v>
      </c>
    </row>
    <row r="1943" spans="1:20" ht="60" hidden="1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20"/>
        <v>126</v>
      </c>
      <c r="P1943" s="6">
        <f t="shared" si="121"/>
        <v>64.570118779438872</v>
      </c>
      <c r="Q1943" t="s">
        <v>8319</v>
      </c>
      <c r="R1943" t="s">
        <v>8349</v>
      </c>
      <c r="S1943" s="11">
        <f t="shared" si="122"/>
        <v>41744.290868055556</v>
      </c>
      <c r="T1943" s="11">
        <f t="shared" si="123"/>
        <v>41774.290868055556</v>
      </c>
    </row>
    <row r="1944" spans="1:20" ht="60" hidden="1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20"/>
        <v>138</v>
      </c>
      <c r="P1944" s="6">
        <f t="shared" si="121"/>
        <v>87.436000000000007</v>
      </c>
      <c r="Q1944" t="s">
        <v>8319</v>
      </c>
      <c r="R1944" t="s">
        <v>8349</v>
      </c>
      <c r="S1944" s="11">
        <f t="shared" si="122"/>
        <v>40638.828009259261</v>
      </c>
      <c r="T1944" s="11">
        <f t="shared" si="123"/>
        <v>40728.828009259261</v>
      </c>
    </row>
    <row r="1945" spans="1:20" ht="45" hidden="1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20"/>
        <v>1705</v>
      </c>
      <c r="P1945" s="6">
        <f t="shared" si="121"/>
        <v>68.815577078288939</v>
      </c>
      <c r="Q1945" t="s">
        <v>8319</v>
      </c>
      <c r="R1945" t="s">
        <v>8349</v>
      </c>
      <c r="S1945" s="11">
        <f t="shared" si="122"/>
        <v>42548.269861111112</v>
      </c>
      <c r="T1945" s="11">
        <f t="shared" si="123"/>
        <v>42593.269861111112</v>
      </c>
    </row>
    <row r="1946" spans="1:20" ht="60" hidden="1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20"/>
        <v>788</v>
      </c>
      <c r="P1946" s="6">
        <f t="shared" si="121"/>
        <v>176.200223588597</v>
      </c>
      <c r="Q1946" t="s">
        <v>8319</v>
      </c>
      <c r="R1946" t="s">
        <v>8349</v>
      </c>
      <c r="S1946" s="11">
        <f t="shared" si="122"/>
        <v>41730.584374999999</v>
      </c>
      <c r="T1946" s="11">
        <f t="shared" si="123"/>
        <v>41760.584374999999</v>
      </c>
    </row>
    <row r="1947" spans="1:20" ht="45" hidden="1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20"/>
        <v>348</v>
      </c>
      <c r="P1947" s="6">
        <f t="shared" si="121"/>
        <v>511.79117647058825</v>
      </c>
      <c r="Q1947" t="s">
        <v>8319</v>
      </c>
      <c r="R1947" t="s">
        <v>8349</v>
      </c>
      <c r="S1947" s="11">
        <f t="shared" si="122"/>
        <v>42157.251828703709</v>
      </c>
      <c r="T1947" s="11">
        <f t="shared" si="123"/>
        <v>42197.251828703709</v>
      </c>
    </row>
    <row r="1948" spans="1:20" ht="60" hidden="1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20"/>
        <v>150</v>
      </c>
      <c r="P1948" s="6">
        <f t="shared" si="121"/>
        <v>160.44285714285715</v>
      </c>
      <c r="Q1948" t="s">
        <v>8319</v>
      </c>
      <c r="R1948" t="s">
        <v>8349</v>
      </c>
      <c r="S1948" s="11">
        <f t="shared" si="122"/>
        <v>41689.150011574071</v>
      </c>
      <c r="T1948" s="11">
        <f t="shared" si="123"/>
        <v>41749.108344907407</v>
      </c>
    </row>
    <row r="1949" spans="1:20" ht="60" hidden="1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20"/>
        <v>101</v>
      </c>
      <c r="P1949" s="6">
        <f t="shared" si="121"/>
        <v>35.003043478260871</v>
      </c>
      <c r="Q1949" t="s">
        <v>8319</v>
      </c>
      <c r="R1949" t="s">
        <v>8349</v>
      </c>
      <c r="S1949" s="11">
        <f t="shared" si="122"/>
        <v>40102.918055555558</v>
      </c>
      <c r="T1949" s="11">
        <f t="shared" si="123"/>
        <v>40140.249305555553</v>
      </c>
    </row>
    <row r="1950" spans="1:20" ht="30" hidden="1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20"/>
        <v>800</v>
      </c>
      <c r="P1950" s="6">
        <f t="shared" si="121"/>
        <v>188.50671378091872</v>
      </c>
      <c r="Q1950" t="s">
        <v>8319</v>
      </c>
      <c r="R1950" t="s">
        <v>8349</v>
      </c>
      <c r="S1950" s="11">
        <f t="shared" si="122"/>
        <v>42473.604270833333</v>
      </c>
      <c r="T1950" s="11">
        <f t="shared" si="123"/>
        <v>42527.709722222222</v>
      </c>
    </row>
    <row r="1951" spans="1:20" ht="45" hidden="1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20"/>
        <v>106</v>
      </c>
      <c r="P1951" s="6">
        <f t="shared" si="121"/>
        <v>56.204984093319197</v>
      </c>
      <c r="Q1951" t="s">
        <v>8319</v>
      </c>
      <c r="R1951" t="s">
        <v>8349</v>
      </c>
      <c r="S1951" s="11">
        <f t="shared" si="122"/>
        <v>41800.423043981478</v>
      </c>
      <c r="T1951" s="11">
        <f t="shared" si="123"/>
        <v>41830.423043981478</v>
      </c>
    </row>
    <row r="1952" spans="1:20" ht="45" hidden="1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20"/>
        <v>201</v>
      </c>
      <c r="P1952" s="6">
        <f t="shared" si="121"/>
        <v>51.3054157782516</v>
      </c>
      <c r="Q1952" t="s">
        <v>8319</v>
      </c>
      <c r="R1952" t="s">
        <v>8349</v>
      </c>
      <c r="S1952" s="11">
        <f t="shared" si="122"/>
        <v>40624.181400462963</v>
      </c>
      <c r="T1952" s="11">
        <f t="shared" si="123"/>
        <v>40655.181400462963</v>
      </c>
    </row>
    <row r="1953" spans="1:20" ht="60" hidden="1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20"/>
        <v>212</v>
      </c>
      <c r="P1953" s="6">
        <f t="shared" si="121"/>
        <v>127.36450839328538</v>
      </c>
      <c r="Q1953" t="s">
        <v>8319</v>
      </c>
      <c r="R1953" t="s">
        <v>8349</v>
      </c>
      <c r="S1953" s="11">
        <f t="shared" si="122"/>
        <v>42651.420567129629</v>
      </c>
      <c r="T1953" s="11">
        <f t="shared" si="123"/>
        <v>42681.462233796294</v>
      </c>
    </row>
    <row r="1954" spans="1:20" ht="60" hidden="1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20"/>
        <v>198</v>
      </c>
      <c r="P1954" s="6">
        <f t="shared" si="121"/>
        <v>101.85532258064516</v>
      </c>
      <c r="Q1954" t="s">
        <v>8319</v>
      </c>
      <c r="R1954" t="s">
        <v>8349</v>
      </c>
      <c r="S1954" s="11">
        <f t="shared" si="122"/>
        <v>41526.60665509259</v>
      </c>
      <c r="T1954" s="11">
        <f t="shared" si="123"/>
        <v>41563.60665509259</v>
      </c>
    </row>
    <row r="1955" spans="1:20" ht="45" hidden="1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20"/>
        <v>226</v>
      </c>
      <c r="P1955" s="6">
        <f t="shared" si="121"/>
        <v>230.55782312925169</v>
      </c>
      <c r="Q1955" t="s">
        <v>8319</v>
      </c>
      <c r="R1955" t="s">
        <v>8349</v>
      </c>
      <c r="S1955" s="11">
        <f t="shared" si="122"/>
        <v>40941.199826388889</v>
      </c>
      <c r="T1955" s="11">
        <f t="shared" si="123"/>
        <v>40970.125</v>
      </c>
    </row>
    <row r="1956" spans="1:20" ht="30" hidden="1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20"/>
        <v>699</v>
      </c>
      <c r="P1956" s="6">
        <f t="shared" si="121"/>
        <v>842.10602409638557</v>
      </c>
      <c r="Q1956" t="s">
        <v>8319</v>
      </c>
      <c r="R1956" t="s">
        <v>8349</v>
      </c>
      <c r="S1956" s="11">
        <f t="shared" si="122"/>
        <v>42394.580740740741</v>
      </c>
      <c r="T1956" s="11">
        <f t="shared" si="123"/>
        <v>42441.208333333328</v>
      </c>
    </row>
    <row r="1957" spans="1:20" ht="60" hidden="1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20"/>
        <v>399</v>
      </c>
      <c r="P1957" s="6">
        <f t="shared" si="121"/>
        <v>577.27593103448271</v>
      </c>
      <c r="Q1957" t="s">
        <v>8319</v>
      </c>
      <c r="R1957" t="s">
        <v>8349</v>
      </c>
      <c r="S1957" s="11">
        <f t="shared" si="122"/>
        <v>41020.271770833337</v>
      </c>
      <c r="T1957" s="11">
        <f t="shared" si="123"/>
        <v>41052.791666666664</v>
      </c>
    </row>
    <row r="1958" spans="1:20" ht="60" hidden="1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20"/>
        <v>294</v>
      </c>
      <c r="P1958" s="6">
        <f t="shared" si="121"/>
        <v>483.34246575342468</v>
      </c>
      <c r="Q1958" t="s">
        <v>8319</v>
      </c>
      <c r="R1958" t="s">
        <v>8349</v>
      </c>
      <c r="S1958" s="11">
        <f t="shared" si="122"/>
        <v>42067.923668981486</v>
      </c>
      <c r="T1958" s="11">
        <f t="shared" si="123"/>
        <v>42112.882002314815</v>
      </c>
    </row>
    <row r="1959" spans="1:20" ht="30" hidden="1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20"/>
        <v>168</v>
      </c>
      <c r="P1959" s="6">
        <f t="shared" si="121"/>
        <v>76.138500000000008</v>
      </c>
      <c r="Q1959" t="s">
        <v>8319</v>
      </c>
      <c r="R1959" t="s">
        <v>8349</v>
      </c>
      <c r="S1959" s="11">
        <f t="shared" si="122"/>
        <v>41179.098530092589</v>
      </c>
      <c r="T1959" s="11">
        <f t="shared" si="123"/>
        <v>41209.098530092589</v>
      </c>
    </row>
    <row r="1960" spans="1:20" ht="60" hidden="1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20"/>
        <v>1436</v>
      </c>
      <c r="P1960" s="6">
        <f t="shared" si="121"/>
        <v>74.107684365781708</v>
      </c>
      <c r="Q1960" t="s">
        <v>8319</v>
      </c>
      <c r="R1960" t="s">
        <v>8349</v>
      </c>
      <c r="S1960" s="11">
        <f t="shared" si="122"/>
        <v>41326.987974537034</v>
      </c>
      <c r="T1960" s="11">
        <f t="shared" si="123"/>
        <v>41356.94630787037</v>
      </c>
    </row>
    <row r="1961" spans="1:20" ht="60" hidden="1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20"/>
        <v>157</v>
      </c>
      <c r="P1961" s="6">
        <f t="shared" si="121"/>
        <v>36.965660377358489</v>
      </c>
      <c r="Q1961" t="s">
        <v>8319</v>
      </c>
      <c r="R1961" t="s">
        <v>8349</v>
      </c>
      <c r="S1961" s="11">
        <f t="shared" si="122"/>
        <v>41871.845601851855</v>
      </c>
      <c r="T1961" s="11">
        <f t="shared" si="123"/>
        <v>41913</v>
      </c>
    </row>
    <row r="1962" spans="1:20" ht="60" hidden="1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20"/>
        <v>118</v>
      </c>
      <c r="P1962" s="6">
        <f t="shared" si="121"/>
        <v>2500.969696969697</v>
      </c>
      <c r="Q1962" t="s">
        <v>8319</v>
      </c>
      <c r="R1962" t="s">
        <v>8349</v>
      </c>
      <c r="S1962" s="11">
        <f t="shared" si="122"/>
        <v>41964.362743055557</v>
      </c>
      <c r="T1962" s="11">
        <f t="shared" si="123"/>
        <v>41994.362743055557</v>
      </c>
    </row>
    <row r="1963" spans="1:20" ht="45" hidden="1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20"/>
        <v>1105</v>
      </c>
      <c r="P1963" s="6">
        <f t="shared" si="121"/>
        <v>67.690214329454989</v>
      </c>
      <c r="Q1963" t="s">
        <v>8319</v>
      </c>
      <c r="R1963" t="s">
        <v>8349</v>
      </c>
      <c r="S1963" s="11">
        <f t="shared" si="122"/>
        <v>41148.194641203707</v>
      </c>
      <c r="T1963" s="11">
        <f t="shared" si="123"/>
        <v>41188.165972222225</v>
      </c>
    </row>
    <row r="1964" spans="1:20" ht="60" hidden="1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20"/>
        <v>193</v>
      </c>
      <c r="P1964" s="6">
        <f t="shared" si="121"/>
        <v>63.04738562091503</v>
      </c>
      <c r="Q1964" t="s">
        <v>8319</v>
      </c>
      <c r="R1964" t="s">
        <v>8349</v>
      </c>
      <c r="S1964" s="11">
        <f t="shared" si="122"/>
        <v>41742.780509259261</v>
      </c>
      <c r="T1964" s="11">
        <f t="shared" si="123"/>
        <v>41772.780509259261</v>
      </c>
    </row>
    <row r="1965" spans="1:20" ht="60" hidden="1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20"/>
        <v>127</v>
      </c>
      <c r="P1965" s="6">
        <f t="shared" si="121"/>
        <v>117.6</v>
      </c>
      <c r="Q1965" t="s">
        <v>8319</v>
      </c>
      <c r="R1965" t="s">
        <v>8349</v>
      </c>
      <c r="S1965" s="11">
        <f t="shared" si="122"/>
        <v>41863.429791666669</v>
      </c>
      <c r="T1965" s="11">
        <f t="shared" si="123"/>
        <v>41898.429791666669</v>
      </c>
    </row>
    <row r="1966" spans="1:20" ht="45" hidden="1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20"/>
        <v>260</v>
      </c>
      <c r="P1966" s="6">
        <f t="shared" si="121"/>
        <v>180.75185011709601</v>
      </c>
      <c r="Q1966" t="s">
        <v>8319</v>
      </c>
      <c r="R1966" t="s">
        <v>8349</v>
      </c>
      <c r="S1966" s="11">
        <f t="shared" si="122"/>
        <v>42452.272824074069</v>
      </c>
      <c r="T1966" s="11">
        <f t="shared" si="123"/>
        <v>42482.272824074069</v>
      </c>
    </row>
    <row r="1967" spans="1:20" ht="45" hidden="1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20"/>
        <v>262</v>
      </c>
      <c r="P1967" s="6">
        <f t="shared" si="121"/>
        <v>127.32038834951456</v>
      </c>
      <c r="Q1967" t="s">
        <v>8319</v>
      </c>
      <c r="R1967" t="s">
        <v>8349</v>
      </c>
      <c r="S1967" s="11">
        <f t="shared" si="122"/>
        <v>40898.089236111111</v>
      </c>
      <c r="T1967" s="11">
        <f t="shared" si="123"/>
        <v>40920.041666666664</v>
      </c>
    </row>
    <row r="1968" spans="1:20" ht="60" hidden="1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20"/>
        <v>207</v>
      </c>
      <c r="P1968" s="6">
        <f t="shared" si="121"/>
        <v>136.6444745538665</v>
      </c>
      <c r="Q1968" t="s">
        <v>8319</v>
      </c>
      <c r="R1968" t="s">
        <v>8349</v>
      </c>
      <c r="S1968" s="11">
        <f t="shared" si="122"/>
        <v>41835.540486111109</v>
      </c>
      <c r="T1968" s="11">
        <f t="shared" si="123"/>
        <v>41865.540486111109</v>
      </c>
    </row>
    <row r="1969" spans="1:20" ht="60" hidden="1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20"/>
        <v>370</v>
      </c>
      <c r="P1969" s="6">
        <f t="shared" si="121"/>
        <v>182.78024691358024</v>
      </c>
      <c r="Q1969" t="s">
        <v>8319</v>
      </c>
      <c r="R1969" t="s">
        <v>8349</v>
      </c>
      <c r="S1969" s="11">
        <f t="shared" si="122"/>
        <v>41730.663530092592</v>
      </c>
      <c r="T1969" s="11">
        <f t="shared" si="123"/>
        <v>41760.663530092592</v>
      </c>
    </row>
    <row r="1970" spans="1:20" ht="30" hidden="1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20"/>
        <v>285</v>
      </c>
      <c r="P1970" s="6">
        <f t="shared" si="121"/>
        <v>279.37843137254902</v>
      </c>
      <c r="Q1970" t="s">
        <v>8319</v>
      </c>
      <c r="R1970" t="s">
        <v>8349</v>
      </c>
      <c r="S1970" s="11">
        <f t="shared" si="122"/>
        <v>42676.586979166663</v>
      </c>
      <c r="T1970" s="11">
        <f t="shared" si="123"/>
        <v>42707.628645833334</v>
      </c>
    </row>
    <row r="1971" spans="1:20" ht="60" hidden="1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20"/>
        <v>579</v>
      </c>
      <c r="P1971" s="6">
        <f t="shared" si="121"/>
        <v>61.375728669846318</v>
      </c>
      <c r="Q1971" t="s">
        <v>8319</v>
      </c>
      <c r="R1971" t="s">
        <v>8349</v>
      </c>
      <c r="S1971" s="11">
        <f t="shared" si="122"/>
        <v>42557.792453703703</v>
      </c>
      <c r="T1971" s="11">
        <f t="shared" si="123"/>
        <v>42587.792453703703</v>
      </c>
    </row>
    <row r="1972" spans="1:20" ht="45" hidden="1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20"/>
        <v>1132</v>
      </c>
      <c r="P1972" s="6">
        <f t="shared" si="121"/>
        <v>80.727532097004286</v>
      </c>
      <c r="Q1972" t="s">
        <v>8319</v>
      </c>
      <c r="R1972" t="s">
        <v>8349</v>
      </c>
      <c r="S1972" s="11">
        <f t="shared" si="122"/>
        <v>41324.193298611113</v>
      </c>
      <c r="T1972" s="11">
        <f t="shared" si="123"/>
        <v>41384.151631944449</v>
      </c>
    </row>
    <row r="1973" spans="1:20" ht="60" hidden="1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20"/>
        <v>263</v>
      </c>
      <c r="P1973" s="6">
        <f t="shared" si="121"/>
        <v>272.35590732591254</v>
      </c>
      <c r="Q1973" t="s">
        <v>8319</v>
      </c>
      <c r="R1973" t="s">
        <v>8349</v>
      </c>
      <c r="S1973" s="11">
        <f t="shared" si="122"/>
        <v>41561.500706018516</v>
      </c>
      <c r="T1973" s="11">
        <f t="shared" si="123"/>
        <v>41593.166666666664</v>
      </c>
    </row>
    <row r="1974" spans="1:20" ht="60" hidden="1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20"/>
        <v>674</v>
      </c>
      <c r="P1974" s="6">
        <f t="shared" si="121"/>
        <v>70.848739495798313</v>
      </c>
      <c r="Q1974" t="s">
        <v>8319</v>
      </c>
      <c r="R1974" t="s">
        <v>8349</v>
      </c>
      <c r="S1974" s="11">
        <f t="shared" si="122"/>
        <v>41201.012083333335</v>
      </c>
      <c r="T1974" s="11">
        <f t="shared" si="123"/>
        <v>41231.053749999999</v>
      </c>
    </row>
    <row r="1975" spans="1:20" ht="60" hidden="1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20"/>
        <v>257</v>
      </c>
      <c r="P1975" s="6">
        <f t="shared" si="121"/>
        <v>247.94003412969283</v>
      </c>
      <c r="Q1975" t="s">
        <v>8319</v>
      </c>
      <c r="R1975" t="s">
        <v>8349</v>
      </c>
      <c r="S1975" s="11">
        <f t="shared" si="122"/>
        <v>42549.722962962958</v>
      </c>
      <c r="T1975" s="11">
        <f t="shared" si="123"/>
        <v>42588.291666666672</v>
      </c>
    </row>
    <row r="1976" spans="1:20" ht="60" hidden="1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20"/>
        <v>375</v>
      </c>
      <c r="P1976" s="6">
        <f t="shared" si="121"/>
        <v>186.81393034825871</v>
      </c>
      <c r="Q1976" t="s">
        <v>8319</v>
      </c>
      <c r="R1976" t="s">
        <v>8349</v>
      </c>
      <c r="S1976" s="11">
        <f t="shared" si="122"/>
        <v>41445.334131944444</v>
      </c>
      <c r="T1976" s="11">
        <f t="shared" si="123"/>
        <v>41505.334131944444</v>
      </c>
    </row>
    <row r="1977" spans="1:20" ht="30" hidden="1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20"/>
        <v>209</v>
      </c>
      <c r="P1977" s="6">
        <f t="shared" si="121"/>
        <v>131.98948616600788</v>
      </c>
      <c r="Q1977" t="s">
        <v>8319</v>
      </c>
      <c r="R1977" t="s">
        <v>8349</v>
      </c>
      <c r="S1977" s="11">
        <f t="shared" si="122"/>
        <v>41313.755219907405</v>
      </c>
      <c r="T1977" s="11">
        <f t="shared" si="123"/>
        <v>41343.755219907405</v>
      </c>
    </row>
    <row r="1978" spans="1:20" ht="30" hidden="1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20"/>
        <v>347</v>
      </c>
      <c r="P1978" s="6">
        <f t="shared" si="121"/>
        <v>29.310782241014799</v>
      </c>
      <c r="Q1978" t="s">
        <v>8319</v>
      </c>
      <c r="R1978" t="s">
        <v>8349</v>
      </c>
      <c r="S1978" s="11">
        <f t="shared" si="122"/>
        <v>41438.899594907409</v>
      </c>
      <c r="T1978" s="11">
        <f t="shared" si="123"/>
        <v>41468.899594907409</v>
      </c>
    </row>
    <row r="1979" spans="1:20" ht="45" hidden="1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20"/>
        <v>402</v>
      </c>
      <c r="P1979" s="6">
        <f t="shared" si="121"/>
        <v>245.02436053593178</v>
      </c>
      <c r="Q1979" t="s">
        <v>8319</v>
      </c>
      <c r="R1979" t="s">
        <v>8349</v>
      </c>
      <c r="S1979" s="11">
        <f t="shared" si="122"/>
        <v>42311.216898148152</v>
      </c>
      <c r="T1979" s="11">
        <f t="shared" si="123"/>
        <v>42357.332638888889</v>
      </c>
    </row>
    <row r="1980" spans="1:20" ht="60" hidden="1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20"/>
        <v>1027</v>
      </c>
      <c r="P1980" s="6">
        <f t="shared" si="121"/>
        <v>1323.2540463917526</v>
      </c>
      <c r="Q1980" t="s">
        <v>8319</v>
      </c>
      <c r="R1980" t="s">
        <v>8349</v>
      </c>
      <c r="S1980" s="11">
        <f t="shared" si="122"/>
        <v>41039.225601851853</v>
      </c>
      <c r="T1980" s="11">
        <f t="shared" si="123"/>
        <v>41072.291666666664</v>
      </c>
    </row>
    <row r="1981" spans="1:20" ht="45" hidden="1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20"/>
        <v>115</v>
      </c>
      <c r="P1981" s="6">
        <f t="shared" si="121"/>
        <v>282.65966789667897</v>
      </c>
      <c r="Q1981" t="s">
        <v>8319</v>
      </c>
      <c r="R1981" t="s">
        <v>8349</v>
      </c>
      <c r="S1981" s="11">
        <f t="shared" si="122"/>
        <v>42290.460023148145</v>
      </c>
      <c r="T1981" s="11">
        <f t="shared" si="123"/>
        <v>42327.207638888889</v>
      </c>
    </row>
    <row r="1982" spans="1:20" ht="30" hidden="1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20"/>
        <v>355</v>
      </c>
      <c r="P1982" s="6">
        <f t="shared" si="121"/>
        <v>91.214401028277635</v>
      </c>
      <c r="Q1982" t="s">
        <v>8319</v>
      </c>
      <c r="R1982" t="s">
        <v>8349</v>
      </c>
      <c r="S1982" s="11">
        <f t="shared" si="122"/>
        <v>42423.542384259257</v>
      </c>
      <c r="T1982" s="11">
        <f t="shared" si="123"/>
        <v>42463.500717592593</v>
      </c>
    </row>
    <row r="1983" spans="1:20" ht="60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20"/>
        <v>5</v>
      </c>
      <c r="P1983" s="6">
        <f t="shared" si="121"/>
        <v>31.75</v>
      </c>
      <c r="Q1983" t="s">
        <v>8338</v>
      </c>
      <c r="R1983" t="s">
        <v>8350</v>
      </c>
      <c r="S1983" s="11">
        <f t="shared" si="122"/>
        <v>41799.725289351853</v>
      </c>
      <c r="T1983" s="11">
        <f t="shared" si="123"/>
        <v>41829.725289351853</v>
      </c>
    </row>
    <row r="1984" spans="1:20" ht="4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20"/>
        <v>0</v>
      </c>
      <c r="P1984" s="6" t="e">
        <f t="shared" si="121"/>
        <v>#DIV/0!</v>
      </c>
      <c r="Q1984" t="s">
        <v>8338</v>
      </c>
      <c r="R1984" t="s">
        <v>8350</v>
      </c>
      <c r="S1984" s="11">
        <f t="shared" si="122"/>
        <v>42678.586655092593</v>
      </c>
      <c r="T1984" s="11">
        <f t="shared" si="123"/>
        <v>42708.628321759257</v>
      </c>
    </row>
    <row r="1985" spans="1:20" ht="60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20"/>
        <v>4</v>
      </c>
      <c r="P1985" s="6">
        <f t="shared" si="121"/>
        <v>88.6875</v>
      </c>
      <c r="Q1985" t="s">
        <v>8338</v>
      </c>
      <c r="R1985" t="s">
        <v>8350</v>
      </c>
      <c r="S1985" s="11">
        <f t="shared" si="122"/>
        <v>42593.011782407411</v>
      </c>
      <c r="T1985" s="11">
        <f t="shared" si="123"/>
        <v>42615.291666666672</v>
      </c>
    </row>
    <row r="1986" spans="1:20" ht="60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120"/>
        <v>21</v>
      </c>
      <c r="P1986" s="6">
        <f t="shared" si="121"/>
        <v>453.14285714285717</v>
      </c>
      <c r="Q1986" t="s">
        <v>8338</v>
      </c>
      <c r="R1986" t="s">
        <v>8350</v>
      </c>
      <c r="S1986" s="11">
        <f t="shared" si="122"/>
        <v>41913.790289351848</v>
      </c>
      <c r="T1986" s="11">
        <f t="shared" si="123"/>
        <v>41973.831956018519</v>
      </c>
    </row>
    <row r="1987" spans="1:20" ht="60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ref="O1987:O2050" si="124">ROUND(E1987/D1987*100,0)</f>
        <v>3</v>
      </c>
      <c r="P1987" s="6">
        <f t="shared" ref="P1987:P2050" si="125">E1987/L1987</f>
        <v>12.75</v>
      </c>
      <c r="Q1987" t="s">
        <v>8338</v>
      </c>
      <c r="R1987" t="s">
        <v>8350</v>
      </c>
      <c r="S1987" s="11">
        <f t="shared" ref="S1987:S2050" si="126">(((J1987/60)/60)/24)+DATE(1970,1,1)</f>
        <v>42555.698738425926</v>
      </c>
      <c r="T1987" s="11">
        <f t="shared" ref="T1987:T2050" si="127">(((I1987/60)/60)/24)+DATE(1970,1,1)</f>
        <v>42584.958333333328</v>
      </c>
    </row>
    <row r="1988" spans="1:20" ht="60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24"/>
        <v>0</v>
      </c>
      <c r="P1988" s="6">
        <f t="shared" si="125"/>
        <v>1</v>
      </c>
      <c r="Q1988" t="s">
        <v>8338</v>
      </c>
      <c r="R1988" t="s">
        <v>8350</v>
      </c>
      <c r="S1988" s="11">
        <f t="shared" si="126"/>
        <v>42413.433831018512</v>
      </c>
      <c r="T1988" s="11">
        <f t="shared" si="127"/>
        <v>42443.392164351855</v>
      </c>
    </row>
    <row r="1989" spans="1:20" ht="30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24"/>
        <v>42</v>
      </c>
      <c r="P1989" s="6">
        <f t="shared" si="125"/>
        <v>83.428571428571431</v>
      </c>
      <c r="Q1989" t="s">
        <v>8338</v>
      </c>
      <c r="R1989" t="s">
        <v>8350</v>
      </c>
      <c r="S1989" s="11">
        <f t="shared" si="126"/>
        <v>42034.639768518522</v>
      </c>
      <c r="T1989" s="11">
        <f t="shared" si="127"/>
        <v>42064.639768518522</v>
      </c>
    </row>
    <row r="1990" spans="1:20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24"/>
        <v>0</v>
      </c>
      <c r="P1990" s="6">
        <f t="shared" si="125"/>
        <v>25</v>
      </c>
      <c r="Q1990" t="s">
        <v>8338</v>
      </c>
      <c r="R1990" t="s">
        <v>8350</v>
      </c>
      <c r="S1990" s="11">
        <f t="shared" si="126"/>
        <v>42206.763217592597</v>
      </c>
      <c r="T1990" s="11">
        <f t="shared" si="127"/>
        <v>42236.763217592597</v>
      </c>
    </row>
    <row r="1991" spans="1:20" ht="4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24"/>
        <v>1</v>
      </c>
      <c r="P1991" s="6">
        <f t="shared" si="125"/>
        <v>50</v>
      </c>
      <c r="Q1991" t="s">
        <v>8338</v>
      </c>
      <c r="R1991" t="s">
        <v>8350</v>
      </c>
      <c r="S1991" s="11">
        <f t="shared" si="126"/>
        <v>42685.680648148147</v>
      </c>
      <c r="T1991" s="11">
        <f t="shared" si="127"/>
        <v>42715.680648148147</v>
      </c>
    </row>
    <row r="1992" spans="1:20" ht="60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24"/>
        <v>17</v>
      </c>
      <c r="P1992" s="6">
        <f t="shared" si="125"/>
        <v>101.8</v>
      </c>
      <c r="Q1992" t="s">
        <v>8338</v>
      </c>
      <c r="R1992" t="s">
        <v>8350</v>
      </c>
      <c r="S1992" s="11">
        <f t="shared" si="126"/>
        <v>42398.195972222224</v>
      </c>
      <c r="T1992" s="11">
        <f t="shared" si="127"/>
        <v>42413.195972222224</v>
      </c>
    </row>
    <row r="1993" spans="1:20" ht="30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24"/>
        <v>7</v>
      </c>
      <c r="P1993" s="6">
        <f t="shared" si="125"/>
        <v>46.666666666666664</v>
      </c>
      <c r="Q1993" t="s">
        <v>8338</v>
      </c>
      <c r="R1993" t="s">
        <v>8350</v>
      </c>
      <c r="S1993" s="11">
        <f t="shared" si="126"/>
        <v>42167.89335648148</v>
      </c>
      <c r="T1993" s="11">
        <f t="shared" si="127"/>
        <v>42188.89335648148</v>
      </c>
    </row>
    <row r="1994" spans="1:20" ht="30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24"/>
        <v>0</v>
      </c>
      <c r="P1994" s="6">
        <f t="shared" si="125"/>
        <v>1</v>
      </c>
      <c r="Q1994" t="s">
        <v>8338</v>
      </c>
      <c r="R1994" t="s">
        <v>8350</v>
      </c>
      <c r="S1994" s="11">
        <f t="shared" si="126"/>
        <v>42023.143414351856</v>
      </c>
      <c r="T1994" s="11">
        <f t="shared" si="127"/>
        <v>42053.143414351856</v>
      </c>
    </row>
    <row r="1995" spans="1:20" ht="60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24"/>
        <v>0</v>
      </c>
      <c r="P1995" s="6" t="e">
        <f t="shared" si="125"/>
        <v>#DIV/0!</v>
      </c>
      <c r="Q1995" t="s">
        <v>8338</v>
      </c>
      <c r="R1995" t="s">
        <v>8350</v>
      </c>
      <c r="S1995" s="11">
        <f t="shared" si="126"/>
        <v>42329.58839120371</v>
      </c>
      <c r="T1995" s="11">
        <f t="shared" si="127"/>
        <v>42359.58839120371</v>
      </c>
    </row>
    <row r="1996" spans="1:20" ht="60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24"/>
        <v>0</v>
      </c>
      <c r="P1996" s="6" t="e">
        <f t="shared" si="125"/>
        <v>#DIV/0!</v>
      </c>
      <c r="Q1996" t="s">
        <v>8338</v>
      </c>
      <c r="R1996" t="s">
        <v>8350</v>
      </c>
      <c r="S1996" s="11">
        <f t="shared" si="126"/>
        <v>42651.006273148145</v>
      </c>
      <c r="T1996" s="11">
        <f t="shared" si="127"/>
        <v>42711.047939814816</v>
      </c>
    </row>
    <row r="1997" spans="1:20" ht="60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24"/>
        <v>8</v>
      </c>
      <c r="P1997" s="6">
        <f t="shared" si="125"/>
        <v>26</v>
      </c>
      <c r="Q1997" t="s">
        <v>8338</v>
      </c>
      <c r="R1997" t="s">
        <v>8350</v>
      </c>
      <c r="S1997" s="11">
        <f t="shared" si="126"/>
        <v>42181.902037037042</v>
      </c>
      <c r="T1997" s="11">
        <f t="shared" si="127"/>
        <v>42201.902037037042</v>
      </c>
    </row>
    <row r="1998" spans="1:20" ht="60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24"/>
        <v>0</v>
      </c>
      <c r="P1998" s="6" t="e">
        <f t="shared" si="125"/>
        <v>#DIV/0!</v>
      </c>
      <c r="Q1998" t="s">
        <v>8338</v>
      </c>
      <c r="R1998" t="s">
        <v>8350</v>
      </c>
      <c r="S1998" s="11">
        <f t="shared" si="126"/>
        <v>41800.819571759261</v>
      </c>
      <c r="T1998" s="11">
        <f t="shared" si="127"/>
        <v>41830.819571759261</v>
      </c>
    </row>
    <row r="1999" spans="1:20" ht="60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24"/>
        <v>0</v>
      </c>
      <c r="P1999" s="6" t="e">
        <f t="shared" si="125"/>
        <v>#DIV/0!</v>
      </c>
      <c r="Q1999" t="s">
        <v>8338</v>
      </c>
      <c r="R1999" t="s">
        <v>8350</v>
      </c>
      <c r="S1999" s="11">
        <f t="shared" si="126"/>
        <v>41847.930694444447</v>
      </c>
      <c r="T1999" s="11">
        <f t="shared" si="127"/>
        <v>41877.930694444447</v>
      </c>
    </row>
    <row r="2000" spans="1:20" ht="60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24"/>
        <v>26</v>
      </c>
      <c r="P2000" s="6">
        <f t="shared" si="125"/>
        <v>218.33333333333334</v>
      </c>
      <c r="Q2000" t="s">
        <v>8338</v>
      </c>
      <c r="R2000" t="s">
        <v>8350</v>
      </c>
      <c r="S2000" s="11">
        <f t="shared" si="126"/>
        <v>41807.118495370371</v>
      </c>
      <c r="T2000" s="11">
        <f t="shared" si="127"/>
        <v>41852.118495370371</v>
      </c>
    </row>
    <row r="2001" spans="1:20" ht="4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24"/>
        <v>1</v>
      </c>
      <c r="P2001" s="6">
        <f t="shared" si="125"/>
        <v>33.714285714285715</v>
      </c>
      <c r="Q2001" t="s">
        <v>8338</v>
      </c>
      <c r="R2001" t="s">
        <v>8350</v>
      </c>
      <c r="S2001" s="11">
        <f t="shared" si="126"/>
        <v>41926.482731481483</v>
      </c>
      <c r="T2001" s="11">
        <f t="shared" si="127"/>
        <v>41956.524398148147</v>
      </c>
    </row>
    <row r="2002" spans="1:20" ht="60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24"/>
        <v>13</v>
      </c>
      <c r="P2002" s="6">
        <f t="shared" si="125"/>
        <v>25</v>
      </c>
      <c r="Q2002" t="s">
        <v>8338</v>
      </c>
      <c r="R2002" t="s">
        <v>8350</v>
      </c>
      <c r="S2002" s="11">
        <f t="shared" si="126"/>
        <v>42345.951539351852</v>
      </c>
      <c r="T2002" s="11">
        <f t="shared" si="127"/>
        <v>42375.951539351852</v>
      </c>
    </row>
    <row r="2003" spans="1:20" ht="45" hidden="1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24"/>
        <v>382</v>
      </c>
      <c r="P2003" s="6">
        <f t="shared" si="125"/>
        <v>128.38790470372632</v>
      </c>
      <c r="Q2003" t="s">
        <v>8319</v>
      </c>
      <c r="R2003" t="s">
        <v>8349</v>
      </c>
      <c r="S2003" s="11">
        <f t="shared" si="126"/>
        <v>42136.209675925929</v>
      </c>
      <c r="T2003" s="11">
        <f t="shared" si="127"/>
        <v>42167.833333333328</v>
      </c>
    </row>
    <row r="2004" spans="1:20" ht="45" hidden="1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24"/>
        <v>217</v>
      </c>
      <c r="P2004" s="6">
        <f t="shared" si="125"/>
        <v>78.834261818181815</v>
      </c>
      <c r="Q2004" t="s">
        <v>8319</v>
      </c>
      <c r="R2004" t="s">
        <v>8349</v>
      </c>
      <c r="S2004" s="11">
        <f t="shared" si="126"/>
        <v>42728.71230324074</v>
      </c>
      <c r="T2004" s="11">
        <f t="shared" si="127"/>
        <v>42758.71230324074</v>
      </c>
    </row>
    <row r="2005" spans="1:20" ht="60" hidden="1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24"/>
        <v>312</v>
      </c>
      <c r="P2005" s="6">
        <f t="shared" si="125"/>
        <v>91.764705882352942</v>
      </c>
      <c r="Q2005" t="s">
        <v>8319</v>
      </c>
      <c r="R2005" t="s">
        <v>8349</v>
      </c>
      <c r="S2005" s="11">
        <f t="shared" si="126"/>
        <v>40347.125601851854</v>
      </c>
      <c r="T2005" s="11">
        <f t="shared" si="127"/>
        <v>40361.958333333336</v>
      </c>
    </row>
    <row r="2006" spans="1:20" ht="60" hidden="1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24"/>
        <v>234</v>
      </c>
      <c r="P2006" s="6">
        <f t="shared" si="125"/>
        <v>331.10237288135596</v>
      </c>
      <c r="Q2006" t="s">
        <v>8319</v>
      </c>
      <c r="R2006" t="s">
        <v>8349</v>
      </c>
      <c r="S2006" s="11">
        <f t="shared" si="126"/>
        <v>41800.604895833334</v>
      </c>
      <c r="T2006" s="11">
        <f t="shared" si="127"/>
        <v>41830.604895833334</v>
      </c>
    </row>
    <row r="2007" spans="1:20" ht="60" hidden="1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24"/>
        <v>124</v>
      </c>
      <c r="P2007" s="6">
        <f t="shared" si="125"/>
        <v>194.26193717277485</v>
      </c>
      <c r="Q2007" t="s">
        <v>8319</v>
      </c>
      <c r="R2007" t="s">
        <v>8349</v>
      </c>
      <c r="S2007" s="11">
        <f t="shared" si="126"/>
        <v>41535.812708333331</v>
      </c>
      <c r="T2007" s="11">
        <f t="shared" si="127"/>
        <v>41563.165972222225</v>
      </c>
    </row>
    <row r="2008" spans="1:20" ht="60" hidden="1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24"/>
        <v>248</v>
      </c>
      <c r="P2008" s="6">
        <f t="shared" si="125"/>
        <v>408.97689768976898</v>
      </c>
      <c r="Q2008" t="s">
        <v>8319</v>
      </c>
      <c r="R2008" t="s">
        <v>8349</v>
      </c>
      <c r="S2008" s="11">
        <f t="shared" si="126"/>
        <v>41941.500520833331</v>
      </c>
      <c r="T2008" s="11">
        <f t="shared" si="127"/>
        <v>41976.542187500003</v>
      </c>
    </row>
    <row r="2009" spans="1:20" ht="60" hidden="1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24"/>
        <v>116</v>
      </c>
      <c r="P2009" s="6">
        <f t="shared" si="125"/>
        <v>84.459270072992695</v>
      </c>
      <c r="Q2009" t="s">
        <v>8319</v>
      </c>
      <c r="R2009" t="s">
        <v>8349</v>
      </c>
      <c r="S2009" s="11">
        <f t="shared" si="126"/>
        <v>40347.837800925925</v>
      </c>
      <c r="T2009" s="11">
        <f t="shared" si="127"/>
        <v>40414.166666666664</v>
      </c>
    </row>
    <row r="2010" spans="1:20" ht="60" hidden="1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24"/>
        <v>117</v>
      </c>
      <c r="P2010" s="6">
        <f t="shared" si="125"/>
        <v>44.853658536585364</v>
      </c>
      <c r="Q2010" t="s">
        <v>8319</v>
      </c>
      <c r="R2010" t="s">
        <v>8349</v>
      </c>
      <c r="S2010" s="11">
        <f t="shared" si="126"/>
        <v>40761.604421296295</v>
      </c>
      <c r="T2010" s="11">
        <f t="shared" si="127"/>
        <v>40805.604421296295</v>
      </c>
    </row>
    <row r="2011" spans="1:20" ht="60" hidden="1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24"/>
        <v>305</v>
      </c>
      <c r="P2011" s="6">
        <f t="shared" si="125"/>
        <v>383.3643216080402</v>
      </c>
      <c r="Q2011" t="s">
        <v>8319</v>
      </c>
      <c r="R2011" t="s">
        <v>8349</v>
      </c>
      <c r="S2011" s="11">
        <f t="shared" si="126"/>
        <v>42661.323414351849</v>
      </c>
      <c r="T2011" s="11">
        <f t="shared" si="127"/>
        <v>42697.365081018521</v>
      </c>
    </row>
    <row r="2012" spans="1:20" ht="30" hidden="1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24"/>
        <v>320</v>
      </c>
      <c r="P2012" s="6">
        <f t="shared" si="125"/>
        <v>55.276856649395505</v>
      </c>
      <c r="Q2012" t="s">
        <v>8319</v>
      </c>
      <c r="R2012" t="s">
        <v>8349</v>
      </c>
      <c r="S2012" s="11">
        <f t="shared" si="126"/>
        <v>42570.996423611112</v>
      </c>
      <c r="T2012" s="11">
        <f t="shared" si="127"/>
        <v>42600.996423611112</v>
      </c>
    </row>
    <row r="2013" spans="1:20" ht="45" hidden="1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24"/>
        <v>820</v>
      </c>
      <c r="P2013" s="6">
        <f t="shared" si="125"/>
        <v>422.02059732234807</v>
      </c>
      <c r="Q2013" t="s">
        <v>8319</v>
      </c>
      <c r="R2013" t="s">
        <v>8349</v>
      </c>
      <c r="S2013" s="11">
        <f t="shared" si="126"/>
        <v>42347.358483796299</v>
      </c>
      <c r="T2013" s="11">
        <f t="shared" si="127"/>
        <v>42380.958333333328</v>
      </c>
    </row>
    <row r="2014" spans="1:20" ht="45" hidden="1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24"/>
        <v>235</v>
      </c>
      <c r="P2014" s="6">
        <f t="shared" si="125"/>
        <v>64.180327868852459</v>
      </c>
      <c r="Q2014" t="s">
        <v>8319</v>
      </c>
      <c r="R2014" t="s">
        <v>8349</v>
      </c>
      <c r="S2014" s="11">
        <f t="shared" si="126"/>
        <v>42010.822233796294</v>
      </c>
      <c r="T2014" s="11">
        <f t="shared" si="127"/>
        <v>42040.822233796294</v>
      </c>
    </row>
    <row r="2015" spans="1:20" ht="60" hidden="1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24"/>
        <v>495</v>
      </c>
      <c r="P2015" s="6">
        <f t="shared" si="125"/>
        <v>173.57781674704077</v>
      </c>
      <c r="Q2015" t="s">
        <v>8319</v>
      </c>
      <c r="R2015" t="s">
        <v>8349</v>
      </c>
      <c r="S2015" s="11">
        <f t="shared" si="126"/>
        <v>42499.960810185185</v>
      </c>
      <c r="T2015" s="11">
        <f t="shared" si="127"/>
        <v>42559.960810185185</v>
      </c>
    </row>
    <row r="2016" spans="1:20" ht="45" hidden="1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24"/>
        <v>7814</v>
      </c>
      <c r="P2016" s="6">
        <f t="shared" si="125"/>
        <v>88.601680840609291</v>
      </c>
      <c r="Q2016" t="s">
        <v>8319</v>
      </c>
      <c r="R2016" t="s">
        <v>8349</v>
      </c>
      <c r="S2016" s="11">
        <f t="shared" si="126"/>
        <v>41324.214571759258</v>
      </c>
      <c r="T2016" s="11">
        <f t="shared" si="127"/>
        <v>41358.172905092593</v>
      </c>
    </row>
    <row r="2017" spans="1:20" ht="45" hidden="1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24"/>
        <v>113</v>
      </c>
      <c r="P2017" s="6">
        <f t="shared" si="125"/>
        <v>50.222283950617282</v>
      </c>
      <c r="Q2017" t="s">
        <v>8319</v>
      </c>
      <c r="R2017" t="s">
        <v>8349</v>
      </c>
      <c r="S2017" s="11">
        <f t="shared" si="126"/>
        <v>40765.876886574071</v>
      </c>
      <c r="T2017" s="11">
        <f t="shared" si="127"/>
        <v>40795.876886574071</v>
      </c>
    </row>
    <row r="2018" spans="1:20" ht="30" hidden="1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24"/>
        <v>922</v>
      </c>
      <c r="P2018" s="6">
        <f t="shared" si="125"/>
        <v>192.38876826722338</v>
      </c>
      <c r="Q2018" t="s">
        <v>8319</v>
      </c>
      <c r="R2018" t="s">
        <v>8349</v>
      </c>
      <c r="S2018" s="11">
        <f t="shared" si="126"/>
        <v>41312.88077546296</v>
      </c>
      <c r="T2018" s="11">
        <f t="shared" si="127"/>
        <v>41342.88077546296</v>
      </c>
    </row>
    <row r="2019" spans="1:20" ht="60" hidden="1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24"/>
        <v>125</v>
      </c>
      <c r="P2019" s="6">
        <f t="shared" si="125"/>
        <v>73.416901408450698</v>
      </c>
      <c r="Q2019" t="s">
        <v>8319</v>
      </c>
      <c r="R2019" t="s">
        <v>8349</v>
      </c>
      <c r="S2019" s="11">
        <f t="shared" si="126"/>
        <v>40961.057349537034</v>
      </c>
      <c r="T2019" s="11">
        <f t="shared" si="127"/>
        <v>40992.166666666664</v>
      </c>
    </row>
    <row r="2020" spans="1:20" ht="60" hidden="1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24"/>
        <v>102</v>
      </c>
      <c r="P2020" s="6">
        <f t="shared" si="125"/>
        <v>147.68495555555555</v>
      </c>
      <c r="Q2020" t="s">
        <v>8319</v>
      </c>
      <c r="R2020" t="s">
        <v>8349</v>
      </c>
      <c r="S2020" s="11">
        <f t="shared" si="126"/>
        <v>42199.365844907406</v>
      </c>
      <c r="T2020" s="11">
        <f t="shared" si="127"/>
        <v>42229.365844907406</v>
      </c>
    </row>
    <row r="2021" spans="1:20" ht="60" hidden="1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24"/>
        <v>485</v>
      </c>
      <c r="P2021" s="6">
        <f t="shared" si="125"/>
        <v>108.96848314606741</v>
      </c>
      <c r="Q2021" t="s">
        <v>8319</v>
      </c>
      <c r="R2021" t="s">
        <v>8349</v>
      </c>
      <c r="S2021" s="11">
        <f t="shared" si="126"/>
        <v>42605.70857638889</v>
      </c>
      <c r="T2021" s="11">
        <f t="shared" si="127"/>
        <v>42635.70857638889</v>
      </c>
    </row>
    <row r="2022" spans="1:20" ht="60" hidden="1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24"/>
        <v>192</v>
      </c>
      <c r="P2022" s="6">
        <f t="shared" si="125"/>
        <v>23.647540983606557</v>
      </c>
      <c r="Q2022" t="s">
        <v>8319</v>
      </c>
      <c r="R2022" t="s">
        <v>8349</v>
      </c>
      <c r="S2022" s="11">
        <f t="shared" si="126"/>
        <v>41737.097499999996</v>
      </c>
      <c r="T2022" s="11">
        <f t="shared" si="127"/>
        <v>41773.961111111108</v>
      </c>
    </row>
    <row r="2023" spans="1:20" ht="60" hidden="1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24"/>
        <v>281</v>
      </c>
      <c r="P2023" s="6">
        <f t="shared" si="125"/>
        <v>147.94736842105263</v>
      </c>
      <c r="Q2023" t="s">
        <v>8319</v>
      </c>
      <c r="R2023" t="s">
        <v>8349</v>
      </c>
      <c r="S2023" s="11">
        <f t="shared" si="126"/>
        <v>41861.070567129631</v>
      </c>
      <c r="T2023" s="11">
        <f t="shared" si="127"/>
        <v>41906.070567129631</v>
      </c>
    </row>
    <row r="2024" spans="1:20" ht="60" hidden="1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24"/>
        <v>125</v>
      </c>
      <c r="P2024" s="6">
        <f t="shared" si="125"/>
        <v>385.03692307692307</v>
      </c>
      <c r="Q2024" t="s">
        <v>8319</v>
      </c>
      <c r="R2024" t="s">
        <v>8349</v>
      </c>
      <c r="S2024" s="11">
        <f t="shared" si="126"/>
        <v>42502.569120370375</v>
      </c>
      <c r="T2024" s="11">
        <f t="shared" si="127"/>
        <v>42532.569120370375</v>
      </c>
    </row>
    <row r="2025" spans="1:20" ht="60" hidden="1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24"/>
        <v>161</v>
      </c>
      <c r="P2025" s="6">
        <f t="shared" si="125"/>
        <v>457.39093484419266</v>
      </c>
      <c r="Q2025" t="s">
        <v>8319</v>
      </c>
      <c r="R2025" t="s">
        <v>8349</v>
      </c>
      <c r="S2025" s="11">
        <f t="shared" si="126"/>
        <v>42136.420752314814</v>
      </c>
      <c r="T2025" s="11">
        <f t="shared" si="127"/>
        <v>42166.420752314814</v>
      </c>
    </row>
    <row r="2026" spans="1:20" ht="60" hidden="1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24"/>
        <v>585</v>
      </c>
      <c r="P2026" s="6">
        <f t="shared" si="125"/>
        <v>222.99047619047619</v>
      </c>
      <c r="Q2026" t="s">
        <v>8319</v>
      </c>
      <c r="R2026" t="s">
        <v>8349</v>
      </c>
      <c r="S2026" s="11">
        <f t="shared" si="126"/>
        <v>41099.966944444444</v>
      </c>
      <c r="T2026" s="11">
        <f t="shared" si="127"/>
        <v>41134.125</v>
      </c>
    </row>
    <row r="2027" spans="1:20" ht="60" hidden="1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24"/>
        <v>201</v>
      </c>
      <c r="P2027" s="6">
        <f t="shared" si="125"/>
        <v>220.74074074074073</v>
      </c>
      <c r="Q2027" t="s">
        <v>8319</v>
      </c>
      <c r="R2027" t="s">
        <v>8349</v>
      </c>
      <c r="S2027" s="11">
        <f t="shared" si="126"/>
        <v>42136.184560185182</v>
      </c>
      <c r="T2027" s="11">
        <f t="shared" si="127"/>
        <v>42166.184560185182</v>
      </c>
    </row>
    <row r="2028" spans="1:20" ht="30" hidden="1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24"/>
        <v>133</v>
      </c>
      <c r="P2028" s="6">
        <f t="shared" si="125"/>
        <v>73.503898678414089</v>
      </c>
      <c r="Q2028" t="s">
        <v>8319</v>
      </c>
      <c r="R2028" t="s">
        <v>8349</v>
      </c>
      <c r="S2028" s="11">
        <f t="shared" si="126"/>
        <v>41704.735937500001</v>
      </c>
      <c r="T2028" s="11">
        <f t="shared" si="127"/>
        <v>41750.165972222225</v>
      </c>
    </row>
    <row r="2029" spans="1:20" ht="45" hidden="1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24"/>
        <v>120</v>
      </c>
      <c r="P2029" s="6">
        <f t="shared" si="125"/>
        <v>223.09647495361781</v>
      </c>
      <c r="Q2029" t="s">
        <v>8319</v>
      </c>
      <c r="R2029" t="s">
        <v>8349</v>
      </c>
      <c r="S2029" s="11">
        <f t="shared" si="126"/>
        <v>42048.813877314817</v>
      </c>
      <c r="T2029" s="11">
        <f t="shared" si="127"/>
        <v>42093.772210648152</v>
      </c>
    </row>
    <row r="2030" spans="1:20" ht="30" hidden="1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24"/>
        <v>126</v>
      </c>
      <c r="P2030" s="6">
        <f t="shared" si="125"/>
        <v>47.911392405063289</v>
      </c>
      <c r="Q2030" t="s">
        <v>8319</v>
      </c>
      <c r="R2030" t="s">
        <v>8349</v>
      </c>
      <c r="S2030" s="11">
        <f t="shared" si="126"/>
        <v>40215.919050925928</v>
      </c>
      <c r="T2030" s="11">
        <f t="shared" si="127"/>
        <v>40252.913194444445</v>
      </c>
    </row>
    <row r="2031" spans="1:20" ht="45" hidden="1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24"/>
        <v>361</v>
      </c>
      <c r="P2031" s="6">
        <f t="shared" si="125"/>
        <v>96.063829787234042</v>
      </c>
      <c r="Q2031" t="s">
        <v>8319</v>
      </c>
      <c r="R2031" t="s">
        <v>8349</v>
      </c>
      <c r="S2031" s="11">
        <f t="shared" si="126"/>
        <v>41848.021770833337</v>
      </c>
      <c r="T2031" s="11">
        <f t="shared" si="127"/>
        <v>41878.021770833337</v>
      </c>
    </row>
    <row r="2032" spans="1:20" ht="45" hidden="1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24"/>
        <v>226</v>
      </c>
      <c r="P2032" s="6">
        <f t="shared" si="125"/>
        <v>118.6144</v>
      </c>
      <c r="Q2032" t="s">
        <v>8319</v>
      </c>
      <c r="R2032" t="s">
        <v>8349</v>
      </c>
      <c r="S2032" s="11">
        <f t="shared" si="126"/>
        <v>41212.996481481481</v>
      </c>
      <c r="T2032" s="11">
        <f t="shared" si="127"/>
        <v>41242.996481481481</v>
      </c>
    </row>
    <row r="2033" spans="1:20" ht="45" hidden="1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24"/>
        <v>120</v>
      </c>
      <c r="P2033" s="6">
        <f t="shared" si="125"/>
        <v>118.45472440944881</v>
      </c>
      <c r="Q2033" t="s">
        <v>8319</v>
      </c>
      <c r="R2033" t="s">
        <v>8349</v>
      </c>
      <c r="S2033" s="11">
        <f t="shared" si="126"/>
        <v>41975.329317129625</v>
      </c>
      <c r="T2033" s="11">
        <f t="shared" si="127"/>
        <v>42013.041666666672</v>
      </c>
    </row>
    <row r="2034" spans="1:20" ht="60" hidden="1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24"/>
        <v>304</v>
      </c>
      <c r="P2034" s="6">
        <f t="shared" si="125"/>
        <v>143.21468926553672</v>
      </c>
      <c r="Q2034" t="s">
        <v>8319</v>
      </c>
      <c r="R2034" t="s">
        <v>8349</v>
      </c>
      <c r="S2034" s="11">
        <f t="shared" si="126"/>
        <v>42689.565671296295</v>
      </c>
      <c r="T2034" s="11">
        <f t="shared" si="127"/>
        <v>42719.208333333328</v>
      </c>
    </row>
    <row r="2035" spans="1:20" ht="60" hidden="1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24"/>
        <v>179</v>
      </c>
      <c r="P2035" s="6">
        <f t="shared" si="125"/>
        <v>282.71518987341773</v>
      </c>
      <c r="Q2035" t="s">
        <v>8319</v>
      </c>
      <c r="R2035" t="s">
        <v>8349</v>
      </c>
      <c r="S2035" s="11">
        <f t="shared" si="126"/>
        <v>41725.082384259258</v>
      </c>
      <c r="T2035" s="11">
        <f t="shared" si="127"/>
        <v>41755.082384259258</v>
      </c>
    </row>
    <row r="2036" spans="1:20" ht="60" hidden="1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24"/>
        <v>387</v>
      </c>
      <c r="P2036" s="6">
        <f t="shared" si="125"/>
        <v>593.93620078740162</v>
      </c>
      <c r="Q2036" t="s">
        <v>8319</v>
      </c>
      <c r="R2036" t="s">
        <v>8349</v>
      </c>
      <c r="S2036" s="11">
        <f t="shared" si="126"/>
        <v>42076.130011574074</v>
      </c>
      <c r="T2036" s="11">
        <f t="shared" si="127"/>
        <v>42131.290277777778</v>
      </c>
    </row>
    <row r="2037" spans="1:20" ht="60" hidden="1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24"/>
        <v>211</v>
      </c>
      <c r="P2037" s="6">
        <f t="shared" si="125"/>
        <v>262.15704968944101</v>
      </c>
      <c r="Q2037" t="s">
        <v>8319</v>
      </c>
      <c r="R2037" t="s">
        <v>8349</v>
      </c>
      <c r="S2037" s="11">
        <f t="shared" si="126"/>
        <v>42311.625081018516</v>
      </c>
      <c r="T2037" s="11">
        <f t="shared" si="127"/>
        <v>42357.041666666672</v>
      </c>
    </row>
    <row r="2038" spans="1:20" ht="60" hidden="1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24"/>
        <v>132</v>
      </c>
      <c r="P2038" s="6">
        <f t="shared" si="125"/>
        <v>46.580778301886795</v>
      </c>
      <c r="Q2038" t="s">
        <v>8319</v>
      </c>
      <c r="R2038" t="s">
        <v>8349</v>
      </c>
      <c r="S2038" s="11">
        <f t="shared" si="126"/>
        <v>41738.864803240744</v>
      </c>
      <c r="T2038" s="11">
        <f t="shared" si="127"/>
        <v>41768.864803240744</v>
      </c>
    </row>
    <row r="2039" spans="1:20" ht="45" hidden="1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24"/>
        <v>300</v>
      </c>
      <c r="P2039" s="6">
        <f t="shared" si="125"/>
        <v>70.041118881118877</v>
      </c>
      <c r="Q2039" t="s">
        <v>8319</v>
      </c>
      <c r="R2039" t="s">
        <v>8349</v>
      </c>
      <c r="S2039" s="11">
        <f t="shared" si="126"/>
        <v>41578.210104166668</v>
      </c>
      <c r="T2039" s="11">
        <f t="shared" si="127"/>
        <v>41638.251770833333</v>
      </c>
    </row>
    <row r="2040" spans="1:20" ht="60" hidden="1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24"/>
        <v>421</v>
      </c>
      <c r="P2040" s="6">
        <f t="shared" si="125"/>
        <v>164.90686274509804</v>
      </c>
      <c r="Q2040" t="s">
        <v>8319</v>
      </c>
      <c r="R2040" t="s">
        <v>8349</v>
      </c>
      <c r="S2040" s="11">
        <f t="shared" si="126"/>
        <v>41424.27107638889</v>
      </c>
      <c r="T2040" s="11">
        <f t="shared" si="127"/>
        <v>41456.75</v>
      </c>
    </row>
    <row r="2041" spans="1:20" ht="45" hidden="1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24"/>
        <v>136</v>
      </c>
      <c r="P2041" s="6">
        <f t="shared" si="125"/>
        <v>449.26385224274406</v>
      </c>
      <c r="Q2041" t="s">
        <v>8319</v>
      </c>
      <c r="R2041" t="s">
        <v>8349</v>
      </c>
      <c r="S2041" s="11">
        <f t="shared" si="126"/>
        <v>42675.438946759255</v>
      </c>
      <c r="T2041" s="11">
        <f t="shared" si="127"/>
        <v>42705.207638888889</v>
      </c>
    </row>
    <row r="2042" spans="1:20" ht="30" hidden="1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24"/>
        <v>248</v>
      </c>
      <c r="P2042" s="6">
        <f t="shared" si="125"/>
        <v>27.472841328413285</v>
      </c>
      <c r="Q2042" t="s">
        <v>8319</v>
      </c>
      <c r="R2042" t="s">
        <v>8349</v>
      </c>
      <c r="S2042" s="11">
        <f t="shared" si="126"/>
        <v>41578.927118055559</v>
      </c>
      <c r="T2042" s="11">
        <f t="shared" si="127"/>
        <v>41593.968784722223</v>
      </c>
    </row>
    <row r="2043" spans="1:20" ht="60" hidden="1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24"/>
        <v>182</v>
      </c>
      <c r="P2043" s="6">
        <f t="shared" si="125"/>
        <v>143.97499999999999</v>
      </c>
      <c r="Q2043" t="s">
        <v>8319</v>
      </c>
      <c r="R2043" t="s">
        <v>8349</v>
      </c>
      <c r="S2043" s="11">
        <f t="shared" si="126"/>
        <v>42654.525775462964</v>
      </c>
      <c r="T2043" s="11">
        <f t="shared" si="127"/>
        <v>42684.567442129628</v>
      </c>
    </row>
    <row r="2044" spans="1:20" ht="45" hidden="1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24"/>
        <v>124</v>
      </c>
      <c r="P2044" s="6">
        <f t="shared" si="125"/>
        <v>88.23571428571428</v>
      </c>
      <c r="Q2044" t="s">
        <v>8319</v>
      </c>
      <c r="R2044" t="s">
        <v>8349</v>
      </c>
      <c r="S2044" s="11">
        <f t="shared" si="126"/>
        <v>42331.708032407405</v>
      </c>
      <c r="T2044" s="11">
        <f t="shared" si="127"/>
        <v>42391.708032407405</v>
      </c>
    </row>
    <row r="2045" spans="1:20" ht="60" hidden="1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24"/>
        <v>506</v>
      </c>
      <c r="P2045" s="6">
        <f t="shared" si="125"/>
        <v>36.326424870466319</v>
      </c>
      <c r="Q2045" t="s">
        <v>8319</v>
      </c>
      <c r="R2045" t="s">
        <v>8349</v>
      </c>
      <c r="S2045" s="11">
        <f t="shared" si="126"/>
        <v>42661.176817129628</v>
      </c>
      <c r="T2045" s="11">
        <f t="shared" si="127"/>
        <v>42715.207638888889</v>
      </c>
    </row>
    <row r="2046" spans="1:20" ht="60" hidden="1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24"/>
        <v>108</v>
      </c>
      <c r="P2046" s="6">
        <f t="shared" si="125"/>
        <v>90.177777777777777</v>
      </c>
      <c r="Q2046" t="s">
        <v>8319</v>
      </c>
      <c r="R2046" t="s">
        <v>8349</v>
      </c>
      <c r="S2046" s="11">
        <f t="shared" si="126"/>
        <v>42138.684189814812</v>
      </c>
      <c r="T2046" s="11">
        <f t="shared" si="127"/>
        <v>42168.684189814812</v>
      </c>
    </row>
    <row r="2047" spans="1:20" ht="60" hidden="1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24"/>
        <v>819</v>
      </c>
      <c r="P2047" s="6">
        <f t="shared" si="125"/>
        <v>152.62361216730039</v>
      </c>
      <c r="Q2047" t="s">
        <v>8319</v>
      </c>
      <c r="R2047" t="s">
        <v>8349</v>
      </c>
      <c r="S2047" s="11">
        <f t="shared" si="126"/>
        <v>41069.088506944441</v>
      </c>
      <c r="T2047" s="11">
        <f t="shared" si="127"/>
        <v>41099.088506944441</v>
      </c>
    </row>
    <row r="2048" spans="1:20" ht="60" hidden="1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24"/>
        <v>121</v>
      </c>
      <c r="P2048" s="6">
        <f t="shared" si="125"/>
        <v>55.806451612903224</v>
      </c>
      <c r="Q2048" t="s">
        <v>8319</v>
      </c>
      <c r="R2048" t="s">
        <v>8349</v>
      </c>
      <c r="S2048" s="11">
        <f t="shared" si="126"/>
        <v>41387.171805555554</v>
      </c>
      <c r="T2048" s="11">
        <f t="shared" si="127"/>
        <v>41417.171805555554</v>
      </c>
    </row>
    <row r="2049" spans="1:20" ht="60" hidden="1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24"/>
        <v>103</v>
      </c>
      <c r="P2049" s="6">
        <f t="shared" si="125"/>
        <v>227.85327313769753</v>
      </c>
      <c r="Q2049" t="s">
        <v>8319</v>
      </c>
      <c r="R2049" t="s">
        <v>8349</v>
      </c>
      <c r="S2049" s="11">
        <f t="shared" si="126"/>
        <v>42081.903587962966</v>
      </c>
      <c r="T2049" s="11">
        <f t="shared" si="127"/>
        <v>42111</v>
      </c>
    </row>
    <row r="2050" spans="1:20" ht="60" hidden="1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124"/>
        <v>148</v>
      </c>
      <c r="P2050" s="6">
        <f t="shared" si="125"/>
        <v>91.82989803350327</v>
      </c>
      <c r="Q2050" t="s">
        <v>8319</v>
      </c>
      <c r="R2050" t="s">
        <v>8349</v>
      </c>
      <c r="S2050" s="11">
        <f t="shared" si="126"/>
        <v>41387.651516203703</v>
      </c>
      <c r="T2050" s="11">
        <f t="shared" si="127"/>
        <v>41417.651516203703</v>
      </c>
    </row>
    <row r="2051" spans="1:20" hidden="1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ref="O2051:O2114" si="128">ROUND(E2051/D2051*100,0)</f>
        <v>120</v>
      </c>
      <c r="P2051" s="6">
        <f t="shared" ref="P2051:P2114" si="129">E2051/L2051</f>
        <v>80.991037735849048</v>
      </c>
      <c r="Q2051" t="s">
        <v>8319</v>
      </c>
      <c r="R2051" t="s">
        <v>8349</v>
      </c>
      <c r="S2051" s="11">
        <f t="shared" ref="S2051:S2114" si="130">(((J2051/60)/60)/24)+DATE(1970,1,1)</f>
        <v>41575.527349537035</v>
      </c>
      <c r="T2051" s="11">
        <f t="shared" ref="T2051:T2114" si="131">(((I2051/60)/60)/24)+DATE(1970,1,1)</f>
        <v>41610.957638888889</v>
      </c>
    </row>
    <row r="2052" spans="1:20" ht="60" hidden="1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28"/>
        <v>473</v>
      </c>
      <c r="P2052" s="6">
        <f t="shared" si="129"/>
        <v>278.39411764705881</v>
      </c>
      <c r="Q2052" t="s">
        <v>8319</v>
      </c>
      <c r="R2052" t="s">
        <v>8349</v>
      </c>
      <c r="S2052" s="11">
        <f t="shared" si="130"/>
        <v>42115.071504629625</v>
      </c>
      <c r="T2052" s="11">
        <f t="shared" si="131"/>
        <v>42155.071504629625</v>
      </c>
    </row>
    <row r="2053" spans="1:20" ht="60" hidden="1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28"/>
        <v>130</v>
      </c>
      <c r="P2053" s="6">
        <f t="shared" si="129"/>
        <v>43.095041322314053</v>
      </c>
      <c r="Q2053" t="s">
        <v>8319</v>
      </c>
      <c r="R2053" t="s">
        <v>8349</v>
      </c>
      <c r="S2053" s="11">
        <f t="shared" si="130"/>
        <v>41604.022418981483</v>
      </c>
      <c r="T2053" s="11">
        <f t="shared" si="131"/>
        <v>41634.022418981483</v>
      </c>
    </row>
    <row r="2054" spans="1:20" ht="60" hidden="1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28"/>
        <v>353</v>
      </c>
      <c r="P2054" s="6">
        <f t="shared" si="129"/>
        <v>326.29205175600737</v>
      </c>
      <c r="Q2054" t="s">
        <v>8319</v>
      </c>
      <c r="R2054" t="s">
        <v>8349</v>
      </c>
      <c r="S2054" s="11">
        <f t="shared" si="130"/>
        <v>42375.08394675926</v>
      </c>
      <c r="T2054" s="11">
        <f t="shared" si="131"/>
        <v>42420.08394675926</v>
      </c>
    </row>
    <row r="2055" spans="1:20" ht="60" hidden="1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28"/>
        <v>101</v>
      </c>
      <c r="P2055" s="6">
        <f t="shared" si="129"/>
        <v>41.743801652892564</v>
      </c>
      <c r="Q2055" t="s">
        <v>8319</v>
      </c>
      <c r="R2055" t="s">
        <v>8349</v>
      </c>
      <c r="S2055" s="11">
        <f t="shared" si="130"/>
        <v>42303.617488425924</v>
      </c>
      <c r="T2055" s="11">
        <f t="shared" si="131"/>
        <v>42333.659155092595</v>
      </c>
    </row>
    <row r="2056" spans="1:20" ht="60" hidden="1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28"/>
        <v>114</v>
      </c>
      <c r="P2056" s="6">
        <f t="shared" si="129"/>
        <v>64.020933977455712</v>
      </c>
      <c r="Q2056" t="s">
        <v>8319</v>
      </c>
      <c r="R2056" t="s">
        <v>8349</v>
      </c>
      <c r="S2056" s="11">
        <f t="shared" si="130"/>
        <v>41731.520949074074</v>
      </c>
      <c r="T2056" s="11">
        <f t="shared" si="131"/>
        <v>41761.520949074074</v>
      </c>
    </row>
    <row r="2057" spans="1:20" ht="60" hidden="1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28"/>
        <v>167</v>
      </c>
      <c r="P2057" s="6">
        <f t="shared" si="129"/>
        <v>99.455445544554451</v>
      </c>
      <c r="Q2057" t="s">
        <v>8319</v>
      </c>
      <c r="R2057" t="s">
        <v>8349</v>
      </c>
      <c r="S2057" s="11">
        <f t="shared" si="130"/>
        <v>41946.674108796295</v>
      </c>
      <c r="T2057" s="11">
        <f t="shared" si="131"/>
        <v>41976.166666666672</v>
      </c>
    </row>
    <row r="2058" spans="1:20" ht="45" hidden="1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28"/>
        <v>153</v>
      </c>
      <c r="P2058" s="6">
        <f t="shared" si="129"/>
        <v>138.49458483754512</v>
      </c>
      <c r="Q2058" t="s">
        <v>8319</v>
      </c>
      <c r="R2058" t="s">
        <v>8349</v>
      </c>
      <c r="S2058" s="11">
        <f t="shared" si="130"/>
        <v>41351.76090277778</v>
      </c>
      <c r="T2058" s="11">
        <f t="shared" si="131"/>
        <v>41381.76090277778</v>
      </c>
    </row>
    <row r="2059" spans="1:20" ht="60" hidden="1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28"/>
        <v>202</v>
      </c>
      <c r="P2059" s="6">
        <f t="shared" si="129"/>
        <v>45.547792792792798</v>
      </c>
      <c r="Q2059" t="s">
        <v>8319</v>
      </c>
      <c r="R2059" t="s">
        <v>8349</v>
      </c>
      <c r="S2059" s="11">
        <f t="shared" si="130"/>
        <v>42396.494583333333</v>
      </c>
      <c r="T2059" s="11">
        <f t="shared" si="131"/>
        <v>42426.494583333333</v>
      </c>
    </row>
    <row r="2060" spans="1:20" ht="30" hidden="1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28"/>
        <v>168</v>
      </c>
      <c r="P2060" s="6">
        <f t="shared" si="129"/>
        <v>10.507317073170732</v>
      </c>
      <c r="Q2060" t="s">
        <v>8319</v>
      </c>
      <c r="R2060" t="s">
        <v>8349</v>
      </c>
      <c r="S2060" s="11">
        <f t="shared" si="130"/>
        <v>42026.370717592596</v>
      </c>
      <c r="T2060" s="11">
        <f t="shared" si="131"/>
        <v>42065.833333333328</v>
      </c>
    </row>
    <row r="2061" spans="1:20" ht="60" hidden="1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28"/>
        <v>143</v>
      </c>
      <c r="P2061" s="6">
        <f t="shared" si="129"/>
        <v>114.76533333333333</v>
      </c>
      <c r="Q2061" t="s">
        <v>8319</v>
      </c>
      <c r="R2061" t="s">
        <v>8349</v>
      </c>
      <c r="S2061" s="11">
        <f t="shared" si="130"/>
        <v>42361.602476851855</v>
      </c>
      <c r="T2061" s="11">
        <f t="shared" si="131"/>
        <v>42400.915972222225</v>
      </c>
    </row>
    <row r="2062" spans="1:20" ht="60" hidden="1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28"/>
        <v>196</v>
      </c>
      <c r="P2062" s="6">
        <f t="shared" si="129"/>
        <v>35.997067448680355</v>
      </c>
      <c r="Q2062" t="s">
        <v>8319</v>
      </c>
      <c r="R2062" t="s">
        <v>8349</v>
      </c>
      <c r="S2062" s="11">
        <f t="shared" si="130"/>
        <v>41783.642939814818</v>
      </c>
      <c r="T2062" s="11">
        <f t="shared" si="131"/>
        <v>41843.642939814818</v>
      </c>
    </row>
    <row r="2063" spans="1:20" ht="60" hidden="1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28"/>
        <v>108</v>
      </c>
      <c r="P2063" s="6">
        <f t="shared" si="129"/>
        <v>154.17142857142858</v>
      </c>
      <c r="Q2063" t="s">
        <v>8319</v>
      </c>
      <c r="R2063" t="s">
        <v>8349</v>
      </c>
      <c r="S2063" s="11">
        <f t="shared" si="130"/>
        <v>42705.764513888891</v>
      </c>
      <c r="T2063" s="11">
        <f t="shared" si="131"/>
        <v>42735.764513888891</v>
      </c>
    </row>
    <row r="2064" spans="1:20" ht="60" hidden="1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28"/>
        <v>115</v>
      </c>
      <c r="P2064" s="6">
        <f t="shared" si="129"/>
        <v>566.38916256157631</v>
      </c>
      <c r="Q2064" t="s">
        <v>8319</v>
      </c>
      <c r="R2064" t="s">
        <v>8349</v>
      </c>
      <c r="S2064" s="11">
        <f t="shared" si="130"/>
        <v>42423.3830787037</v>
      </c>
      <c r="T2064" s="11">
        <f t="shared" si="131"/>
        <v>42453.341412037036</v>
      </c>
    </row>
    <row r="2065" spans="1:20" ht="45" hidden="1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28"/>
        <v>148</v>
      </c>
      <c r="P2065" s="6">
        <f t="shared" si="129"/>
        <v>120.85714285714286</v>
      </c>
      <c r="Q2065" t="s">
        <v>8319</v>
      </c>
      <c r="R2065" t="s">
        <v>8349</v>
      </c>
      <c r="S2065" s="11">
        <f t="shared" si="130"/>
        <v>42472.73265046296</v>
      </c>
      <c r="T2065" s="11">
        <f t="shared" si="131"/>
        <v>42505.73265046296</v>
      </c>
    </row>
    <row r="2066" spans="1:20" ht="60" hidden="1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28"/>
        <v>191</v>
      </c>
      <c r="P2066" s="6">
        <f t="shared" si="129"/>
        <v>86.163845492085343</v>
      </c>
      <c r="Q2066" t="s">
        <v>8319</v>
      </c>
      <c r="R2066" t="s">
        <v>8349</v>
      </c>
      <c r="S2066" s="11">
        <f t="shared" si="130"/>
        <v>41389.364849537036</v>
      </c>
      <c r="T2066" s="11">
        <f t="shared" si="131"/>
        <v>41425.5</v>
      </c>
    </row>
    <row r="2067" spans="1:20" ht="60" hidden="1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28"/>
        <v>199</v>
      </c>
      <c r="P2067" s="6">
        <f t="shared" si="129"/>
        <v>51.212114395886893</v>
      </c>
      <c r="Q2067" t="s">
        <v>8319</v>
      </c>
      <c r="R2067" t="s">
        <v>8349</v>
      </c>
      <c r="S2067" s="11">
        <f t="shared" si="130"/>
        <v>41603.333668981482</v>
      </c>
      <c r="T2067" s="11">
        <f t="shared" si="131"/>
        <v>41633.333668981482</v>
      </c>
    </row>
    <row r="2068" spans="1:20" ht="45" hidden="1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28"/>
        <v>219</v>
      </c>
      <c r="P2068" s="6">
        <f t="shared" si="129"/>
        <v>67.261538461538464</v>
      </c>
      <c r="Q2068" t="s">
        <v>8319</v>
      </c>
      <c r="R2068" t="s">
        <v>8349</v>
      </c>
      <c r="S2068" s="11">
        <f t="shared" si="130"/>
        <v>41844.771793981483</v>
      </c>
      <c r="T2068" s="11">
        <f t="shared" si="131"/>
        <v>41874.771793981483</v>
      </c>
    </row>
    <row r="2069" spans="1:20" ht="45" hidden="1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28"/>
        <v>127</v>
      </c>
      <c r="P2069" s="6">
        <f t="shared" si="129"/>
        <v>62.8</v>
      </c>
      <c r="Q2069" t="s">
        <v>8319</v>
      </c>
      <c r="R2069" t="s">
        <v>8349</v>
      </c>
      <c r="S2069" s="11">
        <f t="shared" si="130"/>
        <v>42115.853888888887</v>
      </c>
      <c r="T2069" s="11">
        <f t="shared" si="131"/>
        <v>42148.853888888887</v>
      </c>
    </row>
    <row r="2070" spans="1:20" ht="60" hidden="1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28"/>
        <v>105</v>
      </c>
      <c r="P2070" s="6">
        <f t="shared" si="129"/>
        <v>346.13118421052633</v>
      </c>
      <c r="Q2070" t="s">
        <v>8319</v>
      </c>
      <c r="R2070" t="s">
        <v>8349</v>
      </c>
      <c r="S2070" s="11">
        <f t="shared" si="130"/>
        <v>42633.841608796298</v>
      </c>
      <c r="T2070" s="11">
        <f t="shared" si="131"/>
        <v>42663.841608796298</v>
      </c>
    </row>
    <row r="2071" spans="1:20" ht="60" hidden="1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28"/>
        <v>128</v>
      </c>
      <c r="P2071" s="6">
        <f t="shared" si="129"/>
        <v>244.11912547528519</v>
      </c>
      <c r="Q2071" t="s">
        <v>8319</v>
      </c>
      <c r="R2071" t="s">
        <v>8349</v>
      </c>
      <c r="S2071" s="11">
        <f t="shared" si="130"/>
        <v>42340.972118055557</v>
      </c>
      <c r="T2071" s="11">
        <f t="shared" si="131"/>
        <v>42371.972118055557</v>
      </c>
    </row>
    <row r="2072" spans="1:20" ht="60" hidden="1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28"/>
        <v>317</v>
      </c>
      <c r="P2072" s="6">
        <f t="shared" si="129"/>
        <v>259.25424836601309</v>
      </c>
      <c r="Q2072" t="s">
        <v>8319</v>
      </c>
      <c r="R2072" t="s">
        <v>8349</v>
      </c>
      <c r="S2072" s="11">
        <f t="shared" si="130"/>
        <v>42519.6565162037</v>
      </c>
      <c r="T2072" s="11">
        <f t="shared" si="131"/>
        <v>42549.6565162037</v>
      </c>
    </row>
    <row r="2073" spans="1:20" ht="60" hidden="1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28"/>
        <v>281</v>
      </c>
      <c r="P2073" s="6">
        <f t="shared" si="129"/>
        <v>201.96402877697841</v>
      </c>
      <c r="Q2073" t="s">
        <v>8319</v>
      </c>
      <c r="R2073" t="s">
        <v>8349</v>
      </c>
      <c r="S2073" s="11">
        <f t="shared" si="130"/>
        <v>42600.278749999998</v>
      </c>
      <c r="T2073" s="11">
        <f t="shared" si="131"/>
        <v>42645.278749999998</v>
      </c>
    </row>
    <row r="2074" spans="1:20" ht="60" hidden="1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28"/>
        <v>111</v>
      </c>
      <c r="P2074" s="6">
        <f t="shared" si="129"/>
        <v>226.20857142857142</v>
      </c>
      <c r="Q2074" t="s">
        <v>8319</v>
      </c>
      <c r="R2074" t="s">
        <v>8349</v>
      </c>
      <c r="S2074" s="11">
        <f t="shared" si="130"/>
        <v>42467.581388888888</v>
      </c>
      <c r="T2074" s="11">
        <f t="shared" si="131"/>
        <v>42497.581388888888</v>
      </c>
    </row>
    <row r="2075" spans="1:20" ht="60" hidden="1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28"/>
        <v>153</v>
      </c>
      <c r="P2075" s="6">
        <f t="shared" si="129"/>
        <v>324.69</v>
      </c>
      <c r="Q2075" t="s">
        <v>8319</v>
      </c>
      <c r="R2075" t="s">
        <v>8349</v>
      </c>
      <c r="S2075" s="11">
        <f t="shared" si="130"/>
        <v>42087.668032407411</v>
      </c>
      <c r="T2075" s="11">
        <f t="shared" si="131"/>
        <v>42132.668032407411</v>
      </c>
    </row>
    <row r="2076" spans="1:20" ht="30" hidden="1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28"/>
        <v>103</v>
      </c>
      <c r="P2076" s="6">
        <f t="shared" si="129"/>
        <v>205</v>
      </c>
      <c r="Q2076" t="s">
        <v>8319</v>
      </c>
      <c r="R2076" t="s">
        <v>8349</v>
      </c>
      <c r="S2076" s="11">
        <f t="shared" si="130"/>
        <v>42466.826180555552</v>
      </c>
      <c r="T2076" s="11">
        <f t="shared" si="131"/>
        <v>42496.826180555552</v>
      </c>
    </row>
    <row r="2077" spans="1:20" ht="45" hidden="1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28"/>
        <v>1678</v>
      </c>
      <c r="P2077" s="6">
        <f t="shared" si="129"/>
        <v>20.465926829268295</v>
      </c>
      <c r="Q2077" t="s">
        <v>8319</v>
      </c>
      <c r="R2077" t="s">
        <v>8349</v>
      </c>
      <c r="S2077" s="11">
        <f t="shared" si="130"/>
        <v>41450.681574074071</v>
      </c>
      <c r="T2077" s="11">
        <f t="shared" si="131"/>
        <v>41480.681574074071</v>
      </c>
    </row>
    <row r="2078" spans="1:20" ht="30" hidden="1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28"/>
        <v>543</v>
      </c>
      <c r="P2078" s="6">
        <f t="shared" si="129"/>
        <v>116.35303146309367</v>
      </c>
      <c r="Q2078" t="s">
        <v>8319</v>
      </c>
      <c r="R2078" t="s">
        <v>8349</v>
      </c>
      <c r="S2078" s="11">
        <f t="shared" si="130"/>
        <v>41803.880659722221</v>
      </c>
      <c r="T2078" s="11">
        <f t="shared" si="131"/>
        <v>41843.880659722221</v>
      </c>
    </row>
    <row r="2079" spans="1:20" ht="45" hidden="1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28"/>
        <v>116</v>
      </c>
      <c r="P2079" s="6">
        <f t="shared" si="129"/>
        <v>307.20212765957444</v>
      </c>
      <c r="Q2079" t="s">
        <v>8319</v>
      </c>
      <c r="R2079" t="s">
        <v>8349</v>
      </c>
      <c r="S2079" s="11">
        <f t="shared" si="130"/>
        <v>42103.042546296296</v>
      </c>
      <c r="T2079" s="11">
        <f t="shared" si="131"/>
        <v>42160.875</v>
      </c>
    </row>
    <row r="2080" spans="1:20" ht="45" hidden="1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28"/>
        <v>131</v>
      </c>
      <c r="P2080" s="6">
        <f t="shared" si="129"/>
        <v>546.6875</v>
      </c>
      <c r="Q2080" t="s">
        <v>8319</v>
      </c>
      <c r="R2080" t="s">
        <v>8349</v>
      </c>
      <c r="S2080" s="11">
        <f t="shared" si="130"/>
        <v>42692.771493055552</v>
      </c>
      <c r="T2080" s="11">
        <f t="shared" si="131"/>
        <v>42722.771493055552</v>
      </c>
    </row>
    <row r="2081" spans="1:20" ht="60" hidden="1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28"/>
        <v>288</v>
      </c>
      <c r="P2081" s="6">
        <f t="shared" si="129"/>
        <v>47.474464579901152</v>
      </c>
      <c r="Q2081" t="s">
        <v>8319</v>
      </c>
      <c r="R2081" t="s">
        <v>8349</v>
      </c>
      <c r="S2081" s="11">
        <f t="shared" si="130"/>
        <v>42150.71056712963</v>
      </c>
      <c r="T2081" s="11">
        <f t="shared" si="131"/>
        <v>42180.791666666672</v>
      </c>
    </row>
    <row r="2082" spans="1:20" ht="60" hidden="1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28"/>
        <v>508</v>
      </c>
      <c r="P2082" s="6">
        <f t="shared" si="129"/>
        <v>101.56</v>
      </c>
      <c r="Q2082" t="s">
        <v>8319</v>
      </c>
      <c r="R2082" t="s">
        <v>8349</v>
      </c>
      <c r="S2082" s="11">
        <f t="shared" si="130"/>
        <v>42289.957175925927</v>
      </c>
      <c r="T2082" s="11">
        <f t="shared" si="131"/>
        <v>42319.998842592591</v>
      </c>
    </row>
    <row r="2083" spans="1:20" ht="60" hidden="1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28"/>
        <v>115</v>
      </c>
      <c r="P2083" s="6">
        <f t="shared" si="129"/>
        <v>72.909090909090907</v>
      </c>
      <c r="Q2083" t="s">
        <v>8325</v>
      </c>
      <c r="R2083" t="s">
        <v>8329</v>
      </c>
      <c r="S2083" s="11">
        <f t="shared" si="130"/>
        <v>41004.156886574077</v>
      </c>
      <c r="T2083" s="11">
        <f t="shared" si="131"/>
        <v>41045.207638888889</v>
      </c>
    </row>
    <row r="2084" spans="1:20" ht="60" hidden="1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28"/>
        <v>111</v>
      </c>
      <c r="P2084" s="6">
        <f t="shared" si="129"/>
        <v>43.710526315789473</v>
      </c>
      <c r="Q2084" t="s">
        <v>8325</v>
      </c>
      <c r="R2084" t="s">
        <v>8329</v>
      </c>
      <c r="S2084" s="11">
        <f t="shared" si="130"/>
        <v>40811.120324074072</v>
      </c>
      <c r="T2084" s="11">
        <f t="shared" si="131"/>
        <v>40871.161990740737</v>
      </c>
    </row>
    <row r="2085" spans="1:20" ht="60" hidden="1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28"/>
        <v>113</v>
      </c>
      <c r="P2085" s="6">
        <f t="shared" si="129"/>
        <v>34</v>
      </c>
      <c r="Q2085" t="s">
        <v>8325</v>
      </c>
      <c r="R2085" t="s">
        <v>8329</v>
      </c>
      <c r="S2085" s="11">
        <f t="shared" si="130"/>
        <v>41034.72216435185</v>
      </c>
      <c r="T2085" s="11">
        <f t="shared" si="131"/>
        <v>41064.72216435185</v>
      </c>
    </row>
    <row r="2086" spans="1:20" ht="45" hidden="1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28"/>
        <v>108</v>
      </c>
      <c r="P2086" s="6">
        <f t="shared" si="129"/>
        <v>70.652173913043484</v>
      </c>
      <c r="Q2086" t="s">
        <v>8325</v>
      </c>
      <c r="R2086" t="s">
        <v>8329</v>
      </c>
      <c r="S2086" s="11">
        <f t="shared" si="130"/>
        <v>41731.833124999997</v>
      </c>
      <c r="T2086" s="11">
        <f t="shared" si="131"/>
        <v>41763.290972222225</v>
      </c>
    </row>
    <row r="2087" spans="1:20" ht="60" hidden="1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28"/>
        <v>124</v>
      </c>
      <c r="P2087" s="6">
        <f t="shared" si="129"/>
        <v>89.301204819277103</v>
      </c>
      <c r="Q2087" t="s">
        <v>8325</v>
      </c>
      <c r="R2087" t="s">
        <v>8329</v>
      </c>
      <c r="S2087" s="11">
        <f t="shared" si="130"/>
        <v>41075.835497685184</v>
      </c>
      <c r="T2087" s="11">
        <f t="shared" si="131"/>
        <v>41105.835497685184</v>
      </c>
    </row>
    <row r="2088" spans="1:20" ht="45" hidden="1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28"/>
        <v>101</v>
      </c>
      <c r="P2088" s="6">
        <f t="shared" si="129"/>
        <v>115.08571428571429</v>
      </c>
      <c r="Q2088" t="s">
        <v>8325</v>
      </c>
      <c r="R2088" t="s">
        <v>8329</v>
      </c>
      <c r="S2088" s="11">
        <f t="shared" si="130"/>
        <v>40860.67050925926</v>
      </c>
      <c r="T2088" s="11">
        <f t="shared" si="131"/>
        <v>40891.207638888889</v>
      </c>
    </row>
    <row r="2089" spans="1:20" ht="60" hidden="1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28"/>
        <v>104</v>
      </c>
      <c r="P2089" s="6">
        <f t="shared" si="129"/>
        <v>62.12</v>
      </c>
      <c r="Q2089" t="s">
        <v>8325</v>
      </c>
      <c r="R2089" t="s">
        <v>8329</v>
      </c>
      <c r="S2089" s="11">
        <f t="shared" si="130"/>
        <v>40764.204375000001</v>
      </c>
      <c r="T2089" s="11">
        <f t="shared" si="131"/>
        <v>40794.204375000001</v>
      </c>
    </row>
    <row r="2090" spans="1:20" ht="60" hidden="1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28"/>
        <v>116</v>
      </c>
      <c r="P2090" s="6">
        <f t="shared" si="129"/>
        <v>46.204266666666669</v>
      </c>
      <c r="Q2090" t="s">
        <v>8325</v>
      </c>
      <c r="R2090" t="s">
        <v>8329</v>
      </c>
      <c r="S2090" s="11">
        <f t="shared" si="130"/>
        <v>40395.714722222219</v>
      </c>
      <c r="T2090" s="11">
        <f t="shared" si="131"/>
        <v>40432.165972222225</v>
      </c>
    </row>
    <row r="2091" spans="1:20" ht="30" hidden="1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28"/>
        <v>120</v>
      </c>
      <c r="P2091" s="6">
        <f t="shared" si="129"/>
        <v>48.54854838709678</v>
      </c>
      <c r="Q2091" t="s">
        <v>8325</v>
      </c>
      <c r="R2091" t="s">
        <v>8329</v>
      </c>
      <c r="S2091" s="11">
        <f t="shared" si="130"/>
        <v>41453.076319444444</v>
      </c>
      <c r="T2091" s="11">
        <f t="shared" si="131"/>
        <v>41488.076319444444</v>
      </c>
    </row>
    <row r="2092" spans="1:20" ht="60" hidden="1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28"/>
        <v>115</v>
      </c>
      <c r="P2092" s="6">
        <f t="shared" si="129"/>
        <v>57.520187499999999</v>
      </c>
      <c r="Q2092" t="s">
        <v>8325</v>
      </c>
      <c r="R2092" t="s">
        <v>8329</v>
      </c>
      <c r="S2092" s="11">
        <f t="shared" si="130"/>
        <v>41299.381423611114</v>
      </c>
      <c r="T2092" s="11">
        <f t="shared" si="131"/>
        <v>41329.381423611114</v>
      </c>
    </row>
    <row r="2093" spans="1:20" ht="60" hidden="1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28"/>
        <v>120</v>
      </c>
      <c r="P2093" s="6">
        <f t="shared" si="129"/>
        <v>88.147154471544724</v>
      </c>
      <c r="Q2093" t="s">
        <v>8325</v>
      </c>
      <c r="R2093" t="s">
        <v>8329</v>
      </c>
      <c r="S2093" s="11">
        <f t="shared" si="130"/>
        <v>40555.322662037033</v>
      </c>
      <c r="T2093" s="11">
        <f t="shared" si="131"/>
        <v>40603.833333333336</v>
      </c>
    </row>
    <row r="2094" spans="1:20" ht="45" hidden="1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28"/>
        <v>101</v>
      </c>
      <c r="P2094" s="6">
        <f t="shared" si="129"/>
        <v>110.49090909090908</v>
      </c>
      <c r="Q2094" t="s">
        <v>8325</v>
      </c>
      <c r="R2094" t="s">
        <v>8329</v>
      </c>
      <c r="S2094" s="11">
        <f t="shared" si="130"/>
        <v>40763.707546296297</v>
      </c>
      <c r="T2094" s="11">
        <f t="shared" si="131"/>
        <v>40823.707546296297</v>
      </c>
    </row>
    <row r="2095" spans="1:20" ht="45" hidden="1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28"/>
        <v>102</v>
      </c>
      <c r="P2095" s="6">
        <f t="shared" si="129"/>
        <v>66.826086956521735</v>
      </c>
      <c r="Q2095" t="s">
        <v>8325</v>
      </c>
      <c r="R2095" t="s">
        <v>8329</v>
      </c>
      <c r="S2095" s="11">
        <f t="shared" si="130"/>
        <v>41205.854537037041</v>
      </c>
      <c r="T2095" s="11">
        <f t="shared" si="131"/>
        <v>41265.896203703705</v>
      </c>
    </row>
    <row r="2096" spans="1:20" ht="60" hidden="1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28"/>
        <v>121</v>
      </c>
      <c r="P2096" s="6">
        <f t="shared" si="129"/>
        <v>58.597222222222221</v>
      </c>
      <c r="Q2096" t="s">
        <v>8325</v>
      </c>
      <c r="R2096" t="s">
        <v>8329</v>
      </c>
      <c r="S2096" s="11">
        <f t="shared" si="130"/>
        <v>40939.02002314815</v>
      </c>
      <c r="T2096" s="11">
        <f t="shared" si="131"/>
        <v>40973.125</v>
      </c>
    </row>
    <row r="2097" spans="1:20" ht="45" hidden="1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28"/>
        <v>100</v>
      </c>
      <c r="P2097" s="6">
        <f t="shared" si="129"/>
        <v>113.63636363636364</v>
      </c>
      <c r="Q2097" t="s">
        <v>8325</v>
      </c>
      <c r="R2097" t="s">
        <v>8329</v>
      </c>
      <c r="S2097" s="11">
        <f t="shared" si="130"/>
        <v>40758.733483796292</v>
      </c>
      <c r="T2097" s="11">
        <f t="shared" si="131"/>
        <v>40818.733483796292</v>
      </c>
    </row>
    <row r="2098" spans="1:20" ht="45" hidden="1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28"/>
        <v>102</v>
      </c>
      <c r="P2098" s="6">
        <f t="shared" si="129"/>
        <v>43.571428571428569</v>
      </c>
      <c r="Q2098" t="s">
        <v>8325</v>
      </c>
      <c r="R2098" t="s">
        <v>8329</v>
      </c>
      <c r="S2098" s="11">
        <f t="shared" si="130"/>
        <v>41192.758506944447</v>
      </c>
      <c r="T2098" s="11">
        <f t="shared" si="131"/>
        <v>41208.165972222225</v>
      </c>
    </row>
    <row r="2099" spans="1:20" ht="60" hidden="1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28"/>
        <v>100</v>
      </c>
      <c r="P2099" s="6">
        <f t="shared" si="129"/>
        <v>78.94736842105263</v>
      </c>
      <c r="Q2099" t="s">
        <v>8325</v>
      </c>
      <c r="R2099" t="s">
        <v>8329</v>
      </c>
      <c r="S2099" s="11">
        <f t="shared" si="130"/>
        <v>40818.58489583333</v>
      </c>
      <c r="T2099" s="11">
        <f t="shared" si="131"/>
        <v>40878.626562500001</v>
      </c>
    </row>
    <row r="2100" spans="1:20" ht="45" hidden="1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28"/>
        <v>100</v>
      </c>
      <c r="P2100" s="6">
        <f t="shared" si="129"/>
        <v>188.125</v>
      </c>
      <c r="Q2100" t="s">
        <v>8325</v>
      </c>
      <c r="R2100" t="s">
        <v>8329</v>
      </c>
      <c r="S2100" s="11">
        <f t="shared" si="130"/>
        <v>40946.11383101852</v>
      </c>
      <c r="T2100" s="11">
        <f t="shared" si="131"/>
        <v>40976.11383101852</v>
      </c>
    </row>
    <row r="2101" spans="1:20" hidden="1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28"/>
        <v>132</v>
      </c>
      <c r="P2101" s="6">
        <f t="shared" si="129"/>
        <v>63.031746031746032</v>
      </c>
      <c r="Q2101" t="s">
        <v>8325</v>
      </c>
      <c r="R2101" t="s">
        <v>8329</v>
      </c>
      <c r="S2101" s="11">
        <f t="shared" si="130"/>
        <v>42173.746342592596</v>
      </c>
      <c r="T2101" s="11">
        <f t="shared" si="131"/>
        <v>42187.152777777781</v>
      </c>
    </row>
    <row r="2102" spans="1:20" ht="60" hidden="1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28"/>
        <v>137</v>
      </c>
      <c r="P2102" s="6">
        <f t="shared" si="129"/>
        <v>30.37037037037037</v>
      </c>
      <c r="Q2102" t="s">
        <v>8325</v>
      </c>
      <c r="R2102" t="s">
        <v>8329</v>
      </c>
      <c r="S2102" s="11">
        <f t="shared" si="130"/>
        <v>41074.834965277776</v>
      </c>
      <c r="T2102" s="11">
        <f t="shared" si="131"/>
        <v>41090.165972222225</v>
      </c>
    </row>
    <row r="2103" spans="1:20" ht="60" hidden="1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28"/>
        <v>113</v>
      </c>
      <c r="P2103" s="6">
        <f t="shared" si="129"/>
        <v>51.477272727272727</v>
      </c>
      <c r="Q2103" t="s">
        <v>8325</v>
      </c>
      <c r="R2103" t="s">
        <v>8329</v>
      </c>
      <c r="S2103" s="11">
        <f t="shared" si="130"/>
        <v>40892.149467592593</v>
      </c>
      <c r="T2103" s="11">
        <f t="shared" si="131"/>
        <v>40952.149467592593</v>
      </c>
    </row>
    <row r="2104" spans="1:20" ht="60" hidden="1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28"/>
        <v>136</v>
      </c>
      <c r="P2104" s="6">
        <f t="shared" si="129"/>
        <v>35.789473684210527</v>
      </c>
      <c r="Q2104" t="s">
        <v>8325</v>
      </c>
      <c r="R2104" t="s">
        <v>8329</v>
      </c>
      <c r="S2104" s="11">
        <f t="shared" si="130"/>
        <v>40638.868611111109</v>
      </c>
      <c r="T2104" s="11">
        <f t="shared" si="131"/>
        <v>40668.868611111109</v>
      </c>
    </row>
    <row r="2105" spans="1:20" ht="30" hidden="1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28"/>
        <v>146</v>
      </c>
      <c r="P2105" s="6">
        <f t="shared" si="129"/>
        <v>98.817391304347822</v>
      </c>
      <c r="Q2105" t="s">
        <v>8325</v>
      </c>
      <c r="R2105" t="s">
        <v>8329</v>
      </c>
      <c r="S2105" s="11">
        <f t="shared" si="130"/>
        <v>41192.754942129628</v>
      </c>
      <c r="T2105" s="11">
        <f t="shared" si="131"/>
        <v>41222.7966087963</v>
      </c>
    </row>
    <row r="2106" spans="1:20" ht="45" hidden="1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28"/>
        <v>130</v>
      </c>
      <c r="P2106" s="6">
        <f t="shared" si="129"/>
        <v>28</v>
      </c>
      <c r="Q2106" t="s">
        <v>8325</v>
      </c>
      <c r="R2106" t="s">
        <v>8329</v>
      </c>
      <c r="S2106" s="11">
        <f t="shared" si="130"/>
        <v>41394.074467592596</v>
      </c>
      <c r="T2106" s="11">
        <f t="shared" si="131"/>
        <v>41425</v>
      </c>
    </row>
    <row r="2107" spans="1:20" ht="45" hidden="1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28"/>
        <v>254</v>
      </c>
      <c r="P2107" s="6">
        <f t="shared" si="129"/>
        <v>51.313131313131315</v>
      </c>
      <c r="Q2107" t="s">
        <v>8325</v>
      </c>
      <c r="R2107" t="s">
        <v>8329</v>
      </c>
      <c r="S2107" s="11">
        <f t="shared" si="130"/>
        <v>41951.788807870369</v>
      </c>
      <c r="T2107" s="11">
        <f t="shared" si="131"/>
        <v>41964.166666666672</v>
      </c>
    </row>
    <row r="2108" spans="1:20" ht="60" hidden="1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28"/>
        <v>107</v>
      </c>
      <c r="P2108" s="6">
        <f t="shared" si="129"/>
        <v>53.522727272727273</v>
      </c>
      <c r="Q2108" t="s">
        <v>8325</v>
      </c>
      <c r="R2108" t="s">
        <v>8329</v>
      </c>
      <c r="S2108" s="11">
        <f t="shared" si="130"/>
        <v>41270.21497685185</v>
      </c>
      <c r="T2108" s="11">
        <f t="shared" si="131"/>
        <v>41300.21497685185</v>
      </c>
    </row>
    <row r="2109" spans="1:20" ht="45" hidden="1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28"/>
        <v>108</v>
      </c>
      <c r="P2109" s="6">
        <f t="shared" si="129"/>
        <v>37.149310344827583</v>
      </c>
      <c r="Q2109" t="s">
        <v>8325</v>
      </c>
      <c r="R2109" t="s">
        <v>8329</v>
      </c>
      <c r="S2109" s="11">
        <f t="shared" si="130"/>
        <v>41934.71056712963</v>
      </c>
      <c r="T2109" s="11">
        <f t="shared" si="131"/>
        <v>41955.752233796295</v>
      </c>
    </row>
    <row r="2110" spans="1:20" ht="60" hidden="1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28"/>
        <v>107</v>
      </c>
      <c r="P2110" s="6">
        <f t="shared" si="129"/>
        <v>89.895287958115176</v>
      </c>
      <c r="Q2110" t="s">
        <v>8325</v>
      </c>
      <c r="R2110" t="s">
        <v>8329</v>
      </c>
      <c r="S2110" s="11">
        <f t="shared" si="130"/>
        <v>41135.175694444442</v>
      </c>
      <c r="T2110" s="11">
        <f t="shared" si="131"/>
        <v>41162.163194444445</v>
      </c>
    </row>
    <row r="2111" spans="1:20" ht="45" hidden="1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28"/>
        <v>107</v>
      </c>
      <c r="P2111" s="6">
        <f t="shared" si="129"/>
        <v>106.52500000000001</v>
      </c>
      <c r="Q2111" t="s">
        <v>8325</v>
      </c>
      <c r="R2111" t="s">
        <v>8329</v>
      </c>
      <c r="S2111" s="11">
        <f t="shared" si="130"/>
        <v>42160.708530092597</v>
      </c>
      <c r="T2111" s="11">
        <f t="shared" si="131"/>
        <v>42190.708530092597</v>
      </c>
    </row>
    <row r="2112" spans="1:20" ht="30" hidden="1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28"/>
        <v>100</v>
      </c>
      <c r="P2112" s="6">
        <f t="shared" si="129"/>
        <v>52.815789473684212</v>
      </c>
      <c r="Q2112" t="s">
        <v>8325</v>
      </c>
      <c r="R2112" t="s">
        <v>8329</v>
      </c>
      <c r="S2112" s="11">
        <f t="shared" si="130"/>
        <v>41759.670937499999</v>
      </c>
      <c r="T2112" s="11">
        <f t="shared" si="131"/>
        <v>41787.207638888889</v>
      </c>
    </row>
    <row r="2113" spans="1:20" ht="60" hidden="1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28"/>
        <v>107</v>
      </c>
      <c r="P2113" s="6">
        <f t="shared" si="129"/>
        <v>54.615384615384613</v>
      </c>
      <c r="Q2113" t="s">
        <v>8325</v>
      </c>
      <c r="R2113" t="s">
        <v>8329</v>
      </c>
      <c r="S2113" s="11">
        <f t="shared" si="130"/>
        <v>40703.197048611109</v>
      </c>
      <c r="T2113" s="11">
        <f t="shared" si="131"/>
        <v>40770.041666666664</v>
      </c>
    </row>
    <row r="2114" spans="1:20" ht="45" hidden="1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128"/>
        <v>100</v>
      </c>
      <c r="P2114" s="6">
        <f t="shared" si="129"/>
        <v>27.272727272727273</v>
      </c>
      <c r="Q2114" t="s">
        <v>8325</v>
      </c>
      <c r="R2114" t="s">
        <v>8329</v>
      </c>
      <c r="S2114" s="11">
        <f t="shared" si="130"/>
        <v>41365.928159722222</v>
      </c>
      <c r="T2114" s="11">
        <f t="shared" si="131"/>
        <v>41379.928159722222</v>
      </c>
    </row>
    <row r="2115" spans="1:20" ht="30" hidden="1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ref="O2115:O2178" si="132">ROUND(E2115/D2115*100,0)</f>
        <v>105</v>
      </c>
      <c r="P2115" s="6">
        <f t="shared" ref="P2115:P2178" si="133">E2115/L2115</f>
        <v>68.598130841121488</v>
      </c>
      <c r="Q2115" t="s">
        <v>8325</v>
      </c>
      <c r="R2115" t="s">
        <v>8329</v>
      </c>
      <c r="S2115" s="11">
        <f t="shared" ref="S2115:S2178" si="134">(((J2115/60)/60)/24)+DATE(1970,1,1)</f>
        <v>41870.86546296296</v>
      </c>
      <c r="T2115" s="11">
        <f t="shared" ref="T2115:T2178" si="135">(((I2115/60)/60)/24)+DATE(1970,1,1)</f>
        <v>41905.86546296296</v>
      </c>
    </row>
    <row r="2116" spans="1:20" ht="60" hidden="1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32"/>
        <v>105</v>
      </c>
      <c r="P2116" s="6">
        <f t="shared" si="133"/>
        <v>35.612244897959187</v>
      </c>
      <c r="Q2116" t="s">
        <v>8325</v>
      </c>
      <c r="R2116" t="s">
        <v>8329</v>
      </c>
      <c r="S2116" s="11">
        <f t="shared" si="134"/>
        <v>40458.815625000003</v>
      </c>
      <c r="T2116" s="11">
        <f t="shared" si="135"/>
        <v>40521.207638888889</v>
      </c>
    </row>
    <row r="2117" spans="1:20" ht="45" hidden="1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32"/>
        <v>226</v>
      </c>
      <c r="P2117" s="6">
        <f t="shared" si="133"/>
        <v>94.027777777777771</v>
      </c>
      <c r="Q2117" t="s">
        <v>8325</v>
      </c>
      <c r="R2117" t="s">
        <v>8329</v>
      </c>
      <c r="S2117" s="11">
        <f t="shared" si="134"/>
        <v>40564.081030092595</v>
      </c>
      <c r="T2117" s="11">
        <f t="shared" si="135"/>
        <v>40594.081030092595</v>
      </c>
    </row>
    <row r="2118" spans="1:20" ht="45" hidden="1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32"/>
        <v>101</v>
      </c>
      <c r="P2118" s="6">
        <f t="shared" si="133"/>
        <v>526.45652173913038</v>
      </c>
      <c r="Q2118" t="s">
        <v>8325</v>
      </c>
      <c r="R2118" t="s">
        <v>8329</v>
      </c>
      <c r="S2118" s="11">
        <f t="shared" si="134"/>
        <v>41136.777812500004</v>
      </c>
      <c r="T2118" s="11">
        <f t="shared" si="135"/>
        <v>41184.777812500004</v>
      </c>
    </row>
    <row r="2119" spans="1:20" ht="60" hidden="1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32"/>
        <v>148</v>
      </c>
      <c r="P2119" s="6">
        <f t="shared" si="133"/>
        <v>50.657142857142858</v>
      </c>
      <c r="Q2119" t="s">
        <v>8325</v>
      </c>
      <c r="R2119" t="s">
        <v>8329</v>
      </c>
      <c r="S2119" s="11">
        <f t="shared" si="134"/>
        <v>42290.059594907405</v>
      </c>
      <c r="T2119" s="11">
        <f t="shared" si="135"/>
        <v>42304.207638888889</v>
      </c>
    </row>
    <row r="2120" spans="1:20" ht="30" hidden="1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32"/>
        <v>135</v>
      </c>
      <c r="P2120" s="6">
        <f t="shared" si="133"/>
        <v>79.182941176470578</v>
      </c>
      <c r="Q2120" t="s">
        <v>8325</v>
      </c>
      <c r="R2120" t="s">
        <v>8329</v>
      </c>
      <c r="S2120" s="11">
        <f t="shared" si="134"/>
        <v>40718.839537037034</v>
      </c>
      <c r="T2120" s="11">
        <f t="shared" si="135"/>
        <v>40748.839537037034</v>
      </c>
    </row>
    <row r="2121" spans="1:20" ht="45" hidden="1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32"/>
        <v>101</v>
      </c>
      <c r="P2121" s="6">
        <f t="shared" si="133"/>
        <v>91.590909090909093</v>
      </c>
      <c r="Q2121" t="s">
        <v>8325</v>
      </c>
      <c r="R2121" t="s">
        <v>8329</v>
      </c>
      <c r="S2121" s="11">
        <f t="shared" si="134"/>
        <v>41107.130150462966</v>
      </c>
      <c r="T2121" s="11">
        <f t="shared" si="135"/>
        <v>41137.130150462966</v>
      </c>
    </row>
    <row r="2122" spans="1:20" ht="45" hidden="1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32"/>
        <v>101</v>
      </c>
      <c r="P2122" s="6">
        <f t="shared" si="133"/>
        <v>116.96275362318841</v>
      </c>
      <c r="Q2122" t="s">
        <v>8325</v>
      </c>
      <c r="R2122" t="s">
        <v>8329</v>
      </c>
      <c r="S2122" s="11">
        <f t="shared" si="134"/>
        <v>41591.964537037034</v>
      </c>
      <c r="T2122" s="11">
        <f t="shared" si="135"/>
        <v>41640.964537037034</v>
      </c>
    </row>
    <row r="2123" spans="1:20" ht="4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32"/>
        <v>1</v>
      </c>
      <c r="P2123" s="6">
        <f t="shared" si="133"/>
        <v>28.4</v>
      </c>
      <c r="Q2123" t="s">
        <v>8333</v>
      </c>
      <c r="R2123" t="s">
        <v>8334</v>
      </c>
      <c r="S2123" s="11">
        <f t="shared" si="134"/>
        <v>42716.7424537037</v>
      </c>
      <c r="T2123" s="11">
        <f t="shared" si="135"/>
        <v>42746.7424537037</v>
      </c>
    </row>
    <row r="2124" spans="1:20" ht="4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32"/>
        <v>0</v>
      </c>
      <c r="P2124" s="6">
        <f t="shared" si="133"/>
        <v>103.33333333333333</v>
      </c>
      <c r="Q2124" t="s">
        <v>8333</v>
      </c>
      <c r="R2124" t="s">
        <v>8334</v>
      </c>
      <c r="S2124" s="11">
        <f t="shared" si="134"/>
        <v>42712.300567129627</v>
      </c>
      <c r="T2124" s="11">
        <f t="shared" si="135"/>
        <v>42742.300567129627</v>
      </c>
    </row>
    <row r="2125" spans="1:20" ht="60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32"/>
        <v>10</v>
      </c>
      <c r="P2125" s="6">
        <f t="shared" si="133"/>
        <v>10</v>
      </c>
      <c r="Q2125" t="s">
        <v>8333</v>
      </c>
      <c r="R2125" t="s">
        <v>8334</v>
      </c>
      <c r="S2125" s="11">
        <f t="shared" si="134"/>
        <v>40198.424849537041</v>
      </c>
      <c r="T2125" s="11">
        <f t="shared" si="135"/>
        <v>40252.290972222225</v>
      </c>
    </row>
    <row r="2126" spans="1:20" ht="60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32"/>
        <v>10</v>
      </c>
      <c r="P2126" s="6">
        <f t="shared" si="133"/>
        <v>23</v>
      </c>
      <c r="Q2126" t="s">
        <v>8333</v>
      </c>
      <c r="R2126" t="s">
        <v>8334</v>
      </c>
      <c r="S2126" s="11">
        <f t="shared" si="134"/>
        <v>40464.028182870366</v>
      </c>
      <c r="T2126" s="11">
        <f t="shared" si="135"/>
        <v>40512.208333333336</v>
      </c>
    </row>
    <row r="2127" spans="1:20" ht="4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32"/>
        <v>1</v>
      </c>
      <c r="P2127" s="6">
        <f t="shared" si="133"/>
        <v>31.555555555555557</v>
      </c>
      <c r="Q2127" t="s">
        <v>8333</v>
      </c>
      <c r="R2127" t="s">
        <v>8334</v>
      </c>
      <c r="S2127" s="11">
        <f t="shared" si="134"/>
        <v>42191.023530092592</v>
      </c>
      <c r="T2127" s="11">
        <f t="shared" si="135"/>
        <v>42221.023530092592</v>
      </c>
    </row>
    <row r="2128" spans="1:20" ht="4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32"/>
        <v>0</v>
      </c>
      <c r="P2128" s="6">
        <f t="shared" si="133"/>
        <v>5</v>
      </c>
      <c r="Q2128" t="s">
        <v>8333</v>
      </c>
      <c r="R2128" t="s">
        <v>8334</v>
      </c>
      <c r="S2128" s="11">
        <f t="shared" si="134"/>
        <v>41951.973229166666</v>
      </c>
      <c r="T2128" s="11">
        <f t="shared" si="135"/>
        <v>41981.973229166666</v>
      </c>
    </row>
    <row r="2129" spans="1:20" ht="30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32"/>
        <v>29</v>
      </c>
      <c r="P2129" s="6">
        <f t="shared" si="133"/>
        <v>34.220338983050844</v>
      </c>
      <c r="Q2129" t="s">
        <v>8333</v>
      </c>
      <c r="R2129" t="s">
        <v>8334</v>
      </c>
      <c r="S2129" s="11">
        <f t="shared" si="134"/>
        <v>42045.50535879629</v>
      </c>
      <c r="T2129" s="11">
        <f t="shared" si="135"/>
        <v>42075.463692129633</v>
      </c>
    </row>
    <row r="2130" spans="1:20" ht="60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32"/>
        <v>0</v>
      </c>
      <c r="P2130" s="6">
        <f t="shared" si="133"/>
        <v>25</v>
      </c>
      <c r="Q2130" t="s">
        <v>8333</v>
      </c>
      <c r="R2130" t="s">
        <v>8334</v>
      </c>
      <c r="S2130" s="11">
        <f t="shared" si="134"/>
        <v>41843.772789351853</v>
      </c>
      <c r="T2130" s="11">
        <f t="shared" si="135"/>
        <v>41903.772789351853</v>
      </c>
    </row>
    <row r="2131" spans="1:20" ht="60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32"/>
        <v>12</v>
      </c>
      <c r="P2131" s="6">
        <f t="shared" si="133"/>
        <v>19.666666666666668</v>
      </c>
      <c r="Q2131" t="s">
        <v>8333</v>
      </c>
      <c r="R2131" t="s">
        <v>8334</v>
      </c>
      <c r="S2131" s="11">
        <f t="shared" si="134"/>
        <v>42409.024305555555</v>
      </c>
      <c r="T2131" s="11">
        <f t="shared" si="135"/>
        <v>42439.024305555555</v>
      </c>
    </row>
    <row r="2132" spans="1:20" ht="30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32"/>
        <v>0</v>
      </c>
      <c r="P2132" s="6">
        <f t="shared" si="133"/>
        <v>21.25</v>
      </c>
      <c r="Q2132" t="s">
        <v>8333</v>
      </c>
      <c r="R2132" t="s">
        <v>8334</v>
      </c>
      <c r="S2132" s="11">
        <f t="shared" si="134"/>
        <v>41832.086377314816</v>
      </c>
      <c r="T2132" s="11">
        <f t="shared" si="135"/>
        <v>41867.086377314816</v>
      </c>
    </row>
    <row r="2133" spans="1:20" ht="4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32"/>
        <v>5</v>
      </c>
      <c r="P2133" s="6">
        <f t="shared" si="133"/>
        <v>8.3333333333333339</v>
      </c>
      <c r="Q2133" t="s">
        <v>8333</v>
      </c>
      <c r="R2133" t="s">
        <v>8334</v>
      </c>
      <c r="S2133" s="11">
        <f t="shared" si="134"/>
        <v>42167.207071759258</v>
      </c>
      <c r="T2133" s="11">
        <f t="shared" si="135"/>
        <v>42197.207071759258</v>
      </c>
    </row>
    <row r="2134" spans="1:20" ht="60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32"/>
        <v>2</v>
      </c>
      <c r="P2134" s="6">
        <f t="shared" si="133"/>
        <v>21.34333333333333</v>
      </c>
      <c r="Q2134" t="s">
        <v>8333</v>
      </c>
      <c r="R2134" t="s">
        <v>8334</v>
      </c>
      <c r="S2134" s="11">
        <f t="shared" si="134"/>
        <v>41643.487175925926</v>
      </c>
      <c r="T2134" s="11">
        <f t="shared" si="135"/>
        <v>41673.487175925926</v>
      </c>
    </row>
    <row r="2135" spans="1:20" ht="60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32"/>
        <v>2</v>
      </c>
      <c r="P2135" s="6">
        <f t="shared" si="133"/>
        <v>5.333333333333333</v>
      </c>
      <c r="Q2135" t="s">
        <v>8333</v>
      </c>
      <c r="R2135" t="s">
        <v>8334</v>
      </c>
      <c r="S2135" s="11">
        <f t="shared" si="134"/>
        <v>40619.097210648149</v>
      </c>
      <c r="T2135" s="11">
        <f t="shared" si="135"/>
        <v>40657.290972222225</v>
      </c>
    </row>
    <row r="2136" spans="1:20" ht="4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32"/>
        <v>2</v>
      </c>
      <c r="P2136" s="6">
        <f t="shared" si="133"/>
        <v>34.666666666666664</v>
      </c>
      <c r="Q2136" t="s">
        <v>8333</v>
      </c>
      <c r="R2136" t="s">
        <v>8334</v>
      </c>
      <c r="S2136" s="11">
        <f t="shared" si="134"/>
        <v>41361.886469907404</v>
      </c>
      <c r="T2136" s="11">
        <f t="shared" si="135"/>
        <v>41391.886469907404</v>
      </c>
    </row>
    <row r="2137" spans="1:20" ht="60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32"/>
        <v>10</v>
      </c>
      <c r="P2137" s="6">
        <f t="shared" si="133"/>
        <v>21.727272727272727</v>
      </c>
      <c r="Q2137" t="s">
        <v>8333</v>
      </c>
      <c r="R2137" t="s">
        <v>8334</v>
      </c>
      <c r="S2137" s="11">
        <f t="shared" si="134"/>
        <v>41156.963344907403</v>
      </c>
      <c r="T2137" s="11">
        <f t="shared" si="135"/>
        <v>41186.963344907403</v>
      </c>
    </row>
    <row r="2138" spans="1:20" ht="4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32"/>
        <v>0</v>
      </c>
      <c r="P2138" s="6">
        <f t="shared" si="133"/>
        <v>11.922499999999999</v>
      </c>
      <c r="Q2138" t="s">
        <v>8333</v>
      </c>
      <c r="R2138" t="s">
        <v>8334</v>
      </c>
      <c r="S2138" s="11">
        <f t="shared" si="134"/>
        <v>41536.509097222224</v>
      </c>
      <c r="T2138" s="11">
        <f t="shared" si="135"/>
        <v>41566.509097222224</v>
      </c>
    </row>
    <row r="2139" spans="1:20" ht="4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32"/>
        <v>28</v>
      </c>
      <c r="P2139" s="6">
        <f t="shared" si="133"/>
        <v>26.59737827715356</v>
      </c>
      <c r="Q2139" t="s">
        <v>8333</v>
      </c>
      <c r="R2139" t="s">
        <v>8334</v>
      </c>
      <c r="S2139" s="11">
        <f t="shared" si="134"/>
        <v>41948.771168981482</v>
      </c>
      <c r="T2139" s="11">
        <f t="shared" si="135"/>
        <v>41978.771168981482</v>
      </c>
    </row>
    <row r="2140" spans="1:20" ht="4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32"/>
        <v>13</v>
      </c>
      <c r="P2140" s="6">
        <f t="shared" si="133"/>
        <v>10.666666666666666</v>
      </c>
      <c r="Q2140" t="s">
        <v>8333</v>
      </c>
      <c r="R2140" t="s">
        <v>8334</v>
      </c>
      <c r="S2140" s="11">
        <f t="shared" si="134"/>
        <v>41557.013182870374</v>
      </c>
      <c r="T2140" s="11">
        <f t="shared" si="135"/>
        <v>41587.054849537039</v>
      </c>
    </row>
    <row r="2141" spans="1:20" ht="60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32"/>
        <v>5</v>
      </c>
      <c r="P2141" s="6">
        <f t="shared" si="133"/>
        <v>29.035714285714285</v>
      </c>
      <c r="Q2141" t="s">
        <v>8333</v>
      </c>
      <c r="R2141" t="s">
        <v>8334</v>
      </c>
      <c r="S2141" s="11">
        <f t="shared" si="134"/>
        <v>42647.750092592592</v>
      </c>
      <c r="T2141" s="11">
        <f t="shared" si="135"/>
        <v>42677.750092592592</v>
      </c>
    </row>
    <row r="2142" spans="1:20" ht="60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32"/>
        <v>0</v>
      </c>
      <c r="P2142" s="6">
        <f t="shared" si="133"/>
        <v>50.909090909090907</v>
      </c>
      <c r="Q2142" t="s">
        <v>8333</v>
      </c>
      <c r="R2142" t="s">
        <v>8334</v>
      </c>
      <c r="S2142" s="11">
        <f t="shared" si="134"/>
        <v>41255.833611111113</v>
      </c>
      <c r="T2142" s="11">
        <f t="shared" si="135"/>
        <v>41285.833611111113</v>
      </c>
    </row>
    <row r="2143" spans="1:20" ht="60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32"/>
        <v>0</v>
      </c>
      <c r="P2143" s="6" t="e">
        <f t="shared" si="133"/>
        <v>#DIV/0!</v>
      </c>
      <c r="Q2143" t="s">
        <v>8333</v>
      </c>
      <c r="R2143" t="s">
        <v>8334</v>
      </c>
      <c r="S2143" s="11">
        <f t="shared" si="134"/>
        <v>41927.235636574071</v>
      </c>
      <c r="T2143" s="11">
        <f t="shared" si="135"/>
        <v>41957.277303240742</v>
      </c>
    </row>
    <row r="2144" spans="1:20" ht="60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32"/>
        <v>6</v>
      </c>
      <c r="P2144" s="6">
        <f t="shared" si="133"/>
        <v>50.083333333333336</v>
      </c>
      <c r="Q2144" t="s">
        <v>8333</v>
      </c>
      <c r="R2144" t="s">
        <v>8334</v>
      </c>
      <c r="S2144" s="11">
        <f t="shared" si="134"/>
        <v>42340.701504629629</v>
      </c>
      <c r="T2144" s="11">
        <f t="shared" si="135"/>
        <v>42368.701504629629</v>
      </c>
    </row>
    <row r="2145" spans="1:20" ht="60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32"/>
        <v>11</v>
      </c>
      <c r="P2145" s="6">
        <f t="shared" si="133"/>
        <v>45</v>
      </c>
      <c r="Q2145" t="s">
        <v>8333</v>
      </c>
      <c r="R2145" t="s">
        <v>8334</v>
      </c>
      <c r="S2145" s="11">
        <f t="shared" si="134"/>
        <v>40332.886712962965</v>
      </c>
      <c r="T2145" s="11">
        <f t="shared" si="135"/>
        <v>40380.791666666664</v>
      </c>
    </row>
    <row r="2146" spans="1:20" ht="4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32"/>
        <v>2</v>
      </c>
      <c r="P2146" s="6">
        <f t="shared" si="133"/>
        <v>25.291666666666668</v>
      </c>
      <c r="Q2146" t="s">
        <v>8333</v>
      </c>
      <c r="R2146" t="s">
        <v>8334</v>
      </c>
      <c r="S2146" s="11">
        <f t="shared" si="134"/>
        <v>41499.546759259261</v>
      </c>
      <c r="T2146" s="11">
        <f t="shared" si="135"/>
        <v>41531.546759259261</v>
      </c>
    </row>
    <row r="2147" spans="1:20" ht="60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32"/>
        <v>30</v>
      </c>
      <c r="P2147" s="6">
        <f t="shared" si="133"/>
        <v>51.292134831460672</v>
      </c>
      <c r="Q2147" t="s">
        <v>8333</v>
      </c>
      <c r="R2147" t="s">
        <v>8334</v>
      </c>
      <c r="S2147" s="11">
        <f t="shared" si="134"/>
        <v>41575.237430555557</v>
      </c>
      <c r="T2147" s="11">
        <f t="shared" si="135"/>
        <v>41605.279097222221</v>
      </c>
    </row>
    <row r="2148" spans="1:20" ht="60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32"/>
        <v>0</v>
      </c>
      <c r="P2148" s="6">
        <f t="shared" si="133"/>
        <v>1</v>
      </c>
      <c r="Q2148" t="s">
        <v>8333</v>
      </c>
      <c r="R2148" t="s">
        <v>8334</v>
      </c>
      <c r="S2148" s="11">
        <f t="shared" si="134"/>
        <v>42397.679513888885</v>
      </c>
      <c r="T2148" s="11">
        <f t="shared" si="135"/>
        <v>42411.679513888885</v>
      </c>
    </row>
    <row r="2149" spans="1:20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32"/>
        <v>1</v>
      </c>
      <c r="P2149" s="6">
        <f t="shared" si="133"/>
        <v>49.381818181818183</v>
      </c>
      <c r="Q2149" t="s">
        <v>8333</v>
      </c>
      <c r="R2149" t="s">
        <v>8334</v>
      </c>
      <c r="S2149" s="11">
        <f t="shared" si="134"/>
        <v>41927.295694444445</v>
      </c>
      <c r="T2149" s="11">
        <f t="shared" si="135"/>
        <v>41959.337361111116</v>
      </c>
    </row>
    <row r="2150" spans="1:20" ht="60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32"/>
        <v>2</v>
      </c>
      <c r="P2150" s="6">
        <f t="shared" si="133"/>
        <v>1</v>
      </c>
      <c r="Q2150" t="s">
        <v>8333</v>
      </c>
      <c r="R2150" t="s">
        <v>8334</v>
      </c>
      <c r="S2150" s="11">
        <f t="shared" si="134"/>
        <v>42066.733587962968</v>
      </c>
      <c r="T2150" s="11">
        <f t="shared" si="135"/>
        <v>42096.691921296297</v>
      </c>
    </row>
    <row r="2151" spans="1:20" ht="60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32"/>
        <v>0</v>
      </c>
      <c r="P2151" s="6" t="e">
        <f t="shared" si="133"/>
        <v>#DIV/0!</v>
      </c>
      <c r="Q2151" t="s">
        <v>8333</v>
      </c>
      <c r="R2151" t="s">
        <v>8334</v>
      </c>
      <c r="S2151" s="11">
        <f t="shared" si="134"/>
        <v>40355.024953703702</v>
      </c>
      <c r="T2151" s="11">
        <f t="shared" si="135"/>
        <v>40390</v>
      </c>
    </row>
    <row r="2152" spans="1:20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32"/>
        <v>1</v>
      </c>
      <c r="P2152" s="6">
        <f t="shared" si="133"/>
        <v>101.25</v>
      </c>
      <c r="Q2152" t="s">
        <v>8333</v>
      </c>
      <c r="R2152" t="s">
        <v>8334</v>
      </c>
      <c r="S2152" s="11">
        <f t="shared" si="134"/>
        <v>42534.284710648149</v>
      </c>
      <c r="T2152" s="11">
        <f t="shared" si="135"/>
        <v>42564.284710648149</v>
      </c>
    </row>
    <row r="2153" spans="1:20" ht="60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32"/>
        <v>0</v>
      </c>
      <c r="P2153" s="6">
        <f t="shared" si="133"/>
        <v>19.666666666666668</v>
      </c>
      <c r="Q2153" t="s">
        <v>8333</v>
      </c>
      <c r="R2153" t="s">
        <v>8334</v>
      </c>
      <c r="S2153" s="11">
        <f t="shared" si="134"/>
        <v>42520.847384259265</v>
      </c>
      <c r="T2153" s="11">
        <f t="shared" si="135"/>
        <v>42550.847384259265</v>
      </c>
    </row>
    <row r="2154" spans="1:20" ht="60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32"/>
        <v>0</v>
      </c>
      <c r="P2154" s="6">
        <f t="shared" si="133"/>
        <v>12.5</v>
      </c>
      <c r="Q2154" t="s">
        <v>8333</v>
      </c>
      <c r="R2154" t="s">
        <v>8334</v>
      </c>
      <c r="S2154" s="11">
        <f t="shared" si="134"/>
        <v>41683.832280092596</v>
      </c>
      <c r="T2154" s="11">
        <f t="shared" si="135"/>
        <v>41713.790613425925</v>
      </c>
    </row>
    <row r="2155" spans="1:20" ht="60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32"/>
        <v>0</v>
      </c>
      <c r="P2155" s="6">
        <f t="shared" si="133"/>
        <v>8.5</v>
      </c>
      <c r="Q2155" t="s">
        <v>8333</v>
      </c>
      <c r="R2155" t="s">
        <v>8334</v>
      </c>
      <c r="S2155" s="11">
        <f t="shared" si="134"/>
        <v>41974.911087962959</v>
      </c>
      <c r="T2155" s="11">
        <f t="shared" si="135"/>
        <v>42014.332638888889</v>
      </c>
    </row>
    <row r="2156" spans="1:20" ht="30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32"/>
        <v>1</v>
      </c>
      <c r="P2156" s="6">
        <f t="shared" si="133"/>
        <v>1</v>
      </c>
      <c r="Q2156" t="s">
        <v>8333</v>
      </c>
      <c r="R2156" t="s">
        <v>8334</v>
      </c>
      <c r="S2156" s="11">
        <f t="shared" si="134"/>
        <v>41647.632256944446</v>
      </c>
      <c r="T2156" s="11">
        <f t="shared" si="135"/>
        <v>41667.632256944446</v>
      </c>
    </row>
    <row r="2157" spans="1:20" ht="4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32"/>
        <v>2</v>
      </c>
      <c r="P2157" s="6">
        <f t="shared" si="133"/>
        <v>23</v>
      </c>
      <c r="Q2157" t="s">
        <v>8333</v>
      </c>
      <c r="R2157" t="s">
        <v>8334</v>
      </c>
      <c r="S2157" s="11">
        <f t="shared" si="134"/>
        <v>42430.747511574074</v>
      </c>
      <c r="T2157" s="11">
        <f t="shared" si="135"/>
        <v>42460.70584490741</v>
      </c>
    </row>
    <row r="2158" spans="1:20" ht="4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32"/>
        <v>3</v>
      </c>
      <c r="P2158" s="6">
        <f t="shared" si="133"/>
        <v>17.987951807228917</v>
      </c>
      <c r="Q2158" t="s">
        <v>8333</v>
      </c>
      <c r="R2158" t="s">
        <v>8334</v>
      </c>
      <c r="S2158" s="11">
        <f t="shared" si="134"/>
        <v>41488.85423611111</v>
      </c>
      <c r="T2158" s="11">
        <f t="shared" si="135"/>
        <v>41533.85423611111</v>
      </c>
    </row>
    <row r="2159" spans="1:20" ht="30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32"/>
        <v>28</v>
      </c>
      <c r="P2159" s="6">
        <f t="shared" si="133"/>
        <v>370.94736842105266</v>
      </c>
      <c r="Q2159" t="s">
        <v>8333</v>
      </c>
      <c r="R2159" t="s">
        <v>8334</v>
      </c>
      <c r="S2159" s="11">
        <f t="shared" si="134"/>
        <v>42694.98128472222</v>
      </c>
      <c r="T2159" s="11">
        <f t="shared" si="135"/>
        <v>42727.332638888889</v>
      </c>
    </row>
    <row r="2160" spans="1:20" ht="60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32"/>
        <v>7</v>
      </c>
      <c r="P2160" s="6">
        <f t="shared" si="133"/>
        <v>63.569485530546629</v>
      </c>
      <c r="Q2160" t="s">
        <v>8333</v>
      </c>
      <c r="R2160" t="s">
        <v>8334</v>
      </c>
      <c r="S2160" s="11">
        <f t="shared" si="134"/>
        <v>41264.853865740741</v>
      </c>
      <c r="T2160" s="11">
        <f t="shared" si="135"/>
        <v>41309.853865740741</v>
      </c>
    </row>
    <row r="2161" spans="1:20" ht="7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32"/>
        <v>1</v>
      </c>
      <c r="P2161" s="6">
        <f t="shared" si="133"/>
        <v>13</v>
      </c>
      <c r="Q2161" t="s">
        <v>8333</v>
      </c>
      <c r="R2161" t="s">
        <v>8334</v>
      </c>
      <c r="S2161" s="11">
        <f t="shared" si="134"/>
        <v>40710.731180555551</v>
      </c>
      <c r="T2161" s="11">
        <f t="shared" si="135"/>
        <v>40740.731180555551</v>
      </c>
    </row>
    <row r="2162" spans="1:20" ht="4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32"/>
        <v>1</v>
      </c>
      <c r="P2162" s="6">
        <f t="shared" si="133"/>
        <v>5.3125</v>
      </c>
      <c r="Q2162" t="s">
        <v>8333</v>
      </c>
      <c r="R2162" t="s">
        <v>8334</v>
      </c>
      <c r="S2162" s="11">
        <f t="shared" si="134"/>
        <v>41018.711863425924</v>
      </c>
      <c r="T2162" s="11">
        <f t="shared" si="135"/>
        <v>41048.711863425924</v>
      </c>
    </row>
    <row r="2163" spans="1:20" ht="30" hidden="1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32"/>
        <v>116</v>
      </c>
      <c r="P2163" s="6">
        <f t="shared" si="133"/>
        <v>35.615384615384613</v>
      </c>
      <c r="Q2163" t="s">
        <v>8325</v>
      </c>
      <c r="R2163" t="s">
        <v>8326</v>
      </c>
      <c r="S2163" s="11">
        <f t="shared" si="134"/>
        <v>42240.852534722217</v>
      </c>
      <c r="T2163" s="11">
        <f t="shared" si="135"/>
        <v>42270.852534722217</v>
      </c>
    </row>
    <row r="2164" spans="1:20" ht="60" hidden="1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32"/>
        <v>112</v>
      </c>
      <c r="P2164" s="6">
        <f t="shared" si="133"/>
        <v>87.103448275862064</v>
      </c>
      <c r="Q2164" t="s">
        <v>8325</v>
      </c>
      <c r="R2164" t="s">
        <v>8326</v>
      </c>
      <c r="S2164" s="11">
        <f t="shared" si="134"/>
        <v>41813.766099537039</v>
      </c>
      <c r="T2164" s="11">
        <f t="shared" si="135"/>
        <v>41844.766099537039</v>
      </c>
    </row>
    <row r="2165" spans="1:20" ht="45" hidden="1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32"/>
        <v>132</v>
      </c>
      <c r="P2165" s="6">
        <f t="shared" si="133"/>
        <v>75.11363636363636</v>
      </c>
      <c r="Q2165" t="s">
        <v>8325</v>
      </c>
      <c r="R2165" t="s">
        <v>8326</v>
      </c>
      <c r="S2165" s="11">
        <f t="shared" si="134"/>
        <v>42111.899537037039</v>
      </c>
      <c r="T2165" s="11">
        <f t="shared" si="135"/>
        <v>42163.159722222219</v>
      </c>
    </row>
    <row r="2166" spans="1:20" ht="30" hidden="1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32"/>
        <v>103</v>
      </c>
      <c r="P2166" s="6">
        <f t="shared" si="133"/>
        <v>68.01204819277109</v>
      </c>
      <c r="Q2166" t="s">
        <v>8325</v>
      </c>
      <c r="R2166" t="s">
        <v>8326</v>
      </c>
      <c r="S2166" s="11">
        <f t="shared" si="134"/>
        <v>42515.71775462963</v>
      </c>
      <c r="T2166" s="11">
        <f t="shared" si="135"/>
        <v>42546.165972222225</v>
      </c>
    </row>
    <row r="2167" spans="1:20" ht="60" hidden="1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32"/>
        <v>139</v>
      </c>
      <c r="P2167" s="6">
        <f t="shared" si="133"/>
        <v>29.623931623931625</v>
      </c>
      <c r="Q2167" t="s">
        <v>8325</v>
      </c>
      <c r="R2167" t="s">
        <v>8326</v>
      </c>
      <c r="S2167" s="11">
        <f t="shared" si="134"/>
        <v>42438.667071759264</v>
      </c>
      <c r="T2167" s="11">
        <f t="shared" si="135"/>
        <v>42468.625405092593</v>
      </c>
    </row>
    <row r="2168" spans="1:20" ht="60" hidden="1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32"/>
        <v>147</v>
      </c>
      <c r="P2168" s="6">
        <f t="shared" si="133"/>
        <v>91.625</v>
      </c>
      <c r="Q2168" t="s">
        <v>8325</v>
      </c>
      <c r="R2168" t="s">
        <v>8326</v>
      </c>
      <c r="S2168" s="11">
        <f t="shared" si="134"/>
        <v>41933.838171296295</v>
      </c>
      <c r="T2168" s="11">
        <f t="shared" si="135"/>
        <v>41978.879837962959</v>
      </c>
    </row>
    <row r="2169" spans="1:20" ht="30" hidden="1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32"/>
        <v>120</v>
      </c>
      <c r="P2169" s="6">
        <f t="shared" si="133"/>
        <v>22.5</v>
      </c>
      <c r="Q2169" t="s">
        <v>8325</v>
      </c>
      <c r="R2169" t="s">
        <v>8326</v>
      </c>
      <c r="S2169" s="11">
        <f t="shared" si="134"/>
        <v>41153.066400462965</v>
      </c>
      <c r="T2169" s="11">
        <f t="shared" si="135"/>
        <v>41167.066400462965</v>
      </c>
    </row>
    <row r="2170" spans="1:20" ht="45" hidden="1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32"/>
        <v>122</v>
      </c>
      <c r="P2170" s="6">
        <f t="shared" si="133"/>
        <v>64.366735294117646</v>
      </c>
      <c r="Q2170" t="s">
        <v>8325</v>
      </c>
      <c r="R2170" t="s">
        <v>8326</v>
      </c>
      <c r="S2170" s="11">
        <f t="shared" si="134"/>
        <v>42745.600243055553</v>
      </c>
      <c r="T2170" s="11">
        <f t="shared" si="135"/>
        <v>42776.208333333328</v>
      </c>
    </row>
    <row r="2171" spans="1:20" ht="60" hidden="1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32"/>
        <v>100</v>
      </c>
      <c r="P2171" s="6">
        <f t="shared" si="133"/>
        <v>21.857142857142858</v>
      </c>
      <c r="Q2171" t="s">
        <v>8325</v>
      </c>
      <c r="R2171" t="s">
        <v>8326</v>
      </c>
      <c r="S2171" s="11">
        <f t="shared" si="134"/>
        <v>42793.700821759259</v>
      </c>
      <c r="T2171" s="11">
        <f t="shared" si="135"/>
        <v>42796.700821759259</v>
      </c>
    </row>
    <row r="2172" spans="1:20" ht="45" hidden="1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32"/>
        <v>181</v>
      </c>
      <c r="P2172" s="6">
        <f t="shared" si="133"/>
        <v>33.315789473684212</v>
      </c>
      <c r="Q2172" t="s">
        <v>8325</v>
      </c>
      <c r="R2172" t="s">
        <v>8326</v>
      </c>
      <c r="S2172" s="11">
        <f t="shared" si="134"/>
        <v>42198.750254629631</v>
      </c>
      <c r="T2172" s="11">
        <f t="shared" si="135"/>
        <v>42238.750254629631</v>
      </c>
    </row>
    <row r="2173" spans="1:20" ht="45" hidden="1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32"/>
        <v>106</v>
      </c>
      <c r="P2173" s="6">
        <f t="shared" si="133"/>
        <v>90.276595744680847</v>
      </c>
      <c r="Q2173" t="s">
        <v>8325</v>
      </c>
      <c r="R2173" t="s">
        <v>8326</v>
      </c>
      <c r="S2173" s="11">
        <f t="shared" si="134"/>
        <v>42141.95711805555</v>
      </c>
      <c r="T2173" s="11">
        <f t="shared" si="135"/>
        <v>42177.208333333328</v>
      </c>
    </row>
    <row r="2174" spans="1:20" ht="45" hidden="1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32"/>
        <v>100</v>
      </c>
      <c r="P2174" s="6">
        <f t="shared" si="133"/>
        <v>76.92307692307692</v>
      </c>
      <c r="Q2174" t="s">
        <v>8325</v>
      </c>
      <c r="R2174" t="s">
        <v>8326</v>
      </c>
      <c r="S2174" s="11">
        <f t="shared" si="134"/>
        <v>42082.580092592587</v>
      </c>
      <c r="T2174" s="11">
        <f t="shared" si="135"/>
        <v>42112.580092592587</v>
      </c>
    </row>
    <row r="2175" spans="1:20" ht="60" hidden="1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32"/>
        <v>127</v>
      </c>
      <c r="P2175" s="6">
        <f t="shared" si="133"/>
        <v>59.233333333333334</v>
      </c>
      <c r="Q2175" t="s">
        <v>8325</v>
      </c>
      <c r="R2175" t="s">
        <v>8326</v>
      </c>
      <c r="S2175" s="11">
        <f t="shared" si="134"/>
        <v>41495.692627314813</v>
      </c>
      <c r="T2175" s="11">
        <f t="shared" si="135"/>
        <v>41527.165972222225</v>
      </c>
    </row>
    <row r="2176" spans="1:20" ht="60" hidden="1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32"/>
        <v>103</v>
      </c>
      <c r="P2176" s="6">
        <f t="shared" si="133"/>
        <v>65.38095238095238</v>
      </c>
      <c r="Q2176" t="s">
        <v>8325</v>
      </c>
      <c r="R2176" t="s">
        <v>8326</v>
      </c>
      <c r="S2176" s="11">
        <f t="shared" si="134"/>
        <v>42465.542905092589</v>
      </c>
      <c r="T2176" s="11">
        <f t="shared" si="135"/>
        <v>42495.542905092589</v>
      </c>
    </row>
    <row r="2177" spans="1:20" ht="60" hidden="1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32"/>
        <v>250</v>
      </c>
      <c r="P2177" s="6">
        <f t="shared" si="133"/>
        <v>67.307692307692307</v>
      </c>
      <c r="Q2177" t="s">
        <v>8325</v>
      </c>
      <c r="R2177" t="s">
        <v>8326</v>
      </c>
      <c r="S2177" s="11">
        <f t="shared" si="134"/>
        <v>42565.009097222224</v>
      </c>
      <c r="T2177" s="11">
        <f t="shared" si="135"/>
        <v>42572.009097222224</v>
      </c>
    </row>
    <row r="2178" spans="1:20" ht="45" hidden="1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132"/>
        <v>126</v>
      </c>
      <c r="P2178" s="6">
        <f t="shared" si="133"/>
        <v>88.74647887323944</v>
      </c>
      <c r="Q2178" t="s">
        <v>8325</v>
      </c>
      <c r="R2178" t="s">
        <v>8326</v>
      </c>
      <c r="S2178" s="11">
        <f t="shared" si="134"/>
        <v>42096.633206018523</v>
      </c>
      <c r="T2178" s="11">
        <f t="shared" si="135"/>
        <v>42126.633206018523</v>
      </c>
    </row>
    <row r="2179" spans="1:20" ht="75" hidden="1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ref="O2179:O2242" si="136">ROUND(E2179/D2179*100,0)</f>
        <v>100</v>
      </c>
      <c r="P2179" s="6">
        <f t="shared" ref="P2179:P2242" si="137">E2179/L2179</f>
        <v>65.868421052631575</v>
      </c>
      <c r="Q2179" t="s">
        <v>8325</v>
      </c>
      <c r="R2179" t="s">
        <v>8326</v>
      </c>
      <c r="S2179" s="11">
        <f t="shared" ref="S2179:S2242" si="138">(((J2179/60)/60)/24)+DATE(1970,1,1)</f>
        <v>42502.250775462962</v>
      </c>
      <c r="T2179" s="11">
        <f t="shared" ref="T2179:T2242" si="139">(((I2179/60)/60)/24)+DATE(1970,1,1)</f>
        <v>42527.250775462962</v>
      </c>
    </row>
    <row r="2180" spans="1:20" ht="45" hidden="1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136"/>
        <v>139</v>
      </c>
      <c r="P2180" s="6">
        <f t="shared" si="137"/>
        <v>40.349243306169967</v>
      </c>
      <c r="Q2180" t="s">
        <v>8325</v>
      </c>
      <c r="R2180" t="s">
        <v>8326</v>
      </c>
      <c r="S2180" s="11">
        <f t="shared" si="138"/>
        <v>42723.63653935185</v>
      </c>
      <c r="T2180" s="11">
        <f t="shared" si="139"/>
        <v>42753.63653935185</v>
      </c>
    </row>
    <row r="2181" spans="1:20" ht="45" hidden="1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136"/>
        <v>161</v>
      </c>
      <c r="P2181" s="6">
        <f t="shared" si="137"/>
        <v>76.857142857142861</v>
      </c>
      <c r="Q2181" t="s">
        <v>8325</v>
      </c>
      <c r="R2181" t="s">
        <v>8326</v>
      </c>
      <c r="S2181" s="11">
        <f t="shared" si="138"/>
        <v>42075.171203703707</v>
      </c>
      <c r="T2181" s="11">
        <f t="shared" si="139"/>
        <v>42105.171203703707</v>
      </c>
    </row>
    <row r="2182" spans="1:20" ht="45" hidden="1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136"/>
        <v>107</v>
      </c>
      <c r="P2182" s="6">
        <f t="shared" si="137"/>
        <v>68.707820512820518</v>
      </c>
      <c r="Q2182" t="s">
        <v>8325</v>
      </c>
      <c r="R2182" t="s">
        <v>8326</v>
      </c>
      <c r="S2182" s="11">
        <f t="shared" si="138"/>
        <v>42279.669768518521</v>
      </c>
      <c r="T2182" s="11">
        <f t="shared" si="139"/>
        <v>42321.711435185185</v>
      </c>
    </row>
    <row r="2183" spans="1:20" ht="60" hidden="1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136"/>
        <v>153</v>
      </c>
      <c r="P2183" s="6">
        <f t="shared" si="137"/>
        <v>57.773584905660378</v>
      </c>
      <c r="Q2183" t="s">
        <v>8333</v>
      </c>
      <c r="R2183" t="s">
        <v>8351</v>
      </c>
      <c r="S2183" s="11">
        <f t="shared" si="138"/>
        <v>42773.005243055552</v>
      </c>
      <c r="T2183" s="11">
        <f t="shared" si="139"/>
        <v>42787.005243055552</v>
      </c>
    </row>
    <row r="2184" spans="1:20" ht="45" hidden="1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136"/>
        <v>524</v>
      </c>
      <c r="P2184" s="6">
        <f t="shared" si="137"/>
        <v>44.171348314606739</v>
      </c>
      <c r="Q2184" t="s">
        <v>8333</v>
      </c>
      <c r="R2184" t="s">
        <v>8351</v>
      </c>
      <c r="S2184" s="11">
        <f t="shared" si="138"/>
        <v>41879.900752314818</v>
      </c>
      <c r="T2184" s="11">
        <f t="shared" si="139"/>
        <v>41914.900752314818</v>
      </c>
    </row>
    <row r="2185" spans="1:20" ht="60" hidden="1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136"/>
        <v>489</v>
      </c>
      <c r="P2185" s="6">
        <f t="shared" si="137"/>
        <v>31.566308243727597</v>
      </c>
      <c r="Q2185" t="s">
        <v>8333</v>
      </c>
      <c r="R2185" t="s">
        <v>8351</v>
      </c>
      <c r="S2185" s="11">
        <f t="shared" si="138"/>
        <v>42745.365474537044</v>
      </c>
      <c r="T2185" s="11">
        <f t="shared" si="139"/>
        <v>42775.208333333328</v>
      </c>
    </row>
    <row r="2186" spans="1:20" ht="60" hidden="1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136"/>
        <v>285</v>
      </c>
      <c r="P2186" s="6">
        <f t="shared" si="137"/>
        <v>107.04511278195488</v>
      </c>
      <c r="Q2186" t="s">
        <v>8333</v>
      </c>
      <c r="R2186" t="s">
        <v>8351</v>
      </c>
      <c r="S2186" s="11">
        <f t="shared" si="138"/>
        <v>42380.690289351856</v>
      </c>
      <c r="T2186" s="11">
        <f t="shared" si="139"/>
        <v>42394.666666666672</v>
      </c>
    </row>
    <row r="2187" spans="1:20" ht="60" hidden="1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136"/>
        <v>1857</v>
      </c>
      <c r="P2187" s="6">
        <f t="shared" si="137"/>
        <v>149.03451043338683</v>
      </c>
      <c r="Q2187" t="s">
        <v>8333</v>
      </c>
      <c r="R2187" t="s">
        <v>8351</v>
      </c>
      <c r="S2187" s="11">
        <f t="shared" si="138"/>
        <v>41319.349988425929</v>
      </c>
      <c r="T2187" s="11">
        <f t="shared" si="139"/>
        <v>41359.349988425929</v>
      </c>
    </row>
    <row r="2188" spans="1:20" ht="45" hidden="1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136"/>
        <v>110</v>
      </c>
      <c r="P2188" s="6">
        <f t="shared" si="137"/>
        <v>55.956632653061227</v>
      </c>
      <c r="Q2188" t="s">
        <v>8333</v>
      </c>
      <c r="R2188" t="s">
        <v>8351</v>
      </c>
      <c r="S2188" s="11">
        <f t="shared" si="138"/>
        <v>42583.615081018521</v>
      </c>
      <c r="T2188" s="11">
        <f t="shared" si="139"/>
        <v>42620.083333333328</v>
      </c>
    </row>
    <row r="2189" spans="1:20" ht="60" hidden="1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136"/>
        <v>1015</v>
      </c>
      <c r="P2189" s="6">
        <f t="shared" si="137"/>
        <v>56.970381807973048</v>
      </c>
      <c r="Q2189" t="s">
        <v>8333</v>
      </c>
      <c r="R2189" t="s">
        <v>8351</v>
      </c>
      <c r="S2189" s="11">
        <f t="shared" si="138"/>
        <v>42068.209097222221</v>
      </c>
      <c r="T2189" s="11">
        <f t="shared" si="139"/>
        <v>42097.165972222225</v>
      </c>
    </row>
    <row r="2190" spans="1:20" ht="45" hidden="1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136"/>
        <v>412</v>
      </c>
      <c r="P2190" s="6">
        <f t="shared" si="137"/>
        <v>44.056420233463037</v>
      </c>
      <c r="Q2190" t="s">
        <v>8333</v>
      </c>
      <c r="R2190" t="s">
        <v>8351</v>
      </c>
      <c r="S2190" s="11">
        <f t="shared" si="138"/>
        <v>42633.586122685185</v>
      </c>
      <c r="T2190" s="11">
        <f t="shared" si="139"/>
        <v>42668.708333333328</v>
      </c>
    </row>
    <row r="2191" spans="1:20" ht="60" hidden="1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136"/>
        <v>503</v>
      </c>
      <c r="P2191" s="6">
        <f t="shared" si="137"/>
        <v>68.625</v>
      </c>
      <c r="Q2191" t="s">
        <v>8333</v>
      </c>
      <c r="R2191" t="s">
        <v>8351</v>
      </c>
      <c r="S2191" s="11">
        <f t="shared" si="138"/>
        <v>42467.788194444445</v>
      </c>
      <c r="T2191" s="11">
        <f t="shared" si="139"/>
        <v>42481.916666666672</v>
      </c>
    </row>
    <row r="2192" spans="1:20" ht="45" hidden="1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136"/>
        <v>185</v>
      </c>
      <c r="P2192" s="6">
        <f t="shared" si="137"/>
        <v>65.318435754189949</v>
      </c>
      <c r="Q2192" t="s">
        <v>8333</v>
      </c>
      <c r="R2192" t="s">
        <v>8351</v>
      </c>
      <c r="S2192" s="11">
        <f t="shared" si="138"/>
        <v>42417.625046296293</v>
      </c>
      <c r="T2192" s="11">
        <f t="shared" si="139"/>
        <v>42452.290972222225</v>
      </c>
    </row>
    <row r="2193" spans="1:20" ht="60" hidden="1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136"/>
        <v>120</v>
      </c>
      <c r="P2193" s="6">
        <f t="shared" si="137"/>
        <v>35.92</v>
      </c>
      <c r="Q2193" t="s">
        <v>8333</v>
      </c>
      <c r="R2193" t="s">
        <v>8351</v>
      </c>
      <c r="S2193" s="11">
        <f t="shared" si="138"/>
        <v>42768.833645833336</v>
      </c>
      <c r="T2193" s="11">
        <f t="shared" si="139"/>
        <v>42780.833645833336</v>
      </c>
    </row>
    <row r="2194" spans="1:20" ht="60" hidden="1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136"/>
        <v>1081</v>
      </c>
      <c r="P2194" s="6">
        <f t="shared" si="137"/>
        <v>40.070667078443485</v>
      </c>
      <c r="Q2194" t="s">
        <v>8333</v>
      </c>
      <c r="R2194" t="s">
        <v>8351</v>
      </c>
      <c r="S2194" s="11">
        <f t="shared" si="138"/>
        <v>42691.8512037037</v>
      </c>
      <c r="T2194" s="11">
        <f t="shared" si="139"/>
        <v>42719.958333333328</v>
      </c>
    </row>
    <row r="2195" spans="1:20" ht="60" hidden="1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136"/>
        <v>452</v>
      </c>
      <c r="P2195" s="6">
        <f t="shared" si="137"/>
        <v>75.647714604236342</v>
      </c>
      <c r="Q2195" t="s">
        <v>8333</v>
      </c>
      <c r="R2195" t="s">
        <v>8351</v>
      </c>
      <c r="S2195" s="11">
        <f t="shared" si="138"/>
        <v>42664.405925925923</v>
      </c>
      <c r="T2195" s="11">
        <f t="shared" si="139"/>
        <v>42695.207638888889</v>
      </c>
    </row>
    <row r="2196" spans="1:20" ht="60" hidden="1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136"/>
        <v>537</v>
      </c>
      <c r="P2196" s="6">
        <f t="shared" si="137"/>
        <v>61.203872437357631</v>
      </c>
      <c r="Q2196" t="s">
        <v>8333</v>
      </c>
      <c r="R2196" t="s">
        <v>8351</v>
      </c>
      <c r="S2196" s="11">
        <f t="shared" si="138"/>
        <v>42425.757986111115</v>
      </c>
      <c r="T2196" s="11">
        <f t="shared" si="139"/>
        <v>42455.716319444444</v>
      </c>
    </row>
    <row r="2197" spans="1:20" ht="30" hidden="1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136"/>
        <v>120</v>
      </c>
      <c r="P2197" s="6">
        <f t="shared" si="137"/>
        <v>48.130434782608695</v>
      </c>
      <c r="Q2197" t="s">
        <v>8333</v>
      </c>
      <c r="R2197" t="s">
        <v>8351</v>
      </c>
      <c r="S2197" s="11">
        <f t="shared" si="138"/>
        <v>42197.771990740745</v>
      </c>
      <c r="T2197" s="11">
        <f t="shared" si="139"/>
        <v>42227.771990740745</v>
      </c>
    </row>
    <row r="2198" spans="1:20" ht="30" hidden="1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136"/>
        <v>114</v>
      </c>
      <c r="P2198" s="6">
        <f t="shared" si="137"/>
        <v>68.106837606837601</v>
      </c>
      <c r="Q2198" t="s">
        <v>8333</v>
      </c>
      <c r="R2198" t="s">
        <v>8351</v>
      </c>
      <c r="S2198" s="11">
        <f t="shared" si="138"/>
        <v>42675.487291666665</v>
      </c>
      <c r="T2198" s="11">
        <f t="shared" si="139"/>
        <v>42706.291666666672</v>
      </c>
    </row>
    <row r="2199" spans="1:20" ht="45" hidden="1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136"/>
        <v>951</v>
      </c>
      <c r="P2199" s="6">
        <f t="shared" si="137"/>
        <v>65.891300230946882</v>
      </c>
      <c r="Q2199" t="s">
        <v>8333</v>
      </c>
      <c r="R2199" t="s">
        <v>8351</v>
      </c>
      <c r="S2199" s="11">
        <f t="shared" si="138"/>
        <v>42033.584016203706</v>
      </c>
      <c r="T2199" s="11">
        <f t="shared" si="139"/>
        <v>42063.584016203706</v>
      </c>
    </row>
    <row r="2200" spans="1:20" ht="60" hidden="1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136"/>
        <v>133</v>
      </c>
      <c r="P2200" s="6">
        <f t="shared" si="137"/>
        <v>81.654377880184327</v>
      </c>
      <c r="Q2200" t="s">
        <v>8333</v>
      </c>
      <c r="R2200" t="s">
        <v>8351</v>
      </c>
      <c r="S2200" s="11">
        <f t="shared" si="138"/>
        <v>42292.513888888891</v>
      </c>
      <c r="T2200" s="11">
        <f t="shared" si="139"/>
        <v>42322.555555555555</v>
      </c>
    </row>
    <row r="2201" spans="1:20" ht="30" hidden="1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136"/>
        <v>147</v>
      </c>
      <c r="P2201" s="6">
        <f t="shared" si="137"/>
        <v>52.701195219123505</v>
      </c>
      <c r="Q2201" t="s">
        <v>8333</v>
      </c>
      <c r="R2201" t="s">
        <v>8351</v>
      </c>
      <c r="S2201" s="11">
        <f t="shared" si="138"/>
        <v>42262.416643518518</v>
      </c>
      <c r="T2201" s="11">
        <f t="shared" si="139"/>
        <v>42292.416643518518</v>
      </c>
    </row>
    <row r="2202" spans="1:20" ht="60" hidden="1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136"/>
        <v>542</v>
      </c>
      <c r="P2202" s="6">
        <f t="shared" si="137"/>
        <v>41.228136882129277</v>
      </c>
      <c r="Q2202" t="s">
        <v>8333</v>
      </c>
      <c r="R2202" t="s">
        <v>8351</v>
      </c>
      <c r="S2202" s="11">
        <f t="shared" si="138"/>
        <v>42163.625787037032</v>
      </c>
      <c r="T2202" s="11">
        <f t="shared" si="139"/>
        <v>42191.125</v>
      </c>
    </row>
    <row r="2203" spans="1:20" ht="60" hidden="1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136"/>
        <v>383</v>
      </c>
      <c r="P2203" s="6">
        <f t="shared" si="137"/>
        <v>15.035357142857142</v>
      </c>
      <c r="Q2203" t="s">
        <v>8325</v>
      </c>
      <c r="R2203" t="s">
        <v>8330</v>
      </c>
      <c r="S2203" s="11">
        <f t="shared" si="138"/>
        <v>41276.846817129634</v>
      </c>
      <c r="T2203" s="11">
        <f t="shared" si="139"/>
        <v>41290.846817129634</v>
      </c>
    </row>
    <row r="2204" spans="1:20" ht="45" hidden="1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136"/>
        <v>704</v>
      </c>
      <c r="P2204" s="6">
        <f t="shared" si="137"/>
        <v>39.066920943134534</v>
      </c>
      <c r="Q2204" t="s">
        <v>8325</v>
      </c>
      <c r="R2204" t="s">
        <v>8330</v>
      </c>
      <c r="S2204" s="11">
        <f t="shared" si="138"/>
        <v>41184.849166666667</v>
      </c>
      <c r="T2204" s="11">
        <f t="shared" si="139"/>
        <v>41214.849166666667</v>
      </c>
    </row>
    <row r="2205" spans="1:20" ht="60" hidden="1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136"/>
        <v>110</v>
      </c>
      <c r="P2205" s="6">
        <f t="shared" si="137"/>
        <v>43.82</v>
      </c>
      <c r="Q2205" t="s">
        <v>8325</v>
      </c>
      <c r="R2205" t="s">
        <v>8330</v>
      </c>
      <c r="S2205" s="11">
        <f t="shared" si="138"/>
        <v>42241.85974537037</v>
      </c>
      <c r="T2205" s="11">
        <f t="shared" si="139"/>
        <v>42271.85974537037</v>
      </c>
    </row>
    <row r="2206" spans="1:20" ht="45" hidden="1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136"/>
        <v>133</v>
      </c>
      <c r="P2206" s="6">
        <f t="shared" si="137"/>
        <v>27.301369863013697</v>
      </c>
      <c r="Q2206" t="s">
        <v>8325</v>
      </c>
      <c r="R2206" t="s">
        <v>8330</v>
      </c>
      <c r="S2206" s="11">
        <f t="shared" si="138"/>
        <v>41312.311562499999</v>
      </c>
      <c r="T2206" s="11">
        <f t="shared" si="139"/>
        <v>41342.311562499999</v>
      </c>
    </row>
    <row r="2207" spans="1:20" ht="45" hidden="1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136"/>
        <v>152</v>
      </c>
      <c r="P2207" s="6">
        <f t="shared" si="137"/>
        <v>42.222222222222221</v>
      </c>
      <c r="Q2207" t="s">
        <v>8325</v>
      </c>
      <c r="R2207" t="s">
        <v>8330</v>
      </c>
      <c r="S2207" s="11">
        <f t="shared" si="138"/>
        <v>41031.82163194444</v>
      </c>
      <c r="T2207" s="11">
        <f t="shared" si="139"/>
        <v>41061.82163194444</v>
      </c>
    </row>
    <row r="2208" spans="1:20" ht="60" hidden="1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136"/>
        <v>103</v>
      </c>
      <c r="P2208" s="6">
        <f t="shared" si="137"/>
        <v>33.235294117647058</v>
      </c>
      <c r="Q2208" t="s">
        <v>8325</v>
      </c>
      <c r="R2208" t="s">
        <v>8330</v>
      </c>
      <c r="S2208" s="11">
        <f t="shared" si="138"/>
        <v>40997.257222222222</v>
      </c>
      <c r="T2208" s="11">
        <f t="shared" si="139"/>
        <v>41015.257222222222</v>
      </c>
    </row>
    <row r="2209" spans="1:20" ht="45" hidden="1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136"/>
        <v>100</v>
      </c>
      <c r="P2209" s="6">
        <f t="shared" si="137"/>
        <v>285.71428571428572</v>
      </c>
      <c r="Q2209" t="s">
        <v>8325</v>
      </c>
      <c r="R2209" t="s">
        <v>8330</v>
      </c>
      <c r="S2209" s="11">
        <f t="shared" si="138"/>
        <v>41564.194131944445</v>
      </c>
      <c r="T2209" s="11">
        <f t="shared" si="139"/>
        <v>41594.235798611109</v>
      </c>
    </row>
    <row r="2210" spans="1:20" ht="60" hidden="1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136"/>
        <v>102</v>
      </c>
      <c r="P2210" s="6">
        <f t="shared" si="137"/>
        <v>42.333333333333336</v>
      </c>
      <c r="Q2210" t="s">
        <v>8325</v>
      </c>
      <c r="R2210" t="s">
        <v>8330</v>
      </c>
      <c r="S2210" s="11">
        <f t="shared" si="138"/>
        <v>40946.882245370369</v>
      </c>
      <c r="T2210" s="11">
        <f t="shared" si="139"/>
        <v>41006.166666666664</v>
      </c>
    </row>
    <row r="2211" spans="1:20" ht="45" hidden="1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136"/>
        <v>151</v>
      </c>
      <c r="P2211" s="6">
        <f t="shared" si="137"/>
        <v>50.266666666666666</v>
      </c>
      <c r="Q2211" t="s">
        <v>8325</v>
      </c>
      <c r="R2211" t="s">
        <v>8330</v>
      </c>
      <c r="S2211" s="11">
        <f t="shared" si="138"/>
        <v>41732.479675925926</v>
      </c>
      <c r="T2211" s="11">
        <f t="shared" si="139"/>
        <v>41743.958333333336</v>
      </c>
    </row>
    <row r="2212" spans="1:20" ht="60" hidden="1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136"/>
        <v>111</v>
      </c>
      <c r="P2212" s="6">
        <f t="shared" si="137"/>
        <v>61.902777777777779</v>
      </c>
      <c r="Q2212" t="s">
        <v>8325</v>
      </c>
      <c r="R2212" t="s">
        <v>8330</v>
      </c>
      <c r="S2212" s="11">
        <f t="shared" si="138"/>
        <v>40956.066087962965</v>
      </c>
      <c r="T2212" s="11">
        <f t="shared" si="139"/>
        <v>41013.73333333333</v>
      </c>
    </row>
    <row r="2213" spans="1:20" ht="60" hidden="1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136"/>
        <v>196</v>
      </c>
      <c r="P2213" s="6">
        <f t="shared" si="137"/>
        <v>40.75</v>
      </c>
      <c r="Q2213" t="s">
        <v>8325</v>
      </c>
      <c r="R2213" t="s">
        <v>8330</v>
      </c>
      <c r="S2213" s="11">
        <f t="shared" si="138"/>
        <v>41716.785011574073</v>
      </c>
      <c r="T2213" s="11">
        <f t="shared" si="139"/>
        <v>41739.290972222225</v>
      </c>
    </row>
    <row r="2214" spans="1:20" ht="60" hidden="1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136"/>
        <v>114</v>
      </c>
      <c r="P2214" s="6">
        <f t="shared" si="137"/>
        <v>55.796747967479675</v>
      </c>
      <c r="Q2214" t="s">
        <v>8325</v>
      </c>
      <c r="R2214" t="s">
        <v>8330</v>
      </c>
      <c r="S2214" s="11">
        <f t="shared" si="138"/>
        <v>41548.747418981482</v>
      </c>
      <c r="T2214" s="11">
        <f t="shared" si="139"/>
        <v>41582.041666666664</v>
      </c>
    </row>
    <row r="2215" spans="1:20" ht="75" hidden="1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136"/>
        <v>200</v>
      </c>
      <c r="P2215" s="6">
        <f t="shared" si="137"/>
        <v>10</v>
      </c>
      <c r="Q2215" t="s">
        <v>8325</v>
      </c>
      <c r="R2215" t="s">
        <v>8330</v>
      </c>
      <c r="S2215" s="11">
        <f t="shared" si="138"/>
        <v>42109.826145833329</v>
      </c>
      <c r="T2215" s="11">
        <f t="shared" si="139"/>
        <v>42139.826145833329</v>
      </c>
    </row>
    <row r="2216" spans="1:20" ht="45" hidden="1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136"/>
        <v>293</v>
      </c>
      <c r="P2216" s="6">
        <f t="shared" si="137"/>
        <v>73.125416666666666</v>
      </c>
      <c r="Q2216" t="s">
        <v>8325</v>
      </c>
      <c r="R2216" t="s">
        <v>8330</v>
      </c>
      <c r="S2216" s="11">
        <f t="shared" si="138"/>
        <v>41646.792222222226</v>
      </c>
      <c r="T2216" s="11">
        <f t="shared" si="139"/>
        <v>41676.792222222226</v>
      </c>
    </row>
    <row r="2217" spans="1:20" ht="30" hidden="1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136"/>
        <v>156</v>
      </c>
      <c r="P2217" s="6">
        <f t="shared" si="137"/>
        <v>26.060606060606062</v>
      </c>
      <c r="Q2217" t="s">
        <v>8325</v>
      </c>
      <c r="R2217" t="s">
        <v>8330</v>
      </c>
      <c r="S2217" s="11">
        <f t="shared" si="138"/>
        <v>40958.717268518521</v>
      </c>
      <c r="T2217" s="11">
        <f t="shared" si="139"/>
        <v>40981.290972222225</v>
      </c>
    </row>
    <row r="2218" spans="1:20" ht="60" hidden="1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136"/>
        <v>106</v>
      </c>
      <c r="P2218" s="6">
        <f t="shared" si="137"/>
        <v>22.642857142857142</v>
      </c>
      <c r="Q2218" t="s">
        <v>8325</v>
      </c>
      <c r="R2218" t="s">
        <v>8330</v>
      </c>
      <c r="S2218" s="11">
        <f t="shared" si="138"/>
        <v>42194.751678240747</v>
      </c>
      <c r="T2218" s="11">
        <f t="shared" si="139"/>
        <v>42208.751678240747</v>
      </c>
    </row>
    <row r="2219" spans="1:20" ht="60" hidden="1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136"/>
        <v>101</v>
      </c>
      <c r="P2219" s="6">
        <f t="shared" si="137"/>
        <v>47.222222222222221</v>
      </c>
      <c r="Q2219" t="s">
        <v>8325</v>
      </c>
      <c r="R2219" t="s">
        <v>8330</v>
      </c>
      <c r="S2219" s="11">
        <f t="shared" si="138"/>
        <v>42299.776770833334</v>
      </c>
      <c r="T2219" s="11">
        <f t="shared" si="139"/>
        <v>42310.333333333328</v>
      </c>
    </row>
    <row r="2220" spans="1:20" ht="45" hidden="1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136"/>
        <v>123</v>
      </c>
      <c r="P2220" s="6">
        <f t="shared" si="137"/>
        <v>32.324473684210524</v>
      </c>
      <c r="Q2220" t="s">
        <v>8325</v>
      </c>
      <c r="R2220" t="s">
        <v>8330</v>
      </c>
      <c r="S2220" s="11">
        <f t="shared" si="138"/>
        <v>41127.812303240738</v>
      </c>
      <c r="T2220" s="11">
        <f t="shared" si="139"/>
        <v>41150</v>
      </c>
    </row>
    <row r="2221" spans="1:20" ht="45" hidden="1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136"/>
        <v>102</v>
      </c>
      <c r="P2221" s="6">
        <f t="shared" si="137"/>
        <v>53.421052631578945</v>
      </c>
      <c r="Q2221" t="s">
        <v>8325</v>
      </c>
      <c r="R2221" t="s">
        <v>8330</v>
      </c>
      <c r="S2221" s="11">
        <f t="shared" si="138"/>
        <v>42205.718888888892</v>
      </c>
      <c r="T2221" s="11">
        <f t="shared" si="139"/>
        <v>42235.718888888892</v>
      </c>
    </row>
    <row r="2222" spans="1:20" ht="45" hidden="1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136"/>
        <v>101</v>
      </c>
      <c r="P2222" s="6">
        <f t="shared" si="137"/>
        <v>51.304347826086953</v>
      </c>
      <c r="Q2222" t="s">
        <v>8325</v>
      </c>
      <c r="R2222" t="s">
        <v>8330</v>
      </c>
      <c r="S2222" s="11">
        <f t="shared" si="138"/>
        <v>41452.060601851852</v>
      </c>
      <c r="T2222" s="11">
        <f t="shared" si="139"/>
        <v>41482.060601851852</v>
      </c>
    </row>
    <row r="2223" spans="1:20" ht="45" hidden="1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136"/>
        <v>108</v>
      </c>
      <c r="P2223" s="6">
        <f t="shared" si="137"/>
        <v>37.197247706422019</v>
      </c>
      <c r="Q2223" t="s">
        <v>8333</v>
      </c>
      <c r="R2223" t="s">
        <v>8351</v>
      </c>
      <c r="S2223" s="11">
        <f t="shared" si="138"/>
        <v>42452.666770833333</v>
      </c>
      <c r="T2223" s="11">
        <f t="shared" si="139"/>
        <v>42483</v>
      </c>
    </row>
    <row r="2224" spans="1:20" ht="60" hidden="1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136"/>
        <v>163</v>
      </c>
      <c r="P2224" s="6">
        <f t="shared" si="137"/>
        <v>27.1</v>
      </c>
      <c r="Q2224" t="s">
        <v>8333</v>
      </c>
      <c r="R2224" t="s">
        <v>8351</v>
      </c>
      <c r="S2224" s="11">
        <f t="shared" si="138"/>
        <v>40906.787581018521</v>
      </c>
      <c r="T2224" s="11">
        <f t="shared" si="139"/>
        <v>40936.787581018521</v>
      </c>
    </row>
    <row r="2225" spans="1:20" ht="60" hidden="1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136"/>
        <v>106</v>
      </c>
      <c r="P2225" s="6">
        <f t="shared" si="137"/>
        <v>206.31</v>
      </c>
      <c r="Q2225" t="s">
        <v>8333</v>
      </c>
      <c r="R2225" t="s">
        <v>8351</v>
      </c>
      <c r="S2225" s="11">
        <f t="shared" si="138"/>
        <v>42152.640833333338</v>
      </c>
      <c r="T2225" s="11">
        <f t="shared" si="139"/>
        <v>42182.640833333338</v>
      </c>
    </row>
    <row r="2226" spans="1:20" ht="60" hidden="1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136"/>
        <v>243</v>
      </c>
      <c r="P2226" s="6">
        <f t="shared" si="137"/>
        <v>82.145270270270274</v>
      </c>
      <c r="Q2226" t="s">
        <v>8333</v>
      </c>
      <c r="R2226" t="s">
        <v>8351</v>
      </c>
      <c r="S2226" s="11">
        <f t="shared" si="138"/>
        <v>42644.667534722219</v>
      </c>
      <c r="T2226" s="11">
        <f t="shared" si="139"/>
        <v>42672.791666666672</v>
      </c>
    </row>
    <row r="2227" spans="1:20" ht="60" hidden="1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136"/>
        <v>945</v>
      </c>
      <c r="P2227" s="6">
        <f t="shared" si="137"/>
        <v>164.79651993355483</v>
      </c>
      <c r="Q2227" t="s">
        <v>8333</v>
      </c>
      <c r="R2227" t="s">
        <v>8351</v>
      </c>
      <c r="S2227" s="11">
        <f t="shared" si="138"/>
        <v>41873.79184027778</v>
      </c>
      <c r="T2227" s="11">
        <f t="shared" si="139"/>
        <v>41903.79184027778</v>
      </c>
    </row>
    <row r="2228" spans="1:20" ht="60" hidden="1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136"/>
        <v>108</v>
      </c>
      <c r="P2228" s="6">
        <f t="shared" si="137"/>
        <v>60.820280373831778</v>
      </c>
      <c r="Q2228" t="s">
        <v>8333</v>
      </c>
      <c r="R2228" t="s">
        <v>8351</v>
      </c>
      <c r="S2228" s="11">
        <f t="shared" si="138"/>
        <v>42381.79886574074</v>
      </c>
      <c r="T2228" s="11">
        <f t="shared" si="139"/>
        <v>42412.207638888889</v>
      </c>
    </row>
    <row r="2229" spans="1:20" ht="60" hidden="1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136"/>
        <v>157</v>
      </c>
      <c r="P2229" s="6">
        <f t="shared" si="137"/>
        <v>67.970099667774093</v>
      </c>
      <c r="Q2229" t="s">
        <v>8333</v>
      </c>
      <c r="R2229" t="s">
        <v>8351</v>
      </c>
      <c r="S2229" s="11">
        <f t="shared" si="138"/>
        <v>41561.807349537034</v>
      </c>
      <c r="T2229" s="11">
        <f t="shared" si="139"/>
        <v>41591.849016203705</v>
      </c>
    </row>
    <row r="2230" spans="1:20" ht="60" hidden="1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136"/>
        <v>1174</v>
      </c>
      <c r="P2230" s="6">
        <f t="shared" si="137"/>
        <v>81.561805555555551</v>
      </c>
      <c r="Q2230" t="s">
        <v>8333</v>
      </c>
      <c r="R2230" t="s">
        <v>8351</v>
      </c>
      <c r="S2230" s="11">
        <f t="shared" si="138"/>
        <v>42202.278194444443</v>
      </c>
      <c r="T2230" s="11">
        <f t="shared" si="139"/>
        <v>42232.278194444443</v>
      </c>
    </row>
    <row r="2231" spans="1:20" ht="60" hidden="1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136"/>
        <v>171</v>
      </c>
      <c r="P2231" s="6">
        <f t="shared" si="137"/>
        <v>25.42547309833024</v>
      </c>
      <c r="Q2231" t="s">
        <v>8333</v>
      </c>
      <c r="R2231" t="s">
        <v>8351</v>
      </c>
      <c r="S2231" s="11">
        <f t="shared" si="138"/>
        <v>41484.664247685185</v>
      </c>
      <c r="T2231" s="11">
        <f t="shared" si="139"/>
        <v>41520.166666666664</v>
      </c>
    </row>
    <row r="2232" spans="1:20" ht="60" hidden="1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136"/>
        <v>126</v>
      </c>
      <c r="P2232" s="6">
        <f t="shared" si="137"/>
        <v>21.497991967871485</v>
      </c>
      <c r="Q2232" t="s">
        <v>8333</v>
      </c>
      <c r="R2232" t="s">
        <v>8351</v>
      </c>
      <c r="S2232" s="11">
        <f t="shared" si="138"/>
        <v>41724.881099537037</v>
      </c>
      <c r="T2232" s="11">
        <f t="shared" si="139"/>
        <v>41754.881099537037</v>
      </c>
    </row>
    <row r="2233" spans="1:20" ht="60" hidden="1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136"/>
        <v>1212</v>
      </c>
      <c r="P2233" s="6">
        <f t="shared" si="137"/>
        <v>27.226630727762803</v>
      </c>
      <c r="Q2233" t="s">
        <v>8333</v>
      </c>
      <c r="R2233" t="s">
        <v>8351</v>
      </c>
      <c r="S2233" s="11">
        <f t="shared" si="138"/>
        <v>41423.910891203705</v>
      </c>
      <c r="T2233" s="11">
        <f t="shared" si="139"/>
        <v>41450.208333333336</v>
      </c>
    </row>
    <row r="2234" spans="1:20" ht="45" hidden="1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136"/>
        <v>496</v>
      </c>
      <c r="P2234" s="6">
        <f t="shared" si="137"/>
        <v>25.091093117408906</v>
      </c>
      <c r="Q2234" t="s">
        <v>8333</v>
      </c>
      <c r="R2234" t="s">
        <v>8351</v>
      </c>
      <c r="S2234" s="11">
        <f t="shared" si="138"/>
        <v>41806.794074074074</v>
      </c>
      <c r="T2234" s="11">
        <f t="shared" si="139"/>
        <v>41839.125</v>
      </c>
    </row>
    <row r="2235" spans="1:20" ht="45" hidden="1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136"/>
        <v>332</v>
      </c>
      <c r="P2235" s="6">
        <f t="shared" si="137"/>
        <v>21.230179028132991</v>
      </c>
      <c r="Q2235" t="s">
        <v>8333</v>
      </c>
      <c r="R2235" t="s">
        <v>8351</v>
      </c>
      <c r="S2235" s="11">
        <f t="shared" si="138"/>
        <v>42331.378923611104</v>
      </c>
      <c r="T2235" s="11">
        <f t="shared" si="139"/>
        <v>42352</v>
      </c>
    </row>
    <row r="2236" spans="1:20" ht="45" hidden="1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136"/>
        <v>1165</v>
      </c>
      <c r="P2236" s="6">
        <f t="shared" si="137"/>
        <v>41.607142857142854</v>
      </c>
      <c r="Q2236" t="s">
        <v>8333</v>
      </c>
      <c r="R2236" t="s">
        <v>8351</v>
      </c>
      <c r="S2236" s="11">
        <f t="shared" si="138"/>
        <v>42710.824618055558</v>
      </c>
      <c r="T2236" s="11">
        <f t="shared" si="139"/>
        <v>42740.824618055558</v>
      </c>
    </row>
    <row r="2237" spans="1:20" ht="45" hidden="1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136"/>
        <v>153</v>
      </c>
      <c r="P2237" s="6">
        <f t="shared" si="137"/>
        <v>135.58503401360545</v>
      </c>
      <c r="Q2237" t="s">
        <v>8333</v>
      </c>
      <c r="R2237" t="s">
        <v>8351</v>
      </c>
      <c r="S2237" s="11">
        <f t="shared" si="138"/>
        <v>42062.022118055553</v>
      </c>
      <c r="T2237" s="11">
        <f t="shared" si="139"/>
        <v>42091.980451388896</v>
      </c>
    </row>
    <row r="2238" spans="1:20" ht="45" hidden="1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136"/>
        <v>537</v>
      </c>
      <c r="P2238" s="6">
        <f t="shared" si="137"/>
        <v>22.116176470588236</v>
      </c>
      <c r="Q2238" t="s">
        <v>8333</v>
      </c>
      <c r="R2238" t="s">
        <v>8351</v>
      </c>
      <c r="S2238" s="11">
        <f t="shared" si="138"/>
        <v>42371.617164351846</v>
      </c>
      <c r="T2238" s="11">
        <f t="shared" si="139"/>
        <v>42401.617164351846</v>
      </c>
    </row>
    <row r="2239" spans="1:20" ht="60" hidden="1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136"/>
        <v>353</v>
      </c>
      <c r="P2239" s="6">
        <f t="shared" si="137"/>
        <v>64.625635808748726</v>
      </c>
      <c r="Q2239" t="s">
        <v>8333</v>
      </c>
      <c r="R2239" t="s">
        <v>8351</v>
      </c>
      <c r="S2239" s="11">
        <f t="shared" si="138"/>
        <v>41915.003275462965</v>
      </c>
      <c r="T2239" s="11">
        <f t="shared" si="139"/>
        <v>41955.332638888889</v>
      </c>
    </row>
    <row r="2240" spans="1:20" ht="30" hidden="1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136"/>
        <v>137</v>
      </c>
      <c r="P2240" s="6">
        <f t="shared" si="137"/>
        <v>69.569620253164558</v>
      </c>
      <c r="Q2240" t="s">
        <v>8333</v>
      </c>
      <c r="R2240" t="s">
        <v>8351</v>
      </c>
      <c r="S2240" s="11">
        <f t="shared" si="138"/>
        <v>42774.621712962966</v>
      </c>
      <c r="T2240" s="11">
        <f t="shared" si="139"/>
        <v>42804.621712962966</v>
      </c>
    </row>
    <row r="2241" spans="1:20" ht="30" hidden="1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136"/>
        <v>128</v>
      </c>
      <c r="P2241" s="6">
        <f t="shared" si="137"/>
        <v>75.133028169014082</v>
      </c>
      <c r="Q2241" t="s">
        <v>8333</v>
      </c>
      <c r="R2241" t="s">
        <v>8351</v>
      </c>
      <c r="S2241" s="11">
        <f t="shared" si="138"/>
        <v>41572.958495370374</v>
      </c>
      <c r="T2241" s="11">
        <f t="shared" si="139"/>
        <v>41609.168055555558</v>
      </c>
    </row>
    <row r="2242" spans="1:20" ht="45" hidden="1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136"/>
        <v>271</v>
      </c>
      <c r="P2242" s="6">
        <f t="shared" si="137"/>
        <v>140.97916666666666</v>
      </c>
      <c r="Q2242" t="s">
        <v>8333</v>
      </c>
      <c r="R2242" t="s">
        <v>8351</v>
      </c>
      <c r="S2242" s="11">
        <f t="shared" si="138"/>
        <v>42452.825740740736</v>
      </c>
      <c r="T2242" s="11">
        <f t="shared" si="139"/>
        <v>42482.825740740736</v>
      </c>
    </row>
    <row r="2243" spans="1:20" ht="60" hidden="1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ref="O2243:O2306" si="140">ROUND(E2243/D2243*100,0)</f>
        <v>806</v>
      </c>
      <c r="P2243" s="6">
        <f t="shared" ref="P2243:P2306" si="141">E2243/L2243</f>
        <v>49.472392638036808</v>
      </c>
      <c r="Q2243" t="s">
        <v>8333</v>
      </c>
      <c r="R2243" t="s">
        <v>8351</v>
      </c>
      <c r="S2243" s="11">
        <f t="shared" ref="S2243:S2306" si="142">(((J2243/60)/60)/24)+DATE(1970,1,1)</f>
        <v>42766.827546296292</v>
      </c>
      <c r="T2243" s="11">
        <f t="shared" ref="T2243:T2306" si="143">(((I2243/60)/60)/24)+DATE(1970,1,1)</f>
        <v>42796.827546296292</v>
      </c>
    </row>
    <row r="2244" spans="1:20" ht="30" hidden="1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140"/>
        <v>1360</v>
      </c>
      <c r="P2244" s="6">
        <f t="shared" si="141"/>
        <v>53.865251485148519</v>
      </c>
      <c r="Q2244" t="s">
        <v>8333</v>
      </c>
      <c r="R2244" t="s">
        <v>8351</v>
      </c>
      <c r="S2244" s="11">
        <f t="shared" si="142"/>
        <v>41569.575613425928</v>
      </c>
      <c r="T2244" s="11">
        <f t="shared" si="143"/>
        <v>41605.126388888886</v>
      </c>
    </row>
    <row r="2245" spans="1:20" ht="60" hidden="1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140"/>
        <v>930250</v>
      </c>
      <c r="P2245" s="6">
        <f t="shared" si="141"/>
        <v>4.5712530712530715</v>
      </c>
      <c r="Q2245" t="s">
        <v>8333</v>
      </c>
      <c r="R2245" t="s">
        <v>8351</v>
      </c>
      <c r="S2245" s="11">
        <f t="shared" si="142"/>
        <v>42800.751041666663</v>
      </c>
      <c r="T2245" s="11">
        <f t="shared" si="143"/>
        <v>42807.125</v>
      </c>
    </row>
    <row r="2246" spans="1:20" ht="45" hidden="1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140"/>
        <v>377</v>
      </c>
      <c r="P2246" s="6">
        <f t="shared" si="141"/>
        <v>65.00344827586207</v>
      </c>
      <c r="Q2246" t="s">
        <v>8333</v>
      </c>
      <c r="R2246" t="s">
        <v>8351</v>
      </c>
      <c r="S2246" s="11">
        <f t="shared" si="142"/>
        <v>42647.818819444445</v>
      </c>
      <c r="T2246" s="11">
        <f t="shared" si="143"/>
        <v>42659.854166666672</v>
      </c>
    </row>
    <row r="2247" spans="1:20" ht="45" hidden="1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140"/>
        <v>2647</v>
      </c>
      <c r="P2247" s="6">
        <f t="shared" si="141"/>
        <v>53.475252525252522</v>
      </c>
      <c r="Q2247" t="s">
        <v>8333</v>
      </c>
      <c r="R2247" t="s">
        <v>8351</v>
      </c>
      <c r="S2247" s="11">
        <f t="shared" si="142"/>
        <v>41660.708530092597</v>
      </c>
      <c r="T2247" s="11">
        <f t="shared" si="143"/>
        <v>41691.75</v>
      </c>
    </row>
    <row r="2248" spans="1:20" ht="60" hidden="1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140"/>
        <v>100</v>
      </c>
      <c r="P2248" s="6">
        <f t="shared" si="141"/>
        <v>43.912280701754383</v>
      </c>
      <c r="Q2248" t="s">
        <v>8333</v>
      </c>
      <c r="R2248" t="s">
        <v>8351</v>
      </c>
      <c r="S2248" s="11">
        <f t="shared" si="142"/>
        <v>42221.79178240741</v>
      </c>
      <c r="T2248" s="11">
        <f t="shared" si="143"/>
        <v>42251.79178240741</v>
      </c>
    </row>
    <row r="2249" spans="1:20" ht="45" hidden="1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140"/>
        <v>104</v>
      </c>
      <c r="P2249" s="6">
        <f t="shared" si="141"/>
        <v>50.852631578947367</v>
      </c>
      <c r="Q2249" t="s">
        <v>8333</v>
      </c>
      <c r="R2249" t="s">
        <v>8351</v>
      </c>
      <c r="S2249" s="11">
        <f t="shared" si="142"/>
        <v>42200.666261574079</v>
      </c>
      <c r="T2249" s="11">
        <f t="shared" si="143"/>
        <v>42214.666261574079</v>
      </c>
    </row>
    <row r="2250" spans="1:20" ht="60" hidden="1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140"/>
        <v>107</v>
      </c>
      <c r="P2250" s="6">
        <f t="shared" si="141"/>
        <v>58.6328125</v>
      </c>
      <c r="Q2250" t="s">
        <v>8333</v>
      </c>
      <c r="R2250" t="s">
        <v>8351</v>
      </c>
      <c r="S2250" s="11">
        <f t="shared" si="142"/>
        <v>42688.875902777778</v>
      </c>
      <c r="T2250" s="11">
        <f t="shared" si="143"/>
        <v>42718.875902777778</v>
      </c>
    </row>
    <row r="2251" spans="1:20" ht="45" hidden="1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140"/>
        <v>169</v>
      </c>
      <c r="P2251" s="6">
        <f t="shared" si="141"/>
        <v>32.81666666666667</v>
      </c>
      <c r="Q2251" t="s">
        <v>8333</v>
      </c>
      <c r="R2251" t="s">
        <v>8351</v>
      </c>
      <c r="S2251" s="11">
        <f t="shared" si="142"/>
        <v>41336.703298611108</v>
      </c>
      <c r="T2251" s="11">
        <f t="shared" si="143"/>
        <v>41366.661631944444</v>
      </c>
    </row>
    <row r="2252" spans="1:20" ht="45" hidden="1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140"/>
        <v>975</v>
      </c>
      <c r="P2252" s="6">
        <f t="shared" si="141"/>
        <v>426.93169877408059</v>
      </c>
      <c r="Q2252" t="s">
        <v>8333</v>
      </c>
      <c r="R2252" t="s">
        <v>8351</v>
      </c>
      <c r="S2252" s="11">
        <f t="shared" si="142"/>
        <v>42677.005474537036</v>
      </c>
      <c r="T2252" s="11">
        <f t="shared" si="143"/>
        <v>42707.0471412037</v>
      </c>
    </row>
    <row r="2253" spans="1:20" ht="45" hidden="1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140"/>
        <v>134</v>
      </c>
      <c r="P2253" s="6">
        <f t="shared" si="141"/>
        <v>23.808729166666669</v>
      </c>
      <c r="Q2253" t="s">
        <v>8333</v>
      </c>
      <c r="R2253" t="s">
        <v>8351</v>
      </c>
      <c r="S2253" s="11">
        <f t="shared" si="142"/>
        <v>41846.34579861111</v>
      </c>
      <c r="T2253" s="11">
        <f t="shared" si="143"/>
        <v>41867.34579861111</v>
      </c>
    </row>
    <row r="2254" spans="1:20" ht="60" hidden="1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140"/>
        <v>272</v>
      </c>
      <c r="P2254" s="6">
        <f t="shared" si="141"/>
        <v>98.413654618473899</v>
      </c>
      <c r="Q2254" t="s">
        <v>8333</v>
      </c>
      <c r="R2254" t="s">
        <v>8351</v>
      </c>
      <c r="S2254" s="11">
        <f t="shared" si="142"/>
        <v>42573.327986111108</v>
      </c>
      <c r="T2254" s="11">
        <f t="shared" si="143"/>
        <v>42588.327986111108</v>
      </c>
    </row>
    <row r="2255" spans="1:20" ht="60" hidden="1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140"/>
        <v>113</v>
      </c>
      <c r="P2255" s="6">
        <f t="shared" si="141"/>
        <v>107.32142857142857</v>
      </c>
      <c r="Q2255" t="s">
        <v>8333</v>
      </c>
      <c r="R2255" t="s">
        <v>8351</v>
      </c>
      <c r="S2255" s="11">
        <f t="shared" si="142"/>
        <v>42296.631331018521</v>
      </c>
      <c r="T2255" s="11">
        <f t="shared" si="143"/>
        <v>42326.672997685186</v>
      </c>
    </row>
    <row r="2256" spans="1:20" ht="45" hidden="1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140"/>
        <v>460</v>
      </c>
      <c r="P2256" s="6">
        <f t="shared" si="141"/>
        <v>11.67005076142132</v>
      </c>
      <c r="Q2256" t="s">
        <v>8333</v>
      </c>
      <c r="R2256" t="s">
        <v>8351</v>
      </c>
      <c r="S2256" s="11">
        <f t="shared" si="142"/>
        <v>42752.647777777776</v>
      </c>
      <c r="T2256" s="11">
        <f t="shared" si="143"/>
        <v>42759.647777777776</v>
      </c>
    </row>
    <row r="2257" spans="1:20" ht="30" hidden="1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140"/>
        <v>287</v>
      </c>
      <c r="P2257" s="6">
        <f t="shared" si="141"/>
        <v>41.782287822878232</v>
      </c>
      <c r="Q2257" t="s">
        <v>8333</v>
      </c>
      <c r="R2257" t="s">
        <v>8351</v>
      </c>
      <c r="S2257" s="11">
        <f t="shared" si="142"/>
        <v>42467.951979166668</v>
      </c>
      <c r="T2257" s="11">
        <f t="shared" si="143"/>
        <v>42497.951979166668</v>
      </c>
    </row>
    <row r="2258" spans="1:20" ht="45" hidden="1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140"/>
        <v>223</v>
      </c>
      <c r="P2258" s="6">
        <f t="shared" si="141"/>
        <v>21.38</v>
      </c>
      <c r="Q2258" t="s">
        <v>8333</v>
      </c>
      <c r="R2258" t="s">
        <v>8351</v>
      </c>
      <c r="S2258" s="11">
        <f t="shared" si="142"/>
        <v>42682.451921296291</v>
      </c>
      <c r="T2258" s="11">
        <f t="shared" si="143"/>
        <v>42696.451921296291</v>
      </c>
    </row>
    <row r="2259" spans="1:20" ht="60" hidden="1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140"/>
        <v>636</v>
      </c>
      <c r="P2259" s="6">
        <f t="shared" si="141"/>
        <v>94.103550295857985</v>
      </c>
      <c r="Q2259" t="s">
        <v>8333</v>
      </c>
      <c r="R2259" t="s">
        <v>8351</v>
      </c>
      <c r="S2259" s="11">
        <f t="shared" si="142"/>
        <v>42505.936678240745</v>
      </c>
      <c r="T2259" s="11">
        <f t="shared" si="143"/>
        <v>42540.958333333328</v>
      </c>
    </row>
    <row r="2260" spans="1:20" ht="30" hidden="1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140"/>
        <v>147</v>
      </c>
      <c r="P2260" s="6">
        <f t="shared" si="141"/>
        <v>15.721951219512196</v>
      </c>
      <c r="Q2260" t="s">
        <v>8333</v>
      </c>
      <c r="R2260" t="s">
        <v>8351</v>
      </c>
      <c r="S2260" s="11">
        <f t="shared" si="142"/>
        <v>42136.75100694444</v>
      </c>
      <c r="T2260" s="11">
        <f t="shared" si="143"/>
        <v>42166.75100694444</v>
      </c>
    </row>
    <row r="2261" spans="1:20" ht="60" hidden="1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140"/>
        <v>1867</v>
      </c>
      <c r="P2261" s="6">
        <f t="shared" si="141"/>
        <v>90.635922330097088</v>
      </c>
      <c r="Q2261" t="s">
        <v>8333</v>
      </c>
      <c r="R2261" t="s">
        <v>8351</v>
      </c>
      <c r="S2261" s="11">
        <f t="shared" si="142"/>
        <v>42702.804814814815</v>
      </c>
      <c r="T2261" s="11">
        <f t="shared" si="143"/>
        <v>42712.804814814815</v>
      </c>
    </row>
    <row r="2262" spans="1:20" ht="60" hidden="1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140"/>
        <v>327</v>
      </c>
      <c r="P2262" s="6">
        <f t="shared" si="141"/>
        <v>97.297619047619051</v>
      </c>
      <c r="Q2262" t="s">
        <v>8333</v>
      </c>
      <c r="R2262" t="s">
        <v>8351</v>
      </c>
      <c r="S2262" s="11">
        <f t="shared" si="142"/>
        <v>41695.016782407409</v>
      </c>
      <c r="T2262" s="11">
        <f t="shared" si="143"/>
        <v>41724.975115740745</v>
      </c>
    </row>
    <row r="2263" spans="1:20" ht="60" hidden="1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140"/>
        <v>780</v>
      </c>
      <c r="P2263" s="6">
        <f t="shared" si="141"/>
        <v>37.11904761904762</v>
      </c>
      <c r="Q2263" t="s">
        <v>8333</v>
      </c>
      <c r="R2263" t="s">
        <v>8351</v>
      </c>
      <c r="S2263" s="11">
        <f t="shared" si="142"/>
        <v>42759.724768518514</v>
      </c>
      <c r="T2263" s="11">
        <f t="shared" si="143"/>
        <v>42780.724768518514</v>
      </c>
    </row>
    <row r="2264" spans="1:20" ht="45" hidden="1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140"/>
        <v>154</v>
      </c>
      <c r="P2264" s="6">
        <f t="shared" si="141"/>
        <v>28.104972375690608</v>
      </c>
      <c r="Q2264" t="s">
        <v>8333</v>
      </c>
      <c r="R2264" t="s">
        <v>8351</v>
      </c>
      <c r="S2264" s="11">
        <f t="shared" si="142"/>
        <v>41926.585162037038</v>
      </c>
      <c r="T2264" s="11">
        <f t="shared" si="143"/>
        <v>41961</v>
      </c>
    </row>
    <row r="2265" spans="1:20" ht="45" hidden="1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140"/>
        <v>116</v>
      </c>
      <c r="P2265" s="6">
        <f t="shared" si="141"/>
        <v>144.43333333333334</v>
      </c>
      <c r="Q2265" t="s">
        <v>8333</v>
      </c>
      <c r="R2265" t="s">
        <v>8351</v>
      </c>
      <c r="S2265" s="11">
        <f t="shared" si="142"/>
        <v>42014.832326388889</v>
      </c>
      <c r="T2265" s="11">
        <f t="shared" si="143"/>
        <v>42035.832326388889</v>
      </c>
    </row>
    <row r="2266" spans="1:20" ht="60" hidden="1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140"/>
        <v>180</v>
      </c>
      <c r="P2266" s="6">
        <f t="shared" si="141"/>
        <v>24.274157303370785</v>
      </c>
      <c r="Q2266" t="s">
        <v>8333</v>
      </c>
      <c r="R2266" t="s">
        <v>8351</v>
      </c>
      <c r="S2266" s="11">
        <f t="shared" si="142"/>
        <v>42496.582337962958</v>
      </c>
      <c r="T2266" s="11">
        <f t="shared" si="143"/>
        <v>42513.125</v>
      </c>
    </row>
    <row r="2267" spans="1:20" ht="60" hidden="1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140"/>
        <v>299</v>
      </c>
      <c r="P2267" s="6">
        <f t="shared" si="141"/>
        <v>35.117647058823529</v>
      </c>
      <c r="Q2267" t="s">
        <v>8333</v>
      </c>
      <c r="R2267" t="s">
        <v>8351</v>
      </c>
      <c r="S2267" s="11">
        <f t="shared" si="142"/>
        <v>42689.853090277778</v>
      </c>
      <c r="T2267" s="11">
        <f t="shared" si="143"/>
        <v>42696.853090277778</v>
      </c>
    </row>
    <row r="2268" spans="1:20" ht="45" hidden="1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140"/>
        <v>320</v>
      </c>
      <c r="P2268" s="6">
        <f t="shared" si="141"/>
        <v>24.762886597938145</v>
      </c>
      <c r="Q2268" t="s">
        <v>8333</v>
      </c>
      <c r="R2268" t="s">
        <v>8351</v>
      </c>
      <c r="S2268" s="11">
        <f t="shared" si="142"/>
        <v>42469.874907407408</v>
      </c>
      <c r="T2268" s="11">
        <f t="shared" si="143"/>
        <v>42487.083333333328</v>
      </c>
    </row>
    <row r="2269" spans="1:20" ht="60" hidden="1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140"/>
        <v>381</v>
      </c>
      <c r="P2269" s="6">
        <f t="shared" si="141"/>
        <v>188.37871287128712</v>
      </c>
      <c r="Q2269" t="s">
        <v>8333</v>
      </c>
      <c r="R2269" t="s">
        <v>8351</v>
      </c>
      <c r="S2269" s="11">
        <f t="shared" si="142"/>
        <v>41968.829826388886</v>
      </c>
      <c r="T2269" s="11">
        <f t="shared" si="143"/>
        <v>41994.041666666672</v>
      </c>
    </row>
    <row r="2270" spans="1:20" ht="60" hidden="1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140"/>
        <v>103</v>
      </c>
      <c r="P2270" s="6">
        <f t="shared" si="141"/>
        <v>148.08247422680412</v>
      </c>
      <c r="Q2270" t="s">
        <v>8333</v>
      </c>
      <c r="R2270" t="s">
        <v>8351</v>
      </c>
      <c r="S2270" s="11">
        <f t="shared" si="142"/>
        <v>42776.082349537035</v>
      </c>
      <c r="T2270" s="11">
        <f t="shared" si="143"/>
        <v>42806.082349537035</v>
      </c>
    </row>
    <row r="2271" spans="1:20" ht="45" hidden="1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140"/>
        <v>1802</v>
      </c>
      <c r="P2271" s="6">
        <f t="shared" si="141"/>
        <v>49.934589800443462</v>
      </c>
      <c r="Q2271" t="s">
        <v>8333</v>
      </c>
      <c r="R2271" t="s">
        <v>8351</v>
      </c>
      <c r="S2271" s="11">
        <f t="shared" si="142"/>
        <v>42776.704432870371</v>
      </c>
      <c r="T2271" s="11">
        <f t="shared" si="143"/>
        <v>42801.208333333328</v>
      </c>
    </row>
    <row r="2272" spans="1:20" ht="45" hidden="1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140"/>
        <v>720</v>
      </c>
      <c r="P2272" s="6">
        <f t="shared" si="141"/>
        <v>107.82155688622754</v>
      </c>
      <c r="Q2272" t="s">
        <v>8333</v>
      </c>
      <c r="R2272" t="s">
        <v>8351</v>
      </c>
      <c r="S2272" s="11">
        <f t="shared" si="142"/>
        <v>42725.869363425925</v>
      </c>
      <c r="T2272" s="11">
        <f t="shared" si="143"/>
        <v>42745.915972222225</v>
      </c>
    </row>
    <row r="2273" spans="1:20" ht="60" hidden="1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140"/>
        <v>283</v>
      </c>
      <c r="P2273" s="6">
        <f t="shared" si="141"/>
        <v>42.63403614457831</v>
      </c>
      <c r="Q2273" t="s">
        <v>8333</v>
      </c>
      <c r="R2273" t="s">
        <v>8351</v>
      </c>
      <c r="S2273" s="11">
        <f t="shared" si="142"/>
        <v>42684.000046296293</v>
      </c>
      <c r="T2273" s="11">
        <f t="shared" si="143"/>
        <v>42714.000046296293</v>
      </c>
    </row>
    <row r="2274" spans="1:20" ht="45" hidden="1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140"/>
        <v>1357</v>
      </c>
      <c r="P2274" s="6">
        <f t="shared" si="141"/>
        <v>14.370762711864407</v>
      </c>
      <c r="Q2274" t="s">
        <v>8333</v>
      </c>
      <c r="R2274" t="s">
        <v>8351</v>
      </c>
      <c r="S2274" s="11">
        <f t="shared" si="142"/>
        <v>42315.699490740735</v>
      </c>
      <c r="T2274" s="11">
        <f t="shared" si="143"/>
        <v>42345.699490740735</v>
      </c>
    </row>
    <row r="2275" spans="1:20" ht="60" hidden="1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140"/>
        <v>220</v>
      </c>
      <c r="P2275" s="6">
        <f t="shared" si="141"/>
        <v>37.476190476190474</v>
      </c>
      <c r="Q2275" t="s">
        <v>8333</v>
      </c>
      <c r="R2275" t="s">
        <v>8351</v>
      </c>
      <c r="S2275" s="11">
        <f t="shared" si="142"/>
        <v>42781.549097222218</v>
      </c>
      <c r="T2275" s="11">
        <f t="shared" si="143"/>
        <v>42806.507430555561</v>
      </c>
    </row>
    <row r="2276" spans="1:20" ht="60" hidden="1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140"/>
        <v>120</v>
      </c>
      <c r="P2276" s="6">
        <f t="shared" si="141"/>
        <v>30.202020202020201</v>
      </c>
      <c r="Q2276" t="s">
        <v>8333</v>
      </c>
      <c r="R2276" t="s">
        <v>8351</v>
      </c>
      <c r="S2276" s="11">
        <f t="shared" si="142"/>
        <v>41663.500659722224</v>
      </c>
      <c r="T2276" s="11">
        <f t="shared" si="143"/>
        <v>41693.500659722224</v>
      </c>
    </row>
    <row r="2277" spans="1:20" ht="45" hidden="1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140"/>
        <v>408</v>
      </c>
      <c r="P2277" s="6">
        <f t="shared" si="141"/>
        <v>33.550632911392405</v>
      </c>
      <c r="Q2277" t="s">
        <v>8333</v>
      </c>
      <c r="R2277" t="s">
        <v>8351</v>
      </c>
      <c r="S2277" s="11">
        <f t="shared" si="142"/>
        <v>41965.616655092599</v>
      </c>
      <c r="T2277" s="11">
        <f t="shared" si="143"/>
        <v>41995.616655092599</v>
      </c>
    </row>
    <row r="2278" spans="1:20" ht="60" hidden="1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140"/>
        <v>106</v>
      </c>
      <c r="P2278" s="6">
        <f t="shared" si="141"/>
        <v>64.74666666666667</v>
      </c>
      <c r="Q2278" t="s">
        <v>8333</v>
      </c>
      <c r="R2278" t="s">
        <v>8351</v>
      </c>
      <c r="S2278" s="11">
        <f t="shared" si="142"/>
        <v>41614.651493055557</v>
      </c>
      <c r="T2278" s="11">
        <f t="shared" si="143"/>
        <v>41644.651493055557</v>
      </c>
    </row>
    <row r="2279" spans="1:20" ht="60" hidden="1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140"/>
        <v>141</v>
      </c>
      <c r="P2279" s="6">
        <f t="shared" si="141"/>
        <v>57.932367149758456</v>
      </c>
      <c r="Q2279" t="s">
        <v>8333</v>
      </c>
      <c r="R2279" t="s">
        <v>8351</v>
      </c>
      <c r="S2279" s="11">
        <f t="shared" si="142"/>
        <v>40936.678506944445</v>
      </c>
      <c r="T2279" s="11">
        <f t="shared" si="143"/>
        <v>40966.678506944445</v>
      </c>
    </row>
    <row r="2280" spans="1:20" ht="45" hidden="1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140"/>
        <v>271</v>
      </c>
      <c r="P2280" s="6">
        <f t="shared" si="141"/>
        <v>53.078431372549019</v>
      </c>
      <c r="Q2280" t="s">
        <v>8333</v>
      </c>
      <c r="R2280" t="s">
        <v>8351</v>
      </c>
      <c r="S2280" s="11">
        <f t="shared" si="142"/>
        <v>42338.709108796291</v>
      </c>
      <c r="T2280" s="11">
        <f t="shared" si="143"/>
        <v>42372.957638888889</v>
      </c>
    </row>
    <row r="2281" spans="1:20" ht="60" hidden="1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140"/>
        <v>154</v>
      </c>
      <c r="P2281" s="6">
        <f t="shared" si="141"/>
        <v>48.0625</v>
      </c>
      <c r="Q2281" t="s">
        <v>8333</v>
      </c>
      <c r="R2281" t="s">
        <v>8351</v>
      </c>
      <c r="S2281" s="11">
        <f t="shared" si="142"/>
        <v>42020.806701388887</v>
      </c>
      <c r="T2281" s="11">
        <f t="shared" si="143"/>
        <v>42039.166666666672</v>
      </c>
    </row>
    <row r="2282" spans="1:20" ht="60" hidden="1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140"/>
        <v>404</v>
      </c>
      <c r="P2282" s="6">
        <f t="shared" si="141"/>
        <v>82.396874999999994</v>
      </c>
      <c r="Q2282" t="s">
        <v>8333</v>
      </c>
      <c r="R2282" t="s">
        <v>8351</v>
      </c>
      <c r="S2282" s="11">
        <f t="shared" si="142"/>
        <v>42234.624895833331</v>
      </c>
      <c r="T2282" s="11">
        <f t="shared" si="143"/>
        <v>42264.624895833331</v>
      </c>
    </row>
    <row r="2283" spans="1:20" ht="60" hidden="1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140"/>
        <v>185</v>
      </c>
      <c r="P2283" s="6">
        <f t="shared" si="141"/>
        <v>50.454545454545453</v>
      </c>
      <c r="Q2283" t="s">
        <v>8325</v>
      </c>
      <c r="R2283" t="s">
        <v>8326</v>
      </c>
      <c r="S2283" s="11">
        <f t="shared" si="142"/>
        <v>40687.285844907405</v>
      </c>
      <c r="T2283" s="11">
        <f t="shared" si="143"/>
        <v>40749.284722222219</v>
      </c>
    </row>
    <row r="2284" spans="1:20" ht="45" hidden="1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140"/>
        <v>185</v>
      </c>
      <c r="P2284" s="6">
        <f t="shared" si="141"/>
        <v>115.83333333333333</v>
      </c>
      <c r="Q2284" t="s">
        <v>8325</v>
      </c>
      <c r="R2284" t="s">
        <v>8326</v>
      </c>
      <c r="S2284" s="11">
        <f t="shared" si="142"/>
        <v>42323.17460648148</v>
      </c>
      <c r="T2284" s="11">
        <f t="shared" si="143"/>
        <v>42383.17460648148</v>
      </c>
    </row>
    <row r="2285" spans="1:20" ht="60" hidden="1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140"/>
        <v>101</v>
      </c>
      <c r="P2285" s="6">
        <f t="shared" si="141"/>
        <v>63.03458333333333</v>
      </c>
      <c r="Q2285" t="s">
        <v>8325</v>
      </c>
      <c r="R2285" t="s">
        <v>8326</v>
      </c>
      <c r="S2285" s="11">
        <f t="shared" si="142"/>
        <v>40978.125046296293</v>
      </c>
      <c r="T2285" s="11">
        <f t="shared" si="143"/>
        <v>41038.083379629628</v>
      </c>
    </row>
    <row r="2286" spans="1:20" ht="30" hidden="1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140"/>
        <v>106</v>
      </c>
      <c r="P2286" s="6">
        <f t="shared" si="141"/>
        <v>108.02152542372882</v>
      </c>
      <c r="Q2286" t="s">
        <v>8325</v>
      </c>
      <c r="R2286" t="s">
        <v>8326</v>
      </c>
      <c r="S2286" s="11">
        <f t="shared" si="142"/>
        <v>40585.796817129631</v>
      </c>
      <c r="T2286" s="11">
        <f t="shared" si="143"/>
        <v>40614.166666666664</v>
      </c>
    </row>
    <row r="2287" spans="1:20" ht="60" hidden="1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140"/>
        <v>121</v>
      </c>
      <c r="P2287" s="6">
        <f t="shared" si="141"/>
        <v>46.088607594936711</v>
      </c>
      <c r="Q2287" t="s">
        <v>8325</v>
      </c>
      <c r="R2287" t="s">
        <v>8326</v>
      </c>
      <c r="S2287" s="11">
        <f t="shared" si="142"/>
        <v>41059.185682870368</v>
      </c>
      <c r="T2287" s="11">
        <f t="shared" si="143"/>
        <v>41089.185682870368</v>
      </c>
    </row>
    <row r="2288" spans="1:20" ht="45" hidden="1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140"/>
        <v>100</v>
      </c>
      <c r="P2288" s="6">
        <f t="shared" si="141"/>
        <v>107.21428571428571</v>
      </c>
      <c r="Q2288" t="s">
        <v>8325</v>
      </c>
      <c r="R2288" t="s">
        <v>8326</v>
      </c>
      <c r="S2288" s="11">
        <f t="shared" si="142"/>
        <v>41494.963587962964</v>
      </c>
      <c r="T2288" s="11">
        <f t="shared" si="143"/>
        <v>41523.165972222225</v>
      </c>
    </row>
    <row r="2289" spans="1:20" ht="45" hidden="1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140"/>
        <v>120</v>
      </c>
      <c r="P2289" s="6">
        <f t="shared" si="141"/>
        <v>50.9338679245283</v>
      </c>
      <c r="Q2289" t="s">
        <v>8325</v>
      </c>
      <c r="R2289" t="s">
        <v>8326</v>
      </c>
      <c r="S2289" s="11">
        <f t="shared" si="142"/>
        <v>41792.667361111111</v>
      </c>
      <c r="T2289" s="11">
        <f t="shared" si="143"/>
        <v>41813.667361111111</v>
      </c>
    </row>
    <row r="2290" spans="1:20" ht="60" hidden="1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140"/>
        <v>100</v>
      </c>
      <c r="P2290" s="6">
        <f t="shared" si="141"/>
        <v>40.04</v>
      </c>
      <c r="Q2290" t="s">
        <v>8325</v>
      </c>
      <c r="R2290" t="s">
        <v>8326</v>
      </c>
      <c r="S2290" s="11">
        <f t="shared" si="142"/>
        <v>41067.827418981484</v>
      </c>
      <c r="T2290" s="11">
        <f t="shared" si="143"/>
        <v>41086.75</v>
      </c>
    </row>
    <row r="2291" spans="1:20" ht="60" hidden="1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140"/>
        <v>107</v>
      </c>
      <c r="P2291" s="6">
        <f t="shared" si="141"/>
        <v>64.44</v>
      </c>
      <c r="Q2291" t="s">
        <v>8325</v>
      </c>
      <c r="R2291" t="s">
        <v>8326</v>
      </c>
      <c r="S2291" s="11">
        <f t="shared" si="142"/>
        <v>41571.998379629629</v>
      </c>
      <c r="T2291" s="11">
        <f t="shared" si="143"/>
        <v>41614.973611111112</v>
      </c>
    </row>
    <row r="2292" spans="1:20" ht="45" hidden="1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140"/>
        <v>104</v>
      </c>
      <c r="P2292" s="6">
        <f t="shared" si="141"/>
        <v>53.827586206896555</v>
      </c>
      <c r="Q2292" t="s">
        <v>8325</v>
      </c>
      <c r="R2292" t="s">
        <v>8326</v>
      </c>
      <c r="S2292" s="11">
        <f t="shared" si="142"/>
        <v>40070.253819444442</v>
      </c>
      <c r="T2292" s="11">
        <f t="shared" si="143"/>
        <v>40148.708333333336</v>
      </c>
    </row>
    <row r="2293" spans="1:20" ht="60" hidden="1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140"/>
        <v>173</v>
      </c>
      <c r="P2293" s="6">
        <f t="shared" si="141"/>
        <v>100.46511627906976</v>
      </c>
      <c r="Q2293" t="s">
        <v>8325</v>
      </c>
      <c r="R2293" t="s">
        <v>8326</v>
      </c>
      <c r="S2293" s="11">
        <f t="shared" si="142"/>
        <v>40987.977060185185</v>
      </c>
      <c r="T2293" s="11">
        <f t="shared" si="143"/>
        <v>41022.166666666664</v>
      </c>
    </row>
    <row r="2294" spans="1:20" ht="60" hidden="1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140"/>
        <v>107</v>
      </c>
      <c r="P2294" s="6">
        <f t="shared" si="141"/>
        <v>46.630652173913049</v>
      </c>
      <c r="Q2294" t="s">
        <v>8325</v>
      </c>
      <c r="R2294" t="s">
        <v>8326</v>
      </c>
      <c r="S2294" s="11">
        <f t="shared" si="142"/>
        <v>40987.697638888887</v>
      </c>
      <c r="T2294" s="11">
        <f t="shared" si="143"/>
        <v>41017.697638888887</v>
      </c>
    </row>
    <row r="2295" spans="1:20" ht="30" hidden="1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140"/>
        <v>108</v>
      </c>
      <c r="P2295" s="6">
        <f t="shared" si="141"/>
        <v>34.074074074074076</v>
      </c>
      <c r="Q2295" t="s">
        <v>8325</v>
      </c>
      <c r="R2295" t="s">
        <v>8326</v>
      </c>
      <c r="S2295" s="11">
        <f t="shared" si="142"/>
        <v>41151.708321759259</v>
      </c>
      <c r="T2295" s="11">
        <f t="shared" si="143"/>
        <v>41177.165972222225</v>
      </c>
    </row>
    <row r="2296" spans="1:20" ht="60" hidden="1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140"/>
        <v>146</v>
      </c>
      <c r="P2296" s="6">
        <f t="shared" si="141"/>
        <v>65.214642857142863</v>
      </c>
      <c r="Q2296" t="s">
        <v>8325</v>
      </c>
      <c r="R2296" t="s">
        <v>8326</v>
      </c>
      <c r="S2296" s="11">
        <f t="shared" si="142"/>
        <v>41264.72314814815</v>
      </c>
      <c r="T2296" s="11">
        <f t="shared" si="143"/>
        <v>41294.72314814815</v>
      </c>
    </row>
    <row r="2297" spans="1:20" ht="60" hidden="1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140"/>
        <v>125</v>
      </c>
      <c r="P2297" s="6">
        <f t="shared" si="141"/>
        <v>44.205882352941174</v>
      </c>
      <c r="Q2297" t="s">
        <v>8325</v>
      </c>
      <c r="R2297" t="s">
        <v>8326</v>
      </c>
      <c r="S2297" s="11">
        <f t="shared" si="142"/>
        <v>41270.954351851848</v>
      </c>
      <c r="T2297" s="11">
        <f t="shared" si="143"/>
        <v>41300.954351851848</v>
      </c>
    </row>
    <row r="2298" spans="1:20" ht="45" hidden="1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140"/>
        <v>149</v>
      </c>
      <c r="P2298" s="6">
        <f t="shared" si="141"/>
        <v>71.965517241379317</v>
      </c>
      <c r="Q2298" t="s">
        <v>8325</v>
      </c>
      <c r="R2298" t="s">
        <v>8326</v>
      </c>
      <c r="S2298" s="11">
        <f t="shared" si="142"/>
        <v>40927.731782407405</v>
      </c>
      <c r="T2298" s="11">
        <f t="shared" si="143"/>
        <v>40962.731782407405</v>
      </c>
    </row>
    <row r="2299" spans="1:20" ht="30" hidden="1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140"/>
        <v>101</v>
      </c>
      <c r="P2299" s="6">
        <f t="shared" si="141"/>
        <v>52.94736842105263</v>
      </c>
      <c r="Q2299" t="s">
        <v>8325</v>
      </c>
      <c r="R2299" t="s">
        <v>8326</v>
      </c>
      <c r="S2299" s="11">
        <f t="shared" si="142"/>
        <v>40948.042233796295</v>
      </c>
      <c r="T2299" s="11">
        <f t="shared" si="143"/>
        <v>40982.165972222225</v>
      </c>
    </row>
    <row r="2300" spans="1:20" ht="45" hidden="1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140"/>
        <v>105</v>
      </c>
      <c r="P2300" s="6">
        <f t="shared" si="141"/>
        <v>109.45138888888889</v>
      </c>
      <c r="Q2300" t="s">
        <v>8325</v>
      </c>
      <c r="R2300" t="s">
        <v>8326</v>
      </c>
      <c r="S2300" s="11">
        <f t="shared" si="142"/>
        <v>41694.84065972222</v>
      </c>
      <c r="T2300" s="11">
        <f t="shared" si="143"/>
        <v>41724.798993055556</v>
      </c>
    </row>
    <row r="2301" spans="1:20" ht="45" hidden="1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140"/>
        <v>350</v>
      </c>
      <c r="P2301" s="6">
        <f t="shared" si="141"/>
        <v>75.035714285714292</v>
      </c>
      <c r="Q2301" t="s">
        <v>8325</v>
      </c>
      <c r="R2301" t="s">
        <v>8326</v>
      </c>
      <c r="S2301" s="11">
        <f t="shared" si="142"/>
        <v>40565.032511574071</v>
      </c>
      <c r="T2301" s="11">
        <f t="shared" si="143"/>
        <v>40580.032511574071</v>
      </c>
    </row>
    <row r="2302" spans="1:20" ht="45" hidden="1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140"/>
        <v>101</v>
      </c>
      <c r="P2302" s="6">
        <f t="shared" si="141"/>
        <v>115.71428571428571</v>
      </c>
      <c r="Q2302" t="s">
        <v>8325</v>
      </c>
      <c r="R2302" t="s">
        <v>8326</v>
      </c>
      <c r="S2302" s="11">
        <f t="shared" si="142"/>
        <v>41074.727037037039</v>
      </c>
      <c r="T2302" s="11">
        <f t="shared" si="143"/>
        <v>41088.727037037039</v>
      </c>
    </row>
    <row r="2303" spans="1:20" ht="30" hidden="1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140"/>
        <v>134</v>
      </c>
      <c r="P2303" s="6">
        <f t="shared" si="141"/>
        <v>31.659810426540286</v>
      </c>
      <c r="Q2303" t="s">
        <v>8325</v>
      </c>
      <c r="R2303" t="s">
        <v>8329</v>
      </c>
      <c r="S2303" s="11">
        <f t="shared" si="142"/>
        <v>41416.146944444445</v>
      </c>
      <c r="T2303" s="11">
        <f t="shared" si="143"/>
        <v>41446.146944444445</v>
      </c>
    </row>
    <row r="2304" spans="1:20" ht="45" hidden="1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140"/>
        <v>171</v>
      </c>
      <c r="P2304" s="6">
        <f t="shared" si="141"/>
        <v>46.176470588235297</v>
      </c>
      <c r="Q2304" t="s">
        <v>8325</v>
      </c>
      <c r="R2304" t="s">
        <v>8329</v>
      </c>
      <c r="S2304" s="11">
        <f t="shared" si="142"/>
        <v>41605.868449074071</v>
      </c>
      <c r="T2304" s="11">
        <f t="shared" si="143"/>
        <v>41639.291666666664</v>
      </c>
    </row>
    <row r="2305" spans="1:20" ht="60" hidden="1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140"/>
        <v>109</v>
      </c>
      <c r="P2305" s="6">
        <f t="shared" si="141"/>
        <v>68.481650485436887</v>
      </c>
      <c r="Q2305" t="s">
        <v>8325</v>
      </c>
      <c r="R2305" t="s">
        <v>8329</v>
      </c>
      <c r="S2305" s="11">
        <f t="shared" si="142"/>
        <v>40850.111064814817</v>
      </c>
      <c r="T2305" s="11">
        <f t="shared" si="143"/>
        <v>40890.152731481481</v>
      </c>
    </row>
    <row r="2306" spans="1:20" ht="45" hidden="1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140"/>
        <v>101</v>
      </c>
      <c r="P2306" s="6">
        <f t="shared" si="141"/>
        <v>53.469203539823013</v>
      </c>
      <c r="Q2306" t="s">
        <v>8325</v>
      </c>
      <c r="R2306" t="s">
        <v>8329</v>
      </c>
      <c r="S2306" s="11">
        <f t="shared" si="142"/>
        <v>40502.815868055557</v>
      </c>
      <c r="T2306" s="11">
        <f t="shared" si="143"/>
        <v>40544.207638888889</v>
      </c>
    </row>
    <row r="2307" spans="1:20" ht="60" hidden="1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ref="O2307:O2370" si="144">ROUND(E2307/D2307*100,0)</f>
        <v>101</v>
      </c>
      <c r="P2307" s="6">
        <f t="shared" ref="P2307:P2370" si="145">E2307/L2307</f>
        <v>109.10778443113773</v>
      </c>
      <c r="Q2307" t="s">
        <v>8325</v>
      </c>
      <c r="R2307" t="s">
        <v>8329</v>
      </c>
      <c r="S2307" s="11">
        <f t="shared" ref="S2307:S2370" si="146">(((J2307/60)/60)/24)+DATE(1970,1,1)</f>
        <v>41834.695277777777</v>
      </c>
      <c r="T2307" s="11">
        <f t="shared" ref="T2307:T2370" si="147">(((I2307/60)/60)/24)+DATE(1970,1,1)</f>
        <v>41859.75</v>
      </c>
    </row>
    <row r="2308" spans="1:20" ht="45" hidden="1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144"/>
        <v>107</v>
      </c>
      <c r="P2308" s="6">
        <f t="shared" si="145"/>
        <v>51.185616438356163</v>
      </c>
      <c r="Q2308" t="s">
        <v>8325</v>
      </c>
      <c r="R2308" t="s">
        <v>8329</v>
      </c>
      <c r="S2308" s="11">
        <f t="shared" si="146"/>
        <v>40948.16815972222</v>
      </c>
      <c r="T2308" s="11">
        <f t="shared" si="147"/>
        <v>40978.16815972222</v>
      </c>
    </row>
    <row r="2309" spans="1:20" ht="45" hidden="1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144"/>
        <v>107</v>
      </c>
      <c r="P2309" s="6">
        <f t="shared" si="145"/>
        <v>27.936800000000002</v>
      </c>
      <c r="Q2309" t="s">
        <v>8325</v>
      </c>
      <c r="R2309" t="s">
        <v>8329</v>
      </c>
      <c r="S2309" s="11">
        <f t="shared" si="146"/>
        <v>41004.802465277775</v>
      </c>
      <c r="T2309" s="11">
        <f t="shared" si="147"/>
        <v>41034.802407407406</v>
      </c>
    </row>
    <row r="2310" spans="1:20" ht="60" hidden="1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144"/>
        <v>101</v>
      </c>
      <c r="P2310" s="6">
        <f t="shared" si="145"/>
        <v>82.496921824104234</v>
      </c>
      <c r="Q2310" t="s">
        <v>8325</v>
      </c>
      <c r="R2310" t="s">
        <v>8329</v>
      </c>
      <c r="S2310" s="11">
        <f t="shared" si="146"/>
        <v>41851.962916666671</v>
      </c>
      <c r="T2310" s="11">
        <f t="shared" si="147"/>
        <v>41880.041666666664</v>
      </c>
    </row>
    <row r="2311" spans="1:20" ht="45" hidden="1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144"/>
        <v>107</v>
      </c>
      <c r="P2311" s="6">
        <f t="shared" si="145"/>
        <v>59.817476635514019</v>
      </c>
      <c r="Q2311" t="s">
        <v>8325</v>
      </c>
      <c r="R2311" t="s">
        <v>8329</v>
      </c>
      <c r="S2311" s="11">
        <f t="shared" si="146"/>
        <v>41307.987696759257</v>
      </c>
      <c r="T2311" s="11">
        <f t="shared" si="147"/>
        <v>41342.987696759257</v>
      </c>
    </row>
    <row r="2312" spans="1:20" ht="60" hidden="1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144"/>
        <v>429</v>
      </c>
      <c r="P2312" s="6">
        <f t="shared" si="145"/>
        <v>64.816470588235291</v>
      </c>
      <c r="Q2312" t="s">
        <v>8325</v>
      </c>
      <c r="R2312" t="s">
        <v>8329</v>
      </c>
      <c r="S2312" s="11">
        <f t="shared" si="146"/>
        <v>41324.79415509259</v>
      </c>
      <c r="T2312" s="11">
        <f t="shared" si="147"/>
        <v>41354.752488425926</v>
      </c>
    </row>
    <row r="2313" spans="1:20" ht="45" hidden="1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144"/>
        <v>104</v>
      </c>
      <c r="P2313" s="6">
        <f t="shared" si="145"/>
        <v>90.09615384615384</v>
      </c>
      <c r="Q2313" t="s">
        <v>8325</v>
      </c>
      <c r="R2313" t="s">
        <v>8329</v>
      </c>
      <c r="S2313" s="11">
        <f t="shared" si="146"/>
        <v>41736.004502314812</v>
      </c>
      <c r="T2313" s="11">
        <f t="shared" si="147"/>
        <v>41766.004502314812</v>
      </c>
    </row>
    <row r="2314" spans="1:20" ht="45" hidden="1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144"/>
        <v>108</v>
      </c>
      <c r="P2314" s="6">
        <f t="shared" si="145"/>
        <v>40.962025316455694</v>
      </c>
      <c r="Q2314" t="s">
        <v>8325</v>
      </c>
      <c r="R2314" t="s">
        <v>8329</v>
      </c>
      <c r="S2314" s="11">
        <f t="shared" si="146"/>
        <v>41716.632847222223</v>
      </c>
      <c r="T2314" s="11">
        <f t="shared" si="147"/>
        <v>41747.958333333336</v>
      </c>
    </row>
    <row r="2315" spans="1:20" ht="30" hidden="1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144"/>
        <v>176</v>
      </c>
      <c r="P2315" s="6">
        <f t="shared" si="145"/>
        <v>56.000127388535034</v>
      </c>
      <c r="Q2315" t="s">
        <v>8325</v>
      </c>
      <c r="R2315" t="s">
        <v>8329</v>
      </c>
      <c r="S2315" s="11">
        <f t="shared" si="146"/>
        <v>41002.958634259259</v>
      </c>
      <c r="T2315" s="11">
        <f t="shared" si="147"/>
        <v>41032.958634259259</v>
      </c>
    </row>
    <row r="2316" spans="1:20" ht="60" hidden="1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144"/>
        <v>157</v>
      </c>
      <c r="P2316" s="6">
        <f t="shared" si="145"/>
        <v>37.672800000000002</v>
      </c>
      <c r="Q2316" t="s">
        <v>8325</v>
      </c>
      <c r="R2316" t="s">
        <v>8329</v>
      </c>
      <c r="S2316" s="11">
        <f t="shared" si="146"/>
        <v>41037.551585648151</v>
      </c>
      <c r="T2316" s="11">
        <f t="shared" si="147"/>
        <v>41067.551585648151</v>
      </c>
    </row>
    <row r="2317" spans="1:20" ht="45" hidden="1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144"/>
        <v>103</v>
      </c>
      <c r="P2317" s="6">
        <f t="shared" si="145"/>
        <v>40.078125</v>
      </c>
      <c r="Q2317" t="s">
        <v>8325</v>
      </c>
      <c r="R2317" t="s">
        <v>8329</v>
      </c>
      <c r="S2317" s="11">
        <f t="shared" si="146"/>
        <v>41004.72619212963</v>
      </c>
      <c r="T2317" s="11">
        <f t="shared" si="147"/>
        <v>41034.72619212963</v>
      </c>
    </row>
    <row r="2318" spans="1:20" ht="60" hidden="1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144"/>
        <v>104</v>
      </c>
      <c r="P2318" s="6">
        <f t="shared" si="145"/>
        <v>78.031999999999996</v>
      </c>
      <c r="Q2318" t="s">
        <v>8325</v>
      </c>
      <c r="R2318" t="s">
        <v>8329</v>
      </c>
      <c r="S2318" s="11">
        <f t="shared" si="146"/>
        <v>40079.725115740745</v>
      </c>
      <c r="T2318" s="11">
        <f t="shared" si="147"/>
        <v>40156.76666666667</v>
      </c>
    </row>
    <row r="2319" spans="1:20" ht="45" hidden="1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144"/>
        <v>104</v>
      </c>
      <c r="P2319" s="6">
        <f t="shared" si="145"/>
        <v>18.90909090909091</v>
      </c>
      <c r="Q2319" t="s">
        <v>8325</v>
      </c>
      <c r="R2319" t="s">
        <v>8329</v>
      </c>
      <c r="S2319" s="11">
        <f t="shared" si="146"/>
        <v>40192.542233796295</v>
      </c>
      <c r="T2319" s="11">
        <f t="shared" si="147"/>
        <v>40224.208333333336</v>
      </c>
    </row>
    <row r="2320" spans="1:20" ht="60" hidden="1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144"/>
        <v>121</v>
      </c>
      <c r="P2320" s="6">
        <f t="shared" si="145"/>
        <v>37.134969325153371</v>
      </c>
      <c r="Q2320" t="s">
        <v>8325</v>
      </c>
      <c r="R2320" t="s">
        <v>8329</v>
      </c>
      <c r="S2320" s="11">
        <f t="shared" si="146"/>
        <v>40050.643680555557</v>
      </c>
      <c r="T2320" s="11">
        <f t="shared" si="147"/>
        <v>40082.165972222225</v>
      </c>
    </row>
    <row r="2321" spans="1:20" ht="45" hidden="1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144"/>
        <v>108</v>
      </c>
      <c r="P2321" s="6">
        <f t="shared" si="145"/>
        <v>41.961038961038959</v>
      </c>
      <c r="Q2321" t="s">
        <v>8325</v>
      </c>
      <c r="R2321" t="s">
        <v>8329</v>
      </c>
      <c r="S2321" s="11">
        <f t="shared" si="146"/>
        <v>41593.082002314812</v>
      </c>
      <c r="T2321" s="11">
        <f t="shared" si="147"/>
        <v>41623.082002314812</v>
      </c>
    </row>
    <row r="2322" spans="1:20" ht="60" hidden="1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144"/>
        <v>109</v>
      </c>
      <c r="P2322" s="6">
        <f t="shared" si="145"/>
        <v>61.044943820224717</v>
      </c>
      <c r="Q2322" t="s">
        <v>8325</v>
      </c>
      <c r="R2322" t="s">
        <v>8329</v>
      </c>
      <c r="S2322" s="11">
        <f t="shared" si="146"/>
        <v>41696.817129629628</v>
      </c>
      <c r="T2322" s="11">
        <f t="shared" si="147"/>
        <v>41731.775462962964</v>
      </c>
    </row>
    <row r="2323" spans="1:20" ht="45" hidden="1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144"/>
        <v>39</v>
      </c>
      <c r="P2323" s="6">
        <f t="shared" si="145"/>
        <v>64.53125</v>
      </c>
      <c r="Q2323" t="s">
        <v>8336</v>
      </c>
      <c r="R2323" t="s">
        <v>8352</v>
      </c>
      <c r="S2323" s="11">
        <f t="shared" si="146"/>
        <v>42799.260428240741</v>
      </c>
      <c r="T2323" s="11">
        <f t="shared" si="147"/>
        <v>42829.21876157407</v>
      </c>
    </row>
    <row r="2324" spans="1:20" ht="45" hidden="1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144"/>
        <v>3</v>
      </c>
      <c r="P2324" s="6">
        <f t="shared" si="145"/>
        <v>21.25</v>
      </c>
      <c r="Q2324" t="s">
        <v>8336</v>
      </c>
      <c r="R2324" t="s">
        <v>8352</v>
      </c>
      <c r="S2324" s="11">
        <f t="shared" si="146"/>
        <v>42804.895474537043</v>
      </c>
      <c r="T2324" s="11">
        <f t="shared" si="147"/>
        <v>42834.853807870371</v>
      </c>
    </row>
    <row r="2325" spans="1:20" ht="45" hidden="1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144"/>
        <v>48</v>
      </c>
      <c r="P2325" s="6">
        <f t="shared" si="145"/>
        <v>30</v>
      </c>
      <c r="Q2325" t="s">
        <v>8336</v>
      </c>
      <c r="R2325" t="s">
        <v>8352</v>
      </c>
      <c r="S2325" s="11">
        <f t="shared" si="146"/>
        <v>42807.755173611105</v>
      </c>
      <c r="T2325" s="11">
        <f t="shared" si="147"/>
        <v>42814.755173611105</v>
      </c>
    </row>
    <row r="2326" spans="1:20" ht="45" hidden="1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144"/>
        <v>21</v>
      </c>
      <c r="P2326" s="6">
        <f t="shared" si="145"/>
        <v>25.491803278688526</v>
      </c>
      <c r="Q2326" t="s">
        <v>8336</v>
      </c>
      <c r="R2326" t="s">
        <v>8352</v>
      </c>
      <c r="S2326" s="11">
        <f t="shared" si="146"/>
        <v>42790.885243055556</v>
      </c>
      <c r="T2326" s="11">
        <f t="shared" si="147"/>
        <v>42820.843576388885</v>
      </c>
    </row>
    <row r="2327" spans="1:20" ht="60" hidden="1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144"/>
        <v>8</v>
      </c>
      <c r="P2327" s="6">
        <f t="shared" si="145"/>
        <v>11.428571428571429</v>
      </c>
      <c r="Q2327" t="s">
        <v>8336</v>
      </c>
      <c r="R2327" t="s">
        <v>8352</v>
      </c>
      <c r="S2327" s="11">
        <f t="shared" si="146"/>
        <v>42794.022349537037</v>
      </c>
      <c r="T2327" s="11">
        <f t="shared" si="147"/>
        <v>42823.980682870373</v>
      </c>
    </row>
    <row r="2328" spans="1:20" ht="60" hidden="1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144"/>
        <v>1</v>
      </c>
      <c r="P2328" s="6">
        <f t="shared" si="145"/>
        <v>108</v>
      </c>
      <c r="Q2328" t="s">
        <v>8336</v>
      </c>
      <c r="R2328" t="s">
        <v>8352</v>
      </c>
      <c r="S2328" s="11">
        <f t="shared" si="146"/>
        <v>42804.034120370372</v>
      </c>
      <c r="T2328" s="11">
        <f t="shared" si="147"/>
        <v>42855.708333333328</v>
      </c>
    </row>
    <row r="2329" spans="1:20" ht="45" hidden="1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144"/>
        <v>526</v>
      </c>
      <c r="P2329" s="6">
        <f t="shared" si="145"/>
        <v>54.883162444113267</v>
      </c>
      <c r="Q2329" t="s">
        <v>8336</v>
      </c>
      <c r="R2329" t="s">
        <v>8352</v>
      </c>
      <c r="S2329" s="11">
        <f t="shared" si="146"/>
        <v>41842.917129629634</v>
      </c>
      <c r="T2329" s="11">
        <f t="shared" si="147"/>
        <v>41877.917129629634</v>
      </c>
    </row>
    <row r="2330" spans="1:20" ht="60" hidden="1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144"/>
        <v>254</v>
      </c>
      <c r="P2330" s="6">
        <f t="shared" si="145"/>
        <v>47.383612662942269</v>
      </c>
      <c r="Q2330" t="s">
        <v>8336</v>
      </c>
      <c r="R2330" t="s">
        <v>8352</v>
      </c>
      <c r="S2330" s="11">
        <f t="shared" si="146"/>
        <v>42139.781678240746</v>
      </c>
      <c r="T2330" s="11">
        <f t="shared" si="147"/>
        <v>42169.781678240746</v>
      </c>
    </row>
    <row r="2331" spans="1:20" ht="45" hidden="1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144"/>
        <v>106</v>
      </c>
      <c r="P2331" s="6">
        <f t="shared" si="145"/>
        <v>211.84</v>
      </c>
      <c r="Q2331" t="s">
        <v>8336</v>
      </c>
      <c r="R2331" t="s">
        <v>8352</v>
      </c>
      <c r="S2331" s="11">
        <f t="shared" si="146"/>
        <v>41807.624374999999</v>
      </c>
      <c r="T2331" s="11">
        <f t="shared" si="147"/>
        <v>41837.624374999999</v>
      </c>
    </row>
    <row r="2332" spans="1:20" ht="60" hidden="1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144"/>
        <v>102</v>
      </c>
      <c r="P2332" s="6">
        <f t="shared" si="145"/>
        <v>219.92638036809817</v>
      </c>
      <c r="Q2332" t="s">
        <v>8336</v>
      </c>
      <c r="R2332" t="s">
        <v>8352</v>
      </c>
      <c r="S2332" s="11">
        <f t="shared" si="146"/>
        <v>42332.89980324074</v>
      </c>
      <c r="T2332" s="11">
        <f t="shared" si="147"/>
        <v>42363</v>
      </c>
    </row>
    <row r="2333" spans="1:20" ht="45" hidden="1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144"/>
        <v>144</v>
      </c>
      <c r="P2333" s="6">
        <f t="shared" si="145"/>
        <v>40.795406360424032</v>
      </c>
      <c r="Q2333" t="s">
        <v>8336</v>
      </c>
      <c r="R2333" t="s">
        <v>8352</v>
      </c>
      <c r="S2333" s="11">
        <f t="shared" si="146"/>
        <v>41839.005671296298</v>
      </c>
      <c r="T2333" s="11">
        <f t="shared" si="147"/>
        <v>41869.005671296298</v>
      </c>
    </row>
    <row r="2334" spans="1:20" ht="60" hidden="1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144"/>
        <v>106</v>
      </c>
      <c r="P2334" s="6">
        <f t="shared" si="145"/>
        <v>75.502840909090907</v>
      </c>
      <c r="Q2334" t="s">
        <v>8336</v>
      </c>
      <c r="R2334" t="s">
        <v>8352</v>
      </c>
      <c r="S2334" s="11">
        <f t="shared" si="146"/>
        <v>42011.628136574072</v>
      </c>
      <c r="T2334" s="11">
        <f t="shared" si="147"/>
        <v>42041.628136574072</v>
      </c>
    </row>
    <row r="2335" spans="1:20" ht="60" hidden="1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144"/>
        <v>212</v>
      </c>
      <c r="P2335" s="6">
        <f t="shared" si="145"/>
        <v>13.542553191489361</v>
      </c>
      <c r="Q2335" t="s">
        <v>8336</v>
      </c>
      <c r="R2335" t="s">
        <v>8352</v>
      </c>
      <c r="S2335" s="11">
        <f t="shared" si="146"/>
        <v>41767.650347222225</v>
      </c>
      <c r="T2335" s="11">
        <f t="shared" si="147"/>
        <v>41788.743055555555</v>
      </c>
    </row>
    <row r="2336" spans="1:20" ht="45" hidden="1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144"/>
        <v>102</v>
      </c>
      <c r="P2336" s="6">
        <f t="shared" si="145"/>
        <v>60.865671641791046</v>
      </c>
      <c r="Q2336" t="s">
        <v>8336</v>
      </c>
      <c r="R2336" t="s">
        <v>8352</v>
      </c>
      <c r="S2336" s="11">
        <f t="shared" si="146"/>
        <v>41918.670115740737</v>
      </c>
      <c r="T2336" s="11">
        <f t="shared" si="147"/>
        <v>41948.731944444444</v>
      </c>
    </row>
    <row r="2337" spans="1:20" ht="60" hidden="1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144"/>
        <v>102</v>
      </c>
      <c r="P2337" s="6">
        <f t="shared" si="145"/>
        <v>115.69230769230769</v>
      </c>
      <c r="Q2337" t="s">
        <v>8336</v>
      </c>
      <c r="R2337" t="s">
        <v>8352</v>
      </c>
      <c r="S2337" s="11">
        <f t="shared" si="146"/>
        <v>41771.572256944448</v>
      </c>
      <c r="T2337" s="11">
        <f t="shared" si="147"/>
        <v>41801.572256944448</v>
      </c>
    </row>
    <row r="2338" spans="1:20" ht="45" hidden="1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144"/>
        <v>521</v>
      </c>
      <c r="P2338" s="6">
        <f t="shared" si="145"/>
        <v>48.104623556581984</v>
      </c>
      <c r="Q2338" t="s">
        <v>8336</v>
      </c>
      <c r="R2338" t="s">
        <v>8352</v>
      </c>
      <c r="S2338" s="11">
        <f t="shared" si="146"/>
        <v>41666.924710648149</v>
      </c>
      <c r="T2338" s="11">
        <f t="shared" si="147"/>
        <v>41706.924710648149</v>
      </c>
    </row>
    <row r="2339" spans="1:20" ht="45" hidden="1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144"/>
        <v>111</v>
      </c>
      <c r="P2339" s="6">
        <f t="shared" si="145"/>
        <v>74.184357541899445</v>
      </c>
      <c r="Q2339" t="s">
        <v>8336</v>
      </c>
      <c r="R2339" t="s">
        <v>8352</v>
      </c>
      <c r="S2339" s="11">
        <f t="shared" si="146"/>
        <v>41786.640543981484</v>
      </c>
      <c r="T2339" s="11">
        <f t="shared" si="147"/>
        <v>41816.640543981484</v>
      </c>
    </row>
    <row r="2340" spans="1:20" ht="45" hidden="1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144"/>
        <v>101</v>
      </c>
      <c r="P2340" s="6">
        <f t="shared" si="145"/>
        <v>123.34552845528455</v>
      </c>
      <c r="Q2340" t="s">
        <v>8336</v>
      </c>
      <c r="R2340" t="s">
        <v>8352</v>
      </c>
      <c r="S2340" s="11">
        <f t="shared" si="146"/>
        <v>41789.896805555552</v>
      </c>
      <c r="T2340" s="11">
        <f t="shared" si="147"/>
        <v>41819.896805555552</v>
      </c>
    </row>
    <row r="2341" spans="1:20" ht="60" hidden="1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144"/>
        <v>294</v>
      </c>
      <c r="P2341" s="6">
        <f t="shared" si="145"/>
        <v>66.623188405797094</v>
      </c>
      <c r="Q2341" t="s">
        <v>8336</v>
      </c>
      <c r="R2341" t="s">
        <v>8352</v>
      </c>
      <c r="S2341" s="11">
        <f t="shared" si="146"/>
        <v>42692.79987268518</v>
      </c>
      <c r="T2341" s="11">
        <f t="shared" si="147"/>
        <v>42723.332638888889</v>
      </c>
    </row>
    <row r="2342" spans="1:20" ht="45" hidden="1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144"/>
        <v>106</v>
      </c>
      <c r="P2342" s="6">
        <f t="shared" si="145"/>
        <v>104.99007444168734</v>
      </c>
      <c r="Q2342" t="s">
        <v>8336</v>
      </c>
      <c r="R2342" t="s">
        <v>8352</v>
      </c>
      <c r="S2342" s="11">
        <f t="shared" si="146"/>
        <v>42643.642800925925</v>
      </c>
      <c r="T2342" s="11">
        <f t="shared" si="147"/>
        <v>42673.642800925925</v>
      </c>
    </row>
    <row r="2343" spans="1:20" ht="45" hidden="1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144"/>
        <v>0</v>
      </c>
      <c r="P2343" s="6" t="e">
        <f t="shared" si="145"/>
        <v>#DIV/0!</v>
      </c>
      <c r="Q2343" t="s">
        <v>8319</v>
      </c>
      <c r="R2343" t="s">
        <v>8320</v>
      </c>
      <c r="S2343" s="11">
        <f t="shared" si="146"/>
        <v>42167.813703703709</v>
      </c>
      <c r="T2343" s="11">
        <f t="shared" si="147"/>
        <v>42197.813703703709</v>
      </c>
    </row>
    <row r="2344" spans="1:20" ht="60" hidden="1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144"/>
        <v>0</v>
      </c>
      <c r="P2344" s="6" t="e">
        <f t="shared" si="145"/>
        <v>#DIV/0!</v>
      </c>
      <c r="Q2344" t="s">
        <v>8319</v>
      </c>
      <c r="R2344" t="s">
        <v>8320</v>
      </c>
      <c r="S2344" s="11">
        <f t="shared" si="146"/>
        <v>41897.702199074076</v>
      </c>
      <c r="T2344" s="11">
        <f t="shared" si="147"/>
        <v>41918.208333333336</v>
      </c>
    </row>
    <row r="2345" spans="1:20" ht="60" hidden="1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144"/>
        <v>3</v>
      </c>
      <c r="P2345" s="6">
        <f t="shared" si="145"/>
        <v>300</v>
      </c>
      <c r="Q2345" t="s">
        <v>8319</v>
      </c>
      <c r="R2345" t="s">
        <v>8320</v>
      </c>
      <c r="S2345" s="11">
        <f t="shared" si="146"/>
        <v>42327.825289351851</v>
      </c>
      <c r="T2345" s="11">
        <f t="shared" si="147"/>
        <v>42377.82430555555</v>
      </c>
    </row>
    <row r="2346" spans="1:20" ht="60" hidden="1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144"/>
        <v>0</v>
      </c>
      <c r="P2346" s="6">
        <f t="shared" si="145"/>
        <v>1</v>
      </c>
      <c r="Q2346" t="s">
        <v>8319</v>
      </c>
      <c r="R2346" t="s">
        <v>8320</v>
      </c>
      <c r="S2346" s="11">
        <f t="shared" si="146"/>
        <v>42515.727650462963</v>
      </c>
      <c r="T2346" s="11">
        <f t="shared" si="147"/>
        <v>42545.727650462963</v>
      </c>
    </row>
    <row r="2347" spans="1:20" ht="60" hidden="1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144"/>
        <v>0</v>
      </c>
      <c r="P2347" s="6" t="e">
        <f t="shared" si="145"/>
        <v>#DIV/0!</v>
      </c>
      <c r="Q2347" t="s">
        <v>8319</v>
      </c>
      <c r="R2347" t="s">
        <v>8320</v>
      </c>
      <c r="S2347" s="11">
        <f t="shared" si="146"/>
        <v>42060.001805555556</v>
      </c>
      <c r="T2347" s="11">
        <f t="shared" si="147"/>
        <v>42094.985416666663</v>
      </c>
    </row>
    <row r="2348" spans="1:20" ht="45" hidden="1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144"/>
        <v>0</v>
      </c>
      <c r="P2348" s="6">
        <f t="shared" si="145"/>
        <v>13</v>
      </c>
      <c r="Q2348" t="s">
        <v>8319</v>
      </c>
      <c r="R2348" t="s">
        <v>8320</v>
      </c>
      <c r="S2348" s="11">
        <f t="shared" si="146"/>
        <v>42615.79896990741</v>
      </c>
      <c r="T2348" s="11">
        <f t="shared" si="147"/>
        <v>42660.79896990741</v>
      </c>
    </row>
    <row r="2349" spans="1:20" ht="45" hidden="1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144"/>
        <v>2</v>
      </c>
      <c r="P2349" s="6">
        <f t="shared" si="145"/>
        <v>15</v>
      </c>
      <c r="Q2349" t="s">
        <v>8319</v>
      </c>
      <c r="R2349" t="s">
        <v>8320</v>
      </c>
      <c r="S2349" s="11">
        <f t="shared" si="146"/>
        <v>42577.607361111113</v>
      </c>
      <c r="T2349" s="11">
        <f t="shared" si="147"/>
        <v>42607.607361111113</v>
      </c>
    </row>
    <row r="2350" spans="1:20" ht="60" hidden="1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144"/>
        <v>0</v>
      </c>
      <c r="P2350" s="6">
        <f t="shared" si="145"/>
        <v>54</v>
      </c>
      <c r="Q2350" t="s">
        <v>8319</v>
      </c>
      <c r="R2350" t="s">
        <v>8320</v>
      </c>
      <c r="S2350" s="11">
        <f t="shared" si="146"/>
        <v>42360.932152777779</v>
      </c>
      <c r="T2350" s="11">
        <f t="shared" si="147"/>
        <v>42420.932152777779</v>
      </c>
    </row>
    <row r="2351" spans="1:20" ht="45" hidden="1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144"/>
        <v>0</v>
      </c>
      <c r="P2351" s="6" t="e">
        <f t="shared" si="145"/>
        <v>#DIV/0!</v>
      </c>
      <c r="Q2351" t="s">
        <v>8319</v>
      </c>
      <c r="R2351" t="s">
        <v>8320</v>
      </c>
      <c r="S2351" s="11">
        <f t="shared" si="146"/>
        <v>42198.775787037041</v>
      </c>
      <c r="T2351" s="11">
        <f t="shared" si="147"/>
        <v>42227.775787037041</v>
      </c>
    </row>
    <row r="2352" spans="1:20" ht="45" hidden="1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144"/>
        <v>0</v>
      </c>
      <c r="P2352" s="6" t="e">
        <f t="shared" si="145"/>
        <v>#DIV/0!</v>
      </c>
      <c r="Q2352" t="s">
        <v>8319</v>
      </c>
      <c r="R2352" t="s">
        <v>8320</v>
      </c>
      <c r="S2352" s="11">
        <f t="shared" si="146"/>
        <v>42708.842245370368</v>
      </c>
      <c r="T2352" s="11">
        <f t="shared" si="147"/>
        <v>42738.842245370368</v>
      </c>
    </row>
    <row r="2353" spans="1:20" ht="30" hidden="1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144"/>
        <v>1</v>
      </c>
      <c r="P2353" s="6">
        <f t="shared" si="145"/>
        <v>15.428571428571429</v>
      </c>
      <c r="Q2353" t="s">
        <v>8319</v>
      </c>
      <c r="R2353" t="s">
        <v>8320</v>
      </c>
      <c r="S2353" s="11">
        <f t="shared" si="146"/>
        <v>42094.101145833338</v>
      </c>
      <c r="T2353" s="11">
        <f t="shared" si="147"/>
        <v>42124.101145833338</v>
      </c>
    </row>
    <row r="2354" spans="1:20" ht="45" hidden="1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144"/>
        <v>0</v>
      </c>
      <c r="P2354" s="6" t="e">
        <f t="shared" si="145"/>
        <v>#DIV/0!</v>
      </c>
      <c r="Q2354" t="s">
        <v>8319</v>
      </c>
      <c r="R2354" t="s">
        <v>8320</v>
      </c>
      <c r="S2354" s="11">
        <f t="shared" si="146"/>
        <v>42101.633703703701</v>
      </c>
      <c r="T2354" s="11">
        <f t="shared" si="147"/>
        <v>42161.633703703701</v>
      </c>
    </row>
    <row r="2355" spans="1:20" ht="60" hidden="1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144"/>
        <v>0</v>
      </c>
      <c r="P2355" s="6" t="e">
        <f t="shared" si="145"/>
        <v>#DIV/0!</v>
      </c>
      <c r="Q2355" t="s">
        <v>8319</v>
      </c>
      <c r="R2355" t="s">
        <v>8320</v>
      </c>
      <c r="S2355" s="11">
        <f t="shared" si="146"/>
        <v>42103.676180555558</v>
      </c>
      <c r="T2355" s="11">
        <f t="shared" si="147"/>
        <v>42115.676180555558</v>
      </c>
    </row>
    <row r="2356" spans="1:20" ht="45" hidden="1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144"/>
        <v>0</v>
      </c>
      <c r="P2356" s="6">
        <f t="shared" si="145"/>
        <v>25</v>
      </c>
      <c r="Q2356" t="s">
        <v>8319</v>
      </c>
      <c r="R2356" t="s">
        <v>8320</v>
      </c>
      <c r="S2356" s="11">
        <f t="shared" si="146"/>
        <v>41954.722916666666</v>
      </c>
      <c r="T2356" s="11">
        <f t="shared" si="147"/>
        <v>42014.722916666666</v>
      </c>
    </row>
    <row r="2357" spans="1:20" ht="45" hidden="1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144"/>
        <v>1</v>
      </c>
      <c r="P2357" s="6">
        <f t="shared" si="145"/>
        <v>27.5</v>
      </c>
      <c r="Q2357" t="s">
        <v>8319</v>
      </c>
      <c r="R2357" t="s">
        <v>8320</v>
      </c>
      <c r="S2357" s="11">
        <f t="shared" si="146"/>
        <v>42096.918240740735</v>
      </c>
      <c r="T2357" s="11">
        <f t="shared" si="147"/>
        <v>42126.918240740735</v>
      </c>
    </row>
    <row r="2358" spans="1:20" ht="30" hidden="1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144"/>
        <v>0</v>
      </c>
      <c r="P2358" s="6" t="e">
        <f t="shared" si="145"/>
        <v>#DIV/0!</v>
      </c>
      <c r="Q2358" t="s">
        <v>8319</v>
      </c>
      <c r="R2358" t="s">
        <v>8320</v>
      </c>
      <c r="S2358" s="11">
        <f t="shared" si="146"/>
        <v>42130.78361111111</v>
      </c>
      <c r="T2358" s="11">
        <f t="shared" si="147"/>
        <v>42160.78361111111</v>
      </c>
    </row>
    <row r="2359" spans="1:20" ht="45" hidden="1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144"/>
        <v>0</v>
      </c>
      <c r="P2359" s="6" t="e">
        <f t="shared" si="145"/>
        <v>#DIV/0!</v>
      </c>
      <c r="Q2359" t="s">
        <v>8319</v>
      </c>
      <c r="R2359" t="s">
        <v>8320</v>
      </c>
      <c r="S2359" s="11">
        <f t="shared" si="146"/>
        <v>42264.620115740734</v>
      </c>
      <c r="T2359" s="11">
        <f t="shared" si="147"/>
        <v>42294.620115740734</v>
      </c>
    </row>
    <row r="2360" spans="1:20" ht="45" hidden="1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144"/>
        <v>0</v>
      </c>
      <c r="P2360" s="6" t="e">
        <f t="shared" si="145"/>
        <v>#DIV/0!</v>
      </c>
      <c r="Q2360" t="s">
        <v>8319</v>
      </c>
      <c r="R2360" t="s">
        <v>8320</v>
      </c>
      <c r="S2360" s="11">
        <f t="shared" si="146"/>
        <v>41978.930972222224</v>
      </c>
      <c r="T2360" s="11">
        <f t="shared" si="147"/>
        <v>42035.027083333334</v>
      </c>
    </row>
    <row r="2361" spans="1:20" ht="45" hidden="1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144"/>
        <v>15</v>
      </c>
      <c r="P2361" s="6">
        <f t="shared" si="145"/>
        <v>367</v>
      </c>
      <c r="Q2361" t="s">
        <v>8319</v>
      </c>
      <c r="R2361" t="s">
        <v>8320</v>
      </c>
      <c r="S2361" s="11">
        <f t="shared" si="146"/>
        <v>42159.649583333332</v>
      </c>
      <c r="T2361" s="11">
        <f t="shared" si="147"/>
        <v>42219.649583333332</v>
      </c>
    </row>
    <row r="2362" spans="1:20" ht="45" hidden="1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144"/>
        <v>0</v>
      </c>
      <c r="P2362" s="6">
        <f t="shared" si="145"/>
        <v>2</v>
      </c>
      <c r="Q2362" t="s">
        <v>8319</v>
      </c>
      <c r="R2362" t="s">
        <v>8320</v>
      </c>
      <c r="S2362" s="11">
        <f t="shared" si="146"/>
        <v>42377.70694444445</v>
      </c>
      <c r="T2362" s="11">
        <f t="shared" si="147"/>
        <v>42407.70694444445</v>
      </c>
    </row>
    <row r="2363" spans="1:20" ht="60" hidden="1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144"/>
        <v>0</v>
      </c>
      <c r="P2363" s="6" t="e">
        <f t="shared" si="145"/>
        <v>#DIV/0!</v>
      </c>
      <c r="Q2363" t="s">
        <v>8319</v>
      </c>
      <c r="R2363" t="s">
        <v>8320</v>
      </c>
      <c r="S2363" s="11">
        <f t="shared" si="146"/>
        <v>42466.858888888892</v>
      </c>
      <c r="T2363" s="11">
        <f t="shared" si="147"/>
        <v>42490.916666666672</v>
      </c>
    </row>
    <row r="2364" spans="1:20" ht="45" hidden="1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144"/>
        <v>29</v>
      </c>
      <c r="P2364" s="6">
        <f t="shared" si="145"/>
        <v>60</v>
      </c>
      <c r="Q2364" t="s">
        <v>8319</v>
      </c>
      <c r="R2364" t="s">
        <v>8320</v>
      </c>
      <c r="S2364" s="11">
        <f t="shared" si="146"/>
        <v>41954.688310185185</v>
      </c>
      <c r="T2364" s="11">
        <f t="shared" si="147"/>
        <v>41984.688310185185</v>
      </c>
    </row>
    <row r="2365" spans="1:20" ht="60" hidden="1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144"/>
        <v>0</v>
      </c>
      <c r="P2365" s="6" t="e">
        <f t="shared" si="145"/>
        <v>#DIV/0!</v>
      </c>
      <c r="Q2365" t="s">
        <v>8319</v>
      </c>
      <c r="R2365" t="s">
        <v>8320</v>
      </c>
      <c r="S2365" s="11">
        <f t="shared" si="146"/>
        <v>42322.011574074073</v>
      </c>
      <c r="T2365" s="11">
        <f t="shared" si="147"/>
        <v>42367.011574074073</v>
      </c>
    </row>
    <row r="2366" spans="1:20" ht="45" hidden="1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144"/>
        <v>0</v>
      </c>
      <c r="P2366" s="6" t="e">
        <f t="shared" si="145"/>
        <v>#DIV/0!</v>
      </c>
      <c r="Q2366" t="s">
        <v>8319</v>
      </c>
      <c r="R2366" t="s">
        <v>8320</v>
      </c>
      <c r="S2366" s="11">
        <f t="shared" si="146"/>
        <v>42248.934675925921</v>
      </c>
      <c r="T2366" s="11">
        <f t="shared" si="147"/>
        <v>42303.934675925921</v>
      </c>
    </row>
    <row r="2367" spans="1:20" ht="60" hidden="1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144"/>
        <v>0</v>
      </c>
      <c r="P2367" s="6" t="e">
        <f t="shared" si="145"/>
        <v>#DIV/0!</v>
      </c>
      <c r="Q2367" t="s">
        <v>8319</v>
      </c>
      <c r="R2367" t="s">
        <v>8320</v>
      </c>
      <c r="S2367" s="11">
        <f t="shared" si="146"/>
        <v>42346.736400462964</v>
      </c>
      <c r="T2367" s="11">
        <f t="shared" si="147"/>
        <v>42386.958333333328</v>
      </c>
    </row>
    <row r="2368" spans="1:20" ht="45" hidden="1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144"/>
        <v>11</v>
      </c>
      <c r="P2368" s="6">
        <f t="shared" si="145"/>
        <v>97.407407407407405</v>
      </c>
      <c r="Q2368" t="s">
        <v>8319</v>
      </c>
      <c r="R2368" t="s">
        <v>8320</v>
      </c>
      <c r="S2368" s="11">
        <f t="shared" si="146"/>
        <v>42268.531631944439</v>
      </c>
      <c r="T2368" s="11">
        <f t="shared" si="147"/>
        <v>42298.531631944439</v>
      </c>
    </row>
    <row r="2369" spans="1:20" ht="60" hidden="1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144"/>
        <v>1</v>
      </c>
      <c r="P2369" s="6">
        <f t="shared" si="145"/>
        <v>47.857142857142854</v>
      </c>
      <c r="Q2369" t="s">
        <v>8319</v>
      </c>
      <c r="R2369" t="s">
        <v>8320</v>
      </c>
      <c r="S2369" s="11">
        <f t="shared" si="146"/>
        <v>42425.970092592594</v>
      </c>
      <c r="T2369" s="11">
        <f t="shared" si="147"/>
        <v>42485.928425925929</v>
      </c>
    </row>
    <row r="2370" spans="1:20" ht="60" hidden="1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144"/>
        <v>0</v>
      </c>
      <c r="P2370" s="6">
        <f t="shared" si="145"/>
        <v>50</v>
      </c>
      <c r="Q2370" t="s">
        <v>8319</v>
      </c>
      <c r="R2370" t="s">
        <v>8320</v>
      </c>
      <c r="S2370" s="11">
        <f t="shared" si="146"/>
        <v>42063.721817129626</v>
      </c>
      <c r="T2370" s="11">
        <f t="shared" si="147"/>
        <v>42108.680150462969</v>
      </c>
    </row>
    <row r="2371" spans="1:20" ht="60" hidden="1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ref="O2371:O2434" si="148">ROUND(E2371/D2371*100,0)</f>
        <v>0</v>
      </c>
      <c r="P2371" s="6" t="e">
        <f t="shared" ref="P2371:P2434" si="149">E2371/L2371</f>
        <v>#DIV/0!</v>
      </c>
      <c r="Q2371" t="s">
        <v>8319</v>
      </c>
      <c r="R2371" t="s">
        <v>8320</v>
      </c>
      <c r="S2371" s="11">
        <f t="shared" ref="S2371:S2434" si="150">(((J2371/60)/60)/24)+DATE(1970,1,1)</f>
        <v>42380.812627314815</v>
      </c>
      <c r="T2371" s="11">
        <f t="shared" ref="T2371:T2434" si="151">(((I2371/60)/60)/24)+DATE(1970,1,1)</f>
        <v>42410.812627314815</v>
      </c>
    </row>
    <row r="2372" spans="1:20" ht="60" hidden="1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148"/>
        <v>0</v>
      </c>
      <c r="P2372" s="6">
        <f t="shared" si="149"/>
        <v>20.5</v>
      </c>
      <c r="Q2372" t="s">
        <v>8319</v>
      </c>
      <c r="R2372" t="s">
        <v>8320</v>
      </c>
      <c r="S2372" s="11">
        <f t="shared" si="150"/>
        <v>41961.18913194444</v>
      </c>
      <c r="T2372" s="11">
        <f t="shared" si="151"/>
        <v>41991.18913194444</v>
      </c>
    </row>
    <row r="2373" spans="1:20" ht="60" hidden="1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148"/>
        <v>0</v>
      </c>
      <c r="P2373" s="6" t="e">
        <f t="shared" si="149"/>
        <v>#DIV/0!</v>
      </c>
      <c r="Q2373" t="s">
        <v>8319</v>
      </c>
      <c r="R2373" t="s">
        <v>8320</v>
      </c>
      <c r="S2373" s="11">
        <f t="shared" si="150"/>
        <v>42150.777731481481</v>
      </c>
      <c r="T2373" s="11">
        <f t="shared" si="151"/>
        <v>42180.777731481481</v>
      </c>
    </row>
    <row r="2374" spans="1:20" ht="60" hidden="1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148"/>
        <v>3</v>
      </c>
      <c r="P2374" s="6">
        <f t="shared" si="149"/>
        <v>30</v>
      </c>
      <c r="Q2374" t="s">
        <v>8319</v>
      </c>
      <c r="R2374" t="s">
        <v>8320</v>
      </c>
      <c r="S2374" s="11">
        <f t="shared" si="150"/>
        <v>42088.069108796291</v>
      </c>
      <c r="T2374" s="11">
        <f t="shared" si="151"/>
        <v>42118.069108796291</v>
      </c>
    </row>
    <row r="2375" spans="1:20" ht="30" hidden="1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148"/>
        <v>0</v>
      </c>
      <c r="P2375" s="6">
        <f t="shared" si="149"/>
        <v>50</v>
      </c>
      <c r="Q2375" t="s">
        <v>8319</v>
      </c>
      <c r="R2375" t="s">
        <v>8320</v>
      </c>
      <c r="S2375" s="11">
        <f t="shared" si="150"/>
        <v>42215.662314814821</v>
      </c>
      <c r="T2375" s="11">
        <f t="shared" si="151"/>
        <v>42245.662314814821</v>
      </c>
    </row>
    <row r="2376" spans="1:20" ht="60" hidden="1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148"/>
        <v>0</v>
      </c>
      <c r="P2376" s="6">
        <f t="shared" si="149"/>
        <v>10</v>
      </c>
      <c r="Q2376" t="s">
        <v>8319</v>
      </c>
      <c r="R2376" t="s">
        <v>8320</v>
      </c>
      <c r="S2376" s="11">
        <f t="shared" si="150"/>
        <v>42017.843287037031</v>
      </c>
      <c r="T2376" s="11">
        <f t="shared" si="151"/>
        <v>42047.843287037031</v>
      </c>
    </row>
    <row r="2377" spans="1:20" ht="60" hidden="1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148"/>
        <v>0</v>
      </c>
      <c r="P2377" s="6" t="e">
        <f t="shared" si="149"/>
        <v>#DIV/0!</v>
      </c>
      <c r="Q2377" t="s">
        <v>8319</v>
      </c>
      <c r="R2377" t="s">
        <v>8320</v>
      </c>
      <c r="S2377" s="11">
        <f t="shared" si="150"/>
        <v>42592.836076388892</v>
      </c>
      <c r="T2377" s="11">
        <f t="shared" si="151"/>
        <v>42622.836076388892</v>
      </c>
    </row>
    <row r="2378" spans="1:20" ht="45" hidden="1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148"/>
        <v>11</v>
      </c>
      <c r="P2378" s="6">
        <f t="shared" si="149"/>
        <v>81.582499999999996</v>
      </c>
      <c r="Q2378" t="s">
        <v>8319</v>
      </c>
      <c r="R2378" t="s">
        <v>8320</v>
      </c>
      <c r="S2378" s="11">
        <f t="shared" si="150"/>
        <v>42318.925532407404</v>
      </c>
      <c r="T2378" s="11">
        <f t="shared" si="151"/>
        <v>42348.925532407404</v>
      </c>
    </row>
    <row r="2379" spans="1:20" ht="45" hidden="1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148"/>
        <v>0</v>
      </c>
      <c r="P2379" s="6" t="e">
        <f t="shared" si="149"/>
        <v>#DIV/0!</v>
      </c>
      <c r="Q2379" t="s">
        <v>8319</v>
      </c>
      <c r="R2379" t="s">
        <v>8320</v>
      </c>
      <c r="S2379" s="11">
        <f t="shared" si="150"/>
        <v>42669.870173611111</v>
      </c>
      <c r="T2379" s="11">
        <f t="shared" si="151"/>
        <v>42699.911840277782</v>
      </c>
    </row>
    <row r="2380" spans="1:20" ht="45" hidden="1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148"/>
        <v>0</v>
      </c>
      <c r="P2380" s="6" t="e">
        <f t="shared" si="149"/>
        <v>#DIV/0!</v>
      </c>
      <c r="Q2380" t="s">
        <v>8319</v>
      </c>
      <c r="R2380" t="s">
        <v>8320</v>
      </c>
      <c r="S2380" s="11">
        <f t="shared" si="150"/>
        <v>42213.013078703705</v>
      </c>
      <c r="T2380" s="11">
        <f t="shared" si="151"/>
        <v>42242.013078703705</v>
      </c>
    </row>
    <row r="2381" spans="1:20" ht="45" hidden="1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148"/>
        <v>0</v>
      </c>
      <c r="P2381" s="6" t="e">
        <f t="shared" si="149"/>
        <v>#DIV/0!</v>
      </c>
      <c r="Q2381" t="s">
        <v>8319</v>
      </c>
      <c r="R2381" t="s">
        <v>8320</v>
      </c>
      <c r="S2381" s="11">
        <f t="shared" si="150"/>
        <v>42237.016388888893</v>
      </c>
      <c r="T2381" s="11">
        <f t="shared" si="151"/>
        <v>42282.016388888893</v>
      </c>
    </row>
    <row r="2382" spans="1:20" ht="45" hidden="1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148"/>
        <v>0</v>
      </c>
      <c r="P2382" s="6">
        <f t="shared" si="149"/>
        <v>18.333333333333332</v>
      </c>
      <c r="Q2382" t="s">
        <v>8319</v>
      </c>
      <c r="R2382" t="s">
        <v>8320</v>
      </c>
      <c r="S2382" s="11">
        <f t="shared" si="150"/>
        <v>42248.793310185181</v>
      </c>
      <c r="T2382" s="11">
        <f t="shared" si="151"/>
        <v>42278.793310185181</v>
      </c>
    </row>
    <row r="2383" spans="1:20" ht="45" hidden="1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148"/>
        <v>2</v>
      </c>
      <c r="P2383" s="6">
        <f t="shared" si="149"/>
        <v>224.42857142857142</v>
      </c>
      <c r="Q2383" t="s">
        <v>8319</v>
      </c>
      <c r="R2383" t="s">
        <v>8320</v>
      </c>
      <c r="S2383" s="11">
        <f t="shared" si="150"/>
        <v>42074.935740740737</v>
      </c>
      <c r="T2383" s="11">
        <f t="shared" si="151"/>
        <v>42104.935740740737</v>
      </c>
    </row>
    <row r="2384" spans="1:20" ht="60" hidden="1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148"/>
        <v>3</v>
      </c>
      <c r="P2384" s="6">
        <f t="shared" si="149"/>
        <v>37.5</v>
      </c>
      <c r="Q2384" t="s">
        <v>8319</v>
      </c>
      <c r="R2384" t="s">
        <v>8320</v>
      </c>
      <c r="S2384" s="11">
        <f t="shared" si="150"/>
        <v>42195.187534722223</v>
      </c>
      <c r="T2384" s="11">
        <f t="shared" si="151"/>
        <v>42220.187534722223</v>
      </c>
    </row>
    <row r="2385" spans="1:20" ht="60" hidden="1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148"/>
        <v>4</v>
      </c>
      <c r="P2385" s="6">
        <f t="shared" si="149"/>
        <v>145</v>
      </c>
      <c r="Q2385" t="s">
        <v>8319</v>
      </c>
      <c r="R2385" t="s">
        <v>8320</v>
      </c>
      <c r="S2385" s="11">
        <f t="shared" si="150"/>
        <v>42027.056793981479</v>
      </c>
      <c r="T2385" s="11">
        <f t="shared" si="151"/>
        <v>42057.056793981479</v>
      </c>
    </row>
    <row r="2386" spans="1:20" ht="60" hidden="1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148"/>
        <v>1</v>
      </c>
      <c r="P2386" s="6">
        <f t="shared" si="149"/>
        <v>1</v>
      </c>
      <c r="Q2386" t="s">
        <v>8319</v>
      </c>
      <c r="R2386" t="s">
        <v>8320</v>
      </c>
      <c r="S2386" s="11">
        <f t="shared" si="150"/>
        <v>41927.067627314813</v>
      </c>
      <c r="T2386" s="11">
        <f t="shared" si="151"/>
        <v>41957.109293981484</v>
      </c>
    </row>
    <row r="2387" spans="1:20" ht="60" hidden="1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148"/>
        <v>1</v>
      </c>
      <c r="P2387" s="6">
        <f t="shared" si="149"/>
        <v>112.57142857142857</v>
      </c>
      <c r="Q2387" t="s">
        <v>8319</v>
      </c>
      <c r="R2387" t="s">
        <v>8320</v>
      </c>
      <c r="S2387" s="11">
        <f t="shared" si="150"/>
        <v>42191.70175925926</v>
      </c>
      <c r="T2387" s="11">
        <f t="shared" si="151"/>
        <v>42221.70175925926</v>
      </c>
    </row>
    <row r="2388" spans="1:20" ht="45" hidden="1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148"/>
        <v>0</v>
      </c>
      <c r="P2388" s="6" t="e">
        <f t="shared" si="149"/>
        <v>#DIV/0!</v>
      </c>
      <c r="Q2388" t="s">
        <v>8319</v>
      </c>
      <c r="R2388" t="s">
        <v>8320</v>
      </c>
      <c r="S2388" s="11">
        <f t="shared" si="150"/>
        <v>41954.838240740741</v>
      </c>
      <c r="T2388" s="11">
        <f t="shared" si="151"/>
        <v>42014.838240740741</v>
      </c>
    </row>
    <row r="2389" spans="1:20" ht="60" hidden="1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148"/>
        <v>1</v>
      </c>
      <c r="P2389" s="6">
        <f t="shared" si="149"/>
        <v>342</v>
      </c>
      <c r="Q2389" t="s">
        <v>8319</v>
      </c>
      <c r="R2389" t="s">
        <v>8320</v>
      </c>
      <c r="S2389" s="11">
        <f t="shared" si="150"/>
        <v>42528.626620370371</v>
      </c>
      <c r="T2389" s="11">
        <f t="shared" si="151"/>
        <v>42573.626620370371</v>
      </c>
    </row>
    <row r="2390" spans="1:20" ht="60" hidden="1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148"/>
        <v>1</v>
      </c>
      <c r="P2390" s="6">
        <f t="shared" si="149"/>
        <v>57.875</v>
      </c>
      <c r="Q2390" t="s">
        <v>8319</v>
      </c>
      <c r="R2390" t="s">
        <v>8320</v>
      </c>
      <c r="S2390" s="11">
        <f t="shared" si="150"/>
        <v>41989.853692129633</v>
      </c>
      <c r="T2390" s="11">
        <f t="shared" si="151"/>
        <v>42019.811805555553</v>
      </c>
    </row>
    <row r="2391" spans="1:20" ht="60" hidden="1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148"/>
        <v>0</v>
      </c>
      <c r="P2391" s="6">
        <f t="shared" si="149"/>
        <v>30</v>
      </c>
      <c r="Q2391" t="s">
        <v>8319</v>
      </c>
      <c r="R2391" t="s">
        <v>8320</v>
      </c>
      <c r="S2391" s="11">
        <f t="shared" si="150"/>
        <v>42179.653379629628</v>
      </c>
      <c r="T2391" s="11">
        <f t="shared" si="151"/>
        <v>42210.915972222225</v>
      </c>
    </row>
    <row r="2392" spans="1:20" ht="60" hidden="1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148"/>
        <v>0</v>
      </c>
      <c r="P2392" s="6" t="e">
        <f t="shared" si="149"/>
        <v>#DIV/0!</v>
      </c>
      <c r="Q2392" t="s">
        <v>8319</v>
      </c>
      <c r="R2392" t="s">
        <v>8320</v>
      </c>
      <c r="S2392" s="11">
        <f t="shared" si="150"/>
        <v>41968.262314814812</v>
      </c>
      <c r="T2392" s="11">
        <f t="shared" si="151"/>
        <v>42008.262314814812</v>
      </c>
    </row>
    <row r="2393" spans="1:20" ht="30" hidden="1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148"/>
        <v>0</v>
      </c>
      <c r="P2393" s="6">
        <f t="shared" si="149"/>
        <v>25</v>
      </c>
      <c r="Q2393" t="s">
        <v>8319</v>
      </c>
      <c r="R2393" t="s">
        <v>8320</v>
      </c>
      <c r="S2393" s="11">
        <f t="shared" si="150"/>
        <v>42064.794490740736</v>
      </c>
      <c r="T2393" s="11">
        <f t="shared" si="151"/>
        <v>42094.752824074079</v>
      </c>
    </row>
    <row r="2394" spans="1:20" ht="60" hidden="1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148"/>
        <v>0</v>
      </c>
      <c r="P2394" s="6" t="e">
        <f t="shared" si="149"/>
        <v>#DIV/0!</v>
      </c>
      <c r="Q2394" t="s">
        <v>8319</v>
      </c>
      <c r="R2394" t="s">
        <v>8320</v>
      </c>
      <c r="S2394" s="11">
        <f t="shared" si="150"/>
        <v>42276.120636574073</v>
      </c>
      <c r="T2394" s="11">
        <f t="shared" si="151"/>
        <v>42306.120636574073</v>
      </c>
    </row>
    <row r="2395" spans="1:20" ht="60" hidden="1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148"/>
        <v>0</v>
      </c>
      <c r="P2395" s="6">
        <f t="shared" si="149"/>
        <v>50</v>
      </c>
      <c r="Q2395" t="s">
        <v>8319</v>
      </c>
      <c r="R2395" t="s">
        <v>8320</v>
      </c>
      <c r="S2395" s="11">
        <f t="shared" si="150"/>
        <v>42194.648344907408</v>
      </c>
      <c r="T2395" s="11">
        <f t="shared" si="151"/>
        <v>42224.648344907408</v>
      </c>
    </row>
    <row r="2396" spans="1:20" ht="60" hidden="1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148"/>
        <v>0</v>
      </c>
      <c r="P2396" s="6">
        <f t="shared" si="149"/>
        <v>1.5</v>
      </c>
      <c r="Q2396" t="s">
        <v>8319</v>
      </c>
      <c r="R2396" t="s">
        <v>8320</v>
      </c>
      <c r="S2396" s="11">
        <f t="shared" si="150"/>
        <v>42031.362187499995</v>
      </c>
      <c r="T2396" s="11">
        <f t="shared" si="151"/>
        <v>42061.362187499995</v>
      </c>
    </row>
    <row r="2397" spans="1:20" ht="45" hidden="1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148"/>
        <v>0</v>
      </c>
      <c r="P2397" s="6" t="e">
        <f t="shared" si="149"/>
        <v>#DIV/0!</v>
      </c>
      <c r="Q2397" t="s">
        <v>8319</v>
      </c>
      <c r="R2397" t="s">
        <v>8320</v>
      </c>
      <c r="S2397" s="11">
        <f t="shared" si="150"/>
        <v>42717.121377314819</v>
      </c>
      <c r="T2397" s="11">
        <f t="shared" si="151"/>
        <v>42745.372916666667</v>
      </c>
    </row>
    <row r="2398" spans="1:20" ht="45" hidden="1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148"/>
        <v>0</v>
      </c>
      <c r="P2398" s="6">
        <f t="shared" si="149"/>
        <v>10</v>
      </c>
      <c r="Q2398" t="s">
        <v>8319</v>
      </c>
      <c r="R2398" t="s">
        <v>8320</v>
      </c>
      <c r="S2398" s="11">
        <f t="shared" si="150"/>
        <v>42262.849050925928</v>
      </c>
      <c r="T2398" s="11">
        <f t="shared" si="151"/>
        <v>42292.849050925928</v>
      </c>
    </row>
    <row r="2399" spans="1:20" ht="60" hidden="1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148"/>
        <v>0</v>
      </c>
      <c r="P2399" s="6" t="e">
        <f t="shared" si="149"/>
        <v>#DIV/0!</v>
      </c>
      <c r="Q2399" t="s">
        <v>8319</v>
      </c>
      <c r="R2399" t="s">
        <v>8320</v>
      </c>
      <c r="S2399" s="11">
        <f t="shared" si="150"/>
        <v>41976.88490740741</v>
      </c>
      <c r="T2399" s="11">
        <f t="shared" si="151"/>
        <v>42006.88490740741</v>
      </c>
    </row>
    <row r="2400" spans="1:20" ht="60" hidden="1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148"/>
        <v>0</v>
      </c>
      <c r="P2400" s="6" t="e">
        <f t="shared" si="149"/>
        <v>#DIV/0!</v>
      </c>
      <c r="Q2400" t="s">
        <v>8319</v>
      </c>
      <c r="R2400" t="s">
        <v>8320</v>
      </c>
      <c r="S2400" s="11">
        <f t="shared" si="150"/>
        <v>42157.916481481487</v>
      </c>
      <c r="T2400" s="11">
        <f t="shared" si="151"/>
        <v>42187.916481481487</v>
      </c>
    </row>
    <row r="2401" spans="1:20" ht="45" hidden="1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148"/>
        <v>0</v>
      </c>
      <c r="P2401" s="6" t="e">
        <f t="shared" si="149"/>
        <v>#DIV/0!</v>
      </c>
      <c r="Q2401" t="s">
        <v>8319</v>
      </c>
      <c r="R2401" t="s">
        <v>8320</v>
      </c>
      <c r="S2401" s="11">
        <f t="shared" si="150"/>
        <v>41956.853078703702</v>
      </c>
      <c r="T2401" s="11">
        <f t="shared" si="151"/>
        <v>41991.853078703702</v>
      </c>
    </row>
    <row r="2402" spans="1:20" ht="60" hidden="1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148"/>
        <v>0</v>
      </c>
      <c r="P2402" s="6" t="e">
        <f t="shared" si="149"/>
        <v>#DIV/0!</v>
      </c>
      <c r="Q2402" t="s">
        <v>8319</v>
      </c>
      <c r="R2402" t="s">
        <v>8320</v>
      </c>
      <c r="S2402" s="11">
        <f t="shared" si="150"/>
        <v>42444.268101851849</v>
      </c>
      <c r="T2402" s="11">
        <f t="shared" si="151"/>
        <v>42474.268101851849</v>
      </c>
    </row>
    <row r="2403" spans="1:20" ht="60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148"/>
        <v>1</v>
      </c>
      <c r="P2403" s="6">
        <f t="shared" si="149"/>
        <v>22.333333333333332</v>
      </c>
      <c r="Q2403" t="s">
        <v>8336</v>
      </c>
      <c r="R2403" t="s">
        <v>8337</v>
      </c>
      <c r="S2403" s="11">
        <f t="shared" si="150"/>
        <v>42374.822870370372</v>
      </c>
      <c r="T2403" s="11">
        <f t="shared" si="151"/>
        <v>42434.822870370372</v>
      </c>
    </row>
    <row r="2404" spans="1:20" ht="30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148"/>
        <v>0</v>
      </c>
      <c r="P2404" s="6">
        <f t="shared" si="149"/>
        <v>52</v>
      </c>
      <c r="Q2404" t="s">
        <v>8336</v>
      </c>
      <c r="R2404" t="s">
        <v>8337</v>
      </c>
      <c r="S2404" s="11">
        <f t="shared" si="150"/>
        <v>42107.679756944446</v>
      </c>
      <c r="T2404" s="11">
        <f t="shared" si="151"/>
        <v>42137.679756944446</v>
      </c>
    </row>
    <row r="2405" spans="1:20" ht="4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148"/>
        <v>17</v>
      </c>
      <c r="P2405" s="6">
        <f t="shared" si="149"/>
        <v>16.833333333333332</v>
      </c>
      <c r="Q2405" t="s">
        <v>8336</v>
      </c>
      <c r="R2405" t="s">
        <v>8337</v>
      </c>
      <c r="S2405" s="11">
        <f t="shared" si="150"/>
        <v>42399.882615740738</v>
      </c>
      <c r="T2405" s="11">
        <f t="shared" si="151"/>
        <v>42459.840949074074</v>
      </c>
    </row>
    <row r="2406" spans="1:20" ht="60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148"/>
        <v>0</v>
      </c>
      <c r="P2406" s="6" t="e">
        <f t="shared" si="149"/>
        <v>#DIV/0!</v>
      </c>
      <c r="Q2406" t="s">
        <v>8336</v>
      </c>
      <c r="R2406" t="s">
        <v>8337</v>
      </c>
      <c r="S2406" s="11">
        <f t="shared" si="150"/>
        <v>42342.03943287037</v>
      </c>
      <c r="T2406" s="11">
        <f t="shared" si="151"/>
        <v>42372.03943287037</v>
      </c>
    </row>
    <row r="2407" spans="1:20" ht="4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148"/>
        <v>23</v>
      </c>
      <c r="P2407" s="6">
        <f t="shared" si="149"/>
        <v>56.3</v>
      </c>
      <c r="Q2407" t="s">
        <v>8336</v>
      </c>
      <c r="R2407" t="s">
        <v>8337</v>
      </c>
      <c r="S2407" s="11">
        <f t="shared" si="150"/>
        <v>42595.585358796292</v>
      </c>
      <c r="T2407" s="11">
        <f t="shared" si="151"/>
        <v>42616.585358796292</v>
      </c>
    </row>
    <row r="2408" spans="1:20" ht="4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148"/>
        <v>41</v>
      </c>
      <c r="P2408" s="6">
        <f t="shared" si="149"/>
        <v>84.0625</v>
      </c>
      <c r="Q2408" t="s">
        <v>8336</v>
      </c>
      <c r="R2408" t="s">
        <v>8337</v>
      </c>
      <c r="S2408" s="11">
        <f t="shared" si="150"/>
        <v>41983.110995370371</v>
      </c>
      <c r="T2408" s="11">
        <f t="shared" si="151"/>
        <v>42023.110995370371</v>
      </c>
    </row>
    <row r="2409" spans="1:20" ht="60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148"/>
        <v>25</v>
      </c>
      <c r="P2409" s="6">
        <f t="shared" si="149"/>
        <v>168.39393939393941</v>
      </c>
      <c r="Q2409" t="s">
        <v>8336</v>
      </c>
      <c r="R2409" t="s">
        <v>8337</v>
      </c>
      <c r="S2409" s="11">
        <f t="shared" si="150"/>
        <v>42082.575555555552</v>
      </c>
      <c r="T2409" s="11">
        <f t="shared" si="151"/>
        <v>42105.25</v>
      </c>
    </row>
    <row r="2410" spans="1:20" ht="4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148"/>
        <v>0</v>
      </c>
      <c r="P2410" s="6">
        <f t="shared" si="149"/>
        <v>15</v>
      </c>
      <c r="Q2410" t="s">
        <v>8336</v>
      </c>
      <c r="R2410" t="s">
        <v>8337</v>
      </c>
      <c r="S2410" s="11">
        <f t="shared" si="150"/>
        <v>41919.140706018516</v>
      </c>
      <c r="T2410" s="11">
        <f t="shared" si="151"/>
        <v>41949.182372685187</v>
      </c>
    </row>
    <row r="2411" spans="1:20" ht="4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148"/>
        <v>2</v>
      </c>
      <c r="P2411" s="6">
        <f t="shared" si="149"/>
        <v>76.666666666666671</v>
      </c>
      <c r="Q2411" t="s">
        <v>8336</v>
      </c>
      <c r="R2411" t="s">
        <v>8337</v>
      </c>
      <c r="S2411" s="11">
        <f t="shared" si="150"/>
        <v>42204.875868055555</v>
      </c>
      <c r="T2411" s="11">
        <f t="shared" si="151"/>
        <v>42234.875868055555</v>
      </c>
    </row>
    <row r="2412" spans="1:20" ht="60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148"/>
        <v>0</v>
      </c>
      <c r="P2412" s="6" t="e">
        <f t="shared" si="149"/>
        <v>#DIV/0!</v>
      </c>
      <c r="Q2412" t="s">
        <v>8336</v>
      </c>
      <c r="R2412" t="s">
        <v>8337</v>
      </c>
      <c r="S2412" s="11">
        <f t="shared" si="150"/>
        <v>42224.408275462964</v>
      </c>
      <c r="T2412" s="11">
        <f t="shared" si="151"/>
        <v>42254.408275462964</v>
      </c>
    </row>
    <row r="2413" spans="1:20" ht="60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148"/>
        <v>1</v>
      </c>
      <c r="P2413" s="6">
        <f t="shared" si="149"/>
        <v>50.333333333333336</v>
      </c>
      <c r="Q2413" t="s">
        <v>8336</v>
      </c>
      <c r="R2413" t="s">
        <v>8337</v>
      </c>
      <c r="S2413" s="11">
        <f t="shared" si="150"/>
        <v>42211.732430555552</v>
      </c>
      <c r="T2413" s="11">
        <f t="shared" si="151"/>
        <v>42241.732430555552</v>
      </c>
    </row>
    <row r="2414" spans="1:20" ht="60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148"/>
        <v>0</v>
      </c>
      <c r="P2414" s="6" t="e">
        <f t="shared" si="149"/>
        <v>#DIV/0!</v>
      </c>
      <c r="Q2414" t="s">
        <v>8336</v>
      </c>
      <c r="R2414" t="s">
        <v>8337</v>
      </c>
      <c r="S2414" s="11">
        <f t="shared" si="150"/>
        <v>42655.736956018518</v>
      </c>
      <c r="T2414" s="11">
        <f t="shared" si="151"/>
        <v>42700.778622685189</v>
      </c>
    </row>
    <row r="2415" spans="1:20" ht="4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148"/>
        <v>1</v>
      </c>
      <c r="P2415" s="6">
        <f t="shared" si="149"/>
        <v>8.3333333333333339</v>
      </c>
      <c r="Q2415" t="s">
        <v>8336</v>
      </c>
      <c r="R2415" t="s">
        <v>8337</v>
      </c>
      <c r="S2415" s="11">
        <f t="shared" si="150"/>
        <v>41760.10974537037</v>
      </c>
      <c r="T2415" s="11">
        <f t="shared" si="151"/>
        <v>41790.979166666664</v>
      </c>
    </row>
    <row r="2416" spans="1:20" ht="60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148"/>
        <v>3</v>
      </c>
      <c r="P2416" s="6">
        <f t="shared" si="149"/>
        <v>35.384615384615387</v>
      </c>
      <c r="Q2416" t="s">
        <v>8336</v>
      </c>
      <c r="R2416" t="s">
        <v>8337</v>
      </c>
      <c r="S2416" s="11">
        <f t="shared" si="150"/>
        <v>42198.695138888885</v>
      </c>
      <c r="T2416" s="11">
        <f t="shared" si="151"/>
        <v>42238.165972222225</v>
      </c>
    </row>
    <row r="2417" spans="1:20" ht="4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148"/>
        <v>1</v>
      </c>
      <c r="P2417" s="6">
        <f t="shared" si="149"/>
        <v>55.833333333333336</v>
      </c>
      <c r="Q2417" t="s">
        <v>8336</v>
      </c>
      <c r="R2417" t="s">
        <v>8337</v>
      </c>
      <c r="S2417" s="11">
        <f t="shared" si="150"/>
        <v>42536.862800925926</v>
      </c>
      <c r="T2417" s="11">
        <f t="shared" si="151"/>
        <v>42566.862800925926</v>
      </c>
    </row>
    <row r="2418" spans="1:20" ht="60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148"/>
        <v>0</v>
      </c>
      <c r="P2418" s="6">
        <f t="shared" si="149"/>
        <v>5</v>
      </c>
      <c r="Q2418" t="s">
        <v>8336</v>
      </c>
      <c r="R2418" t="s">
        <v>8337</v>
      </c>
      <c r="S2418" s="11">
        <f t="shared" si="150"/>
        <v>42019.737766203703</v>
      </c>
      <c r="T2418" s="11">
        <f t="shared" si="151"/>
        <v>42077.625</v>
      </c>
    </row>
    <row r="2419" spans="1:20" ht="60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148"/>
        <v>0</v>
      </c>
      <c r="P2419" s="6" t="e">
        <f t="shared" si="149"/>
        <v>#DIV/0!</v>
      </c>
      <c r="Q2419" t="s">
        <v>8336</v>
      </c>
      <c r="R2419" t="s">
        <v>8337</v>
      </c>
      <c r="S2419" s="11">
        <f t="shared" si="150"/>
        <v>41831.884108796294</v>
      </c>
      <c r="T2419" s="11">
        <f t="shared" si="151"/>
        <v>41861.884108796294</v>
      </c>
    </row>
    <row r="2420" spans="1:20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148"/>
        <v>0</v>
      </c>
      <c r="P2420" s="6">
        <f t="shared" si="149"/>
        <v>1</v>
      </c>
      <c r="Q2420" t="s">
        <v>8336</v>
      </c>
      <c r="R2420" t="s">
        <v>8337</v>
      </c>
      <c r="S2420" s="11">
        <f t="shared" si="150"/>
        <v>42027.856990740736</v>
      </c>
      <c r="T2420" s="11">
        <f t="shared" si="151"/>
        <v>42087.815324074079</v>
      </c>
    </row>
    <row r="2421" spans="1:20" ht="60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148"/>
        <v>0</v>
      </c>
      <c r="P2421" s="6" t="e">
        <f t="shared" si="149"/>
        <v>#DIV/0!</v>
      </c>
      <c r="Q2421" t="s">
        <v>8336</v>
      </c>
      <c r="R2421" t="s">
        <v>8337</v>
      </c>
      <c r="S2421" s="11">
        <f t="shared" si="150"/>
        <v>41993.738298611104</v>
      </c>
      <c r="T2421" s="11">
        <f t="shared" si="151"/>
        <v>42053.738298611104</v>
      </c>
    </row>
    <row r="2422" spans="1:20" ht="4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148"/>
        <v>15</v>
      </c>
      <c r="P2422" s="6">
        <f t="shared" si="149"/>
        <v>69.472222222222229</v>
      </c>
      <c r="Q2422" t="s">
        <v>8336</v>
      </c>
      <c r="R2422" t="s">
        <v>8337</v>
      </c>
      <c r="S2422" s="11">
        <f t="shared" si="150"/>
        <v>41893.028877314813</v>
      </c>
      <c r="T2422" s="11">
        <f t="shared" si="151"/>
        <v>41953.070543981477</v>
      </c>
    </row>
    <row r="2423" spans="1:20" ht="30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148"/>
        <v>0</v>
      </c>
      <c r="P2423" s="6">
        <f t="shared" si="149"/>
        <v>1</v>
      </c>
      <c r="Q2423" t="s">
        <v>8336</v>
      </c>
      <c r="R2423" t="s">
        <v>8337</v>
      </c>
      <c r="S2423" s="11">
        <f t="shared" si="150"/>
        <v>42026.687453703707</v>
      </c>
      <c r="T2423" s="11">
        <f t="shared" si="151"/>
        <v>42056.687453703707</v>
      </c>
    </row>
    <row r="2424" spans="1:20" ht="30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148"/>
        <v>0</v>
      </c>
      <c r="P2424" s="6">
        <f t="shared" si="149"/>
        <v>1</v>
      </c>
      <c r="Q2424" t="s">
        <v>8336</v>
      </c>
      <c r="R2424" t="s">
        <v>8337</v>
      </c>
      <c r="S2424" s="11">
        <f t="shared" si="150"/>
        <v>42044.724953703699</v>
      </c>
      <c r="T2424" s="11">
        <f t="shared" si="151"/>
        <v>42074.683287037042</v>
      </c>
    </row>
    <row r="2425" spans="1:20" ht="4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148"/>
        <v>0</v>
      </c>
      <c r="P2425" s="6">
        <f t="shared" si="149"/>
        <v>8</v>
      </c>
      <c r="Q2425" t="s">
        <v>8336</v>
      </c>
      <c r="R2425" t="s">
        <v>8337</v>
      </c>
      <c r="S2425" s="11">
        <f t="shared" si="150"/>
        <v>41974.704745370371</v>
      </c>
      <c r="T2425" s="11">
        <f t="shared" si="151"/>
        <v>42004.704745370371</v>
      </c>
    </row>
    <row r="2426" spans="1:20" ht="30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148"/>
        <v>1</v>
      </c>
      <c r="P2426" s="6">
        <f t="shared" si="149"/>
        <v>34.444444444444443</v>
      </c>
      <c r="Q2426" t="s">
        <v>8336</v>
      </c>
      <c r="R2426" t="s">
        <v>8337</v>
      </c>
      <c r="S2426" s="11">
        <f t="shared" si="150"/>
        <v>41909.892453703702</v>
      </c>
      <c r="T2426" s="11">
        <f t="shared" si="151"/>
        <v>41939.892453703702</v>
      </c>
    </row>
    <row r="2427" spans="1:20" ht="60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148"/>
        <v>0</v>
      </c>
      <c r="P2427" s="6">
        <f t="shared" si="149"/>
        <v>1</v>
      </c>
      <c r="Q2427" t="s">
        <v>8336</v>
      </c>
      <c r="R2427" t="s">
        <v>8337</v>
      </c>
      <c r="S2427" s="11">
        <f t="shared" si="150"/>
        <v>42502.913761574076</v>
      </c>
      <c r="T2427" s="11">
        <f t="shared" si="151"/>
        <v>42517.919444444444</v>
      </c>
    </row>
    <row r="2428" spans="1:20" ht="4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148"/>
        <v>0</v>
      </c>
      <c r="P2428" s="6" t="e">
        <f t="shared" si="149"/>
        <v>#DIV/0!</v>
      </c>
      <c r="Q2428" t="s">
        <v>8336</v>
      </c>
      <c r="R2428" t="s">
        <v>8337</v>
      </c>
      <c r="S2428" s="11">
        <f t="shared" si="150"/>
        <v>42164.170046296291</v>
      </c>
      <c r="T2428" s="11">
        <f t="shared" si="151"/>
        <v>42224.170046296291</v>
      </c>
    </row>
    <row r="2429" spans="1:20" ht="30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148"/>
        <v>0</v>
      </c>
      <c r="P2429" s="6">
        <f t="shared" si="149"/>
        <v>1</v>
      </c>
      <c r="Q2429" t="s">
        <v>8336</v>
      </c>
      <c r="R2429" t="s">
        <v>8337</v>
      </c>
      <c r="S2429" s="11">
        <f t="shared" si="150"/>
        <v>42412.318668981476</v>
      </c>
      <c r="T2429" s="11">
        <f t="shared" si="151"/>
        <v>42452.277002314819</v>
      </c>
    </row>
    <row r="2430" spans="1:20" ht="4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148"/>
        <v>0</v>
      </c>
      <c r="P2430" s="6">
        <f t="shared" si="149"/>
        <v>1</v>
      </c>
      <c r="Q2430" t="s">
        <v>8336</v>
      </c>
      <c r="R2430" t="s">
        <v>8337</v>
      </c>
      <c r="S2430" s="11">
        <f t="shared" si="150"/>
        <v>42045.784155092595</v>
      </c>
      <c r="T2430" s="11">
        <f t="shared" si="151"/>
        <v>42075.742488425924</v>
      </c>
    </row>
    <row r="2431" spans="1:20" ht="4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148"/>
        <v>1</v>
      </c>
      <c r="P2431" s="6">
        <f t="shared" si="149"/>
        <v>501.25</v>
      </c>
      <c r="Q2431" t="s">
        <v>8336</v>
      </c>
      <c r="R2431" t="s">
        <v>8337</v>
      </c>
      <c r="S2431" s="11">
        <f t="shared" si="150"/>
        <v>42734.879236111112</v>
      </c>
      <c r="T2431" s="11">
        <f t="shared" si="151"/>
        <v>42771.697222222225</v>
      </c>
    </row>
    <row r="2432" spans="1:20" ht="60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148"/>
        <v>1</v>
      </c>
      <c r="P2432" s="6">
        <f t="shared" si="149"/>
        <v>10.5</v>
      </c>
      <c r="Q2432" t="s">
        <v>8336</v>
      </c>
      <c r="R2432" t="s">
        <v>8337</v>
      </c>
      <c r="S2432" s="11">
        <f t="shared" si="150"/>
        <v>42382.130833333329</v>
      </c>
      <c r="T2432" s="11">
        <f t="shared" si="151"/>
        <v>42412.130833333329</v>
      </c>
    </row>
    <row r="2433" spans="1:20" ht="30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148"/>
        <v>0</v>
      </c>
      <c r="P2433" s="6">
        <f t="shared" si="149"/>
        <v>1</v>
      </c>
      <c r="Q2433" t="s">
        <v>8336</v>
      </c>
      <c r="R2433" t="s">
        <v>8337</v>
      </c>
      <c r="S2433" s="11">
        <f t="shared" si="150"/>
        <v>42489.099687499998</v>
      </c>
      <c r="T2433" s="11">
        <f t="shared" si="151"/>
        <v>42549.099687499998</v>
      </c>
    </row>
    <row r="2434" spans="1:20" ht="4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148"/>
        <v>0</v>
      </c>
      <c r="P2434" s="6">
        <f t="shared" si="149"/>
        <v>1</v>
      </c>
      <c r="Q2434" t="s">
        <v>8336</v>
      </c>
      <c r="R2434" t="s">
        <v>8337</v>
      </c>
      <c r="S2434" s="11">
        <f t="shared" si="150"/>
        <v>42041.218715277777</v>
      </c>
      <c r="T2434" s="11">
        <f t="shared" si="151"/>
        <v>42071.218715277777</v>
      </c>
    </row>
    <row r="2435" spans="1:20" ht="60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ref="O2435:O2498" si="152">ROUND(E2435/D2435*100,0)</f>
        <v>0</v>
      </c>
      <c r="P2435" s="6" t="e">
        <f t="shared" ref="P2435:P2498" si="153">E2435/L2435</f>
        <v>#DIV/0!</v>
      </c>
      <c r="Q2435" t="s">
        <v>8336</v>
      </c>
      <c r="R2435" t="s">
        <v>8337</v>
      </c>
      <c r="S2435" s="11">
        <f t="shared" ref="S2435:S2498" si="154">(((J2435/60)/60)/24)+DATE(1970,1,1)</f>
        <v>42397.89980324074</v>
      </c>
      <c r="T2435" s="11">
        <f t="shared" ref="T2435:T2498" si="155">(((I2435/60)/60)/24)+DATE(1970,1,1)</f>
        <v>42427.89980324074</v>
      </c>
    </row>
    <row r="2436" spans="1:20" ht="60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152"/>
        <v>0</v>
      </c>
      <c r="P2436" s="6">
        <f t="shared" si="153"/>
        <v>13</v>
      </c>
      <c r="Q2436" t="s">
        <v>8336</v>
      </c>
      <c r="R2436" t="s">
        <v>8337</v>
      </c>
      <c r="S2436" s="11">
        <f t="shared" si="154"/>
        <v>42180.18604166666</v>
      </c>
      <c r="T2436" s="11">
        <f t="shared" si="155"/>
        <v>42220.18604166666</v>
      </c>
    </row>
    <row r="2437" spans="1:20" ht="4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152"/>
        <v>0</v>
      </c>
      <c r="P2437" s="6">
        <f t="shared" si="153"/>
        <v>306</v>
      </c>
      <c r="Q2437" t="s">
        <v>8336</v>
      </c>
      <c r="R2437" t="s">
        <v>8337</v>
      </c>
      <c r="S2437" s="11">
        <f t="shared" si="154"/>
        <v>42252.277615740735</v>
      </c>
      <c r="T2437" s="11">
        <f t="shared" si="155"/>
        <v>42282.277615740735</v>
      </c>
    </row>
    <row r="2438" spans="1:20" ht="60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152"/>
        <v>0</v>
      </c>
      <c r="P2438" s="6">
        <f t="shared" si="153"/>
        <v>22.5</v>
      </c>
      <c r="Q2438" t="s">
        <v>8336</v>
      </c>
      <c r="R2438" t="s">
        <v>8337</v>
      </c>
      <c r="S2438" s="11">
        <f t="shared" si="154"/>
        <v>42338.615393518514</v>
      </c>
      <c r="T2438" s="11">
        <f t="shared" si="155"/>
        <v>42398.615393518514</v>
      </c>
    </row>
    <row r="2439" spans="1:20" ht="4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152"/>
        <v>0</v>
      </c>
      <c r="P2439" s="6" t="e">
        <f t="shared" si="153"/>
        <v>#DIV/0!</v>
      </c>
      <c r="Q2439" t="s">
        <v>8336</v>
      </c>
      <c r="R2439" t="s">
        <v>8337</v>
      </c>
      <c r="S2439" s="11">
        <f t="shared" si="154"/>
        <v>42031.965138888889</v>
      </c>
      <c r="T2439" s="11">
        <f t="shared" si="155"/>
        <v>42080.75</v>
      </c>
    </row>
    <row r="2440" spans="1:20" ht="60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152"/>
        <v>0</v>
      </c>
      <c r="P2440" s="6">
        <f t="shared" si="153"/>
        <v>50</v>
      </c>
      <c r="Q2440" t="s">
        <v>8336</v>
      </c>
      <c r="R2440" t="s">
        <v>8337</v>
      </c>
      <c r="S2440" s="11">
        <f t="shared" si="154"/>
        <v>42285.91506944444</v>
      </c>
      <c r="T2440" s="11">
        <f t="shared" si="155"/>
        <v>42345.956736111111</v>
      </c>
    </row>
    <row r="2441" spans="1:20" ht="60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152"/>
        <v>0</v>
      </c>
      <c r="P2441" s="6" t="e">
        <f t="shared" si="153"/>
        <v>#DIV/0!</v>
      </c>
      <c r="Q2441" t="s">
        <v>8336</v>
      </c>
      <c r="R2441" t="s">
        <v>8337</v>
      </c>
      <c r="S2441" s="11">
        <f t="shared" si="154"/>
        <v>42265.818622685183</v>
      </c>
      <c r="T2441" s="11">
        <f t="shared" si="155"/>
        <v>42295.818622685183</v>
      </c>
    </row>
    <row r="2442" spans="1:20" ht="30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152"/>
        <v>0</v>
      </c>
      <c r="P2442" s="6">
        <f t="shared" si="153"/>
        <v>5</v>
      </c>
      <c r="Q2442" t="s">
        <v>8336</v>
      </c>
      <c r="R2442" t="s">
        <v>8337</v>
      </c>
      <c r="S2442" s="11">
        <f t="shared" si="154"/>
        <v>42383.899456018517</v>
      </c>
      <c r="T2442" s="11">
        <f t="shared" si="155"/>
        <v>42413.899456018517</v>
      </c>
    </row>
    <row r="2443" spans="1:20" ht="30" hidden="1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152"/>
        <v>108</v>
      </c>
      <c r="P2443" s="6">
        <f t="shared" si="153"/>
        <v>74.22935779816514</v>
      </c>
      <c r="Q2443" t="s">
        <v>8336</v>
      </c>
      <c r="R2443" t="s">
        <v>8352</v>
      </c>
      <c r="S2443" s="11">
        <f t="shared" si="154"/>
        <v>42187.125625000001</v>
      </c>
      <c r="T2443" s="11">
        <f t="shared" si="155"/>
        <v>42208.207638888889</v>
      </c>
    </row>
    <row r="2444" spans="1:20" ht="30" hidden="1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152"/>
        <v>126</v>
      </c>
      <c r="P2444" s="6">
        <f t="shared" si="153"/>
        <v>81.252688172043008</v>
      </c>
      <c r="Q2444" t="s">
        <v>8336</v>
      </c>
      <c r="R2444" t="s">
        <v>8352</v>
      </c>
      <c r="S2444" s="11">
        <f t="shared" si="154"/>
        <v>42052.666990740734</v>
      </c>
      <c r="T2444" s="11">
        <f t="shared" si="155"/>
        <v>42082.625324074077</v>
      </c>
    </row>
    <row r="2445" spans="1:20" ht="60" hidden="1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152"/>
        <v>203</v>
      </c>
      <c r="P2445" s="6">
        <f t="shared" si="153"/>
        <v>130.23469453376205</v>
      </c>
      <c r="Q2445" t="s">
        <v>8336</v>
      </c>
      <c r="R2445" t="s">
        <v>8352</v>
      </c>
      <c r="S2445" s="11">
        <f t="shared" si="154"/>
        <v>41836.625254629631</v>
      </c>
      <c r="T2445" s="11">
        <f t="shared" si="155"/>
        <v>41866.625254629631</v>
      </c>
    </row>
    <row r="2446" spans="1:20" ht="60" hidden="1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152"/>
        <v>109</v>
      </c>
      <c r="P2446" s="6">
        <f t="shared" si="153"/>
        <v>53.409836065573771</v>
      </c>
      <c r="Q2446" t="s">
        <v>8336</v>
      </c>
      <c r="R2446" t="s">
        <v>8352</v>
      </c>
      <c r="S2446" s="11">
        <f t="shared" si="154"/>
        <v>42485.754525462966</v>
      </c>
      <c r="T2446" s="11">
        <f t="shared" si="155"/>
        <v>42515.754525462966</v>
      </c>
    </row>
    <row r="2447" spans="1:20" ht="60" hidden="1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152"/>
        <v>173</v>
      </c>
      <c r="P2447" s="6">
        <f t="shared" si="153"/>
        <v>75.130434782608702</v>
      </c>
      <c r="Q2447" t="s">
        <v>8336</v>
      </c>
      <c r="R2447" t="s">
        <v>8352</v>
      </c>
      <c r="S2447" s="11">
        <f t="shared" si="154"/>
        <v>42243.190057870372</v>
      </c>
      <c r="T2447" s="11">
        <f t="shared" si="155"/>
        <v>42273.190057870372</v>
      </c>
    </row>
    <row r="2448" spans="1:20" ht="60" hidden="1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152"/>
        <v>168</v>
      </c>
      <c r="P2448" s="6">
        <f t="shared" si="153"/>
        <v>75.666666666666671</v>
      </c>
      <c r="Q2448" t="s">
        <v>8336</v>
      </c>
      <c r="R2448" t="s">
        <v>8352</v>
      </c>
      <c r="S2448" s="11">
        <f t="shared" si="154"/>
        <v>42670.602673611109</v>
      </c>
      <c r="T2448" s="11">
        <f t="shared" si="155"/>
        <v>42700.64434027778</v>
      </c>
    </row>
    <row r="2449" spans="1:20" ht="60" hidden="1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152"/>
        <v>427</v>
      </c>
      <c r="P2449" s="6">
        <f t="shared" si="153"/>
        <v>31.691394658753708</v>
      </c>
      <c r="Q2449" t="s">
        <v>8336</v>
      </c>
      <c r="R2449" t="s">
        <v>8352</v>
      </c>
      <c r="S2449" s="11">
        <f t="shared" si="154"/>
        <v>42654.469826388886</v>
      </c>
      <c r="T2449" s="11">
        <f t="shared" si="155"/>
        <v>42686.166666666672</v>
      </c>
    </row>
    <row r="2450" spans="1:20" ht="60" hidden="1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152"/>
        <v>108</v>
      </c>
      <c r="P2450" s="6">
        <f t="shared" si="153"/>
        <v>47.777777777777779</v>
      </c>
      <c r="Q2450" t="s">
        <v>8336</v>
      </c>
      <c r="R2450" t="s">
        <v>8352</v>
      </c>
      <c r="S2450" s="11">
        <f t="shared" si="154"/>
        <v>42607.316122685181</v>
      </c>
      <c r="T2450" s="11">
        <f t="shared" si="155"/>
        <v>42613.233333333337</v>
      </c>
    </row>
    <row r="2451" spans="1:20" ht="45" hidden="1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152"/>
        <v>108</v>
      </c>
      <c r="P2451" s="6">
        <f t="shared" si="153"/>
        <v>90</v>
      </c>
      <c r="Q2451" t="s">
        <v>8336</v>
      </c>
      <c r="R2451" t="s">
        <v>8352</v>
      </c>
      <c r="S2451" s="11">
        <f t="shared" si="154"/>
        <v>41943.142534722225</v>
      </c>
      <c r="T2451" s="11">
        <f t="shared" si="155"/>
        <v>41973.184201388889</v>
      </c>
    </row>
    <row r="2452" spans="1:20" ht="60" hidden="1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152"/>
        <v>102</v>
      </c>
      <c r="P2452" s="6">
        <f t="shared" si="153"/>
        <v>149.31401960784314</v>
      </c>
      <c r="Q2452" t="s">
        <v>8336</v>
      </c>
      <c r="R2452" t="s">
        <v>8352</v>
      </c>
      <c r="S2452" s="11">
        <f t="shared" si="154"/>
        <v>41902.07240740741</v>
      </c>
      <c r="T2452" s="11">
        <f t="shared" si="155"/>
        <v>41940.132638888892</v>
      </c>
    </row>
    <row r="2453" spans="1:20" ht="60" hidden="1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152"/>
        <v>115</v>
      </c>
      <c r="P2453" s="6">
        <f t="shared" si="153"/>
        <v>62.06989247311828</v>
      </c>
      <c r="Q2453" t="s">
        <v>8336</v>
      </c>
      <c r="R2453" t="s">
        <v>8352</v>
      </c>
      <c r="S2453" s="11">
        <f t="shared" si="154"/>
        <v>42779.908449074079</v>
      </c>
      <c r="T2453" s="11">
        <f t="shared" si="155"/>
        <v>42799.908449074079</v>
      </c>
    </row>
    <row r="2454" spans="1:20" ht="60" hidden="1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152"/>
        <v>134</v>
      </c>
      <c r="P2454" s="6">
        <f t="shared" si="153"/>
        <v>53.4</v>
      </c>
      <c r="Q2454" t="s">
        <v>8336</v>
      </c>
      <c r="R2454" t="s">
        <v>8352</v>
      </c>
      <c r="S2454" s="11">
        <f t="shared" si="154"/>
        <v>42338.84375</v>
      </c>
      <c r="T2454" s="11">
        <f t="shared" si="155"/>
        <v>42367.958333333328</v>
      </c>
    </row>
    <row r="2455" spans="1:20" ht="60" hidden="1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152"/>
        <v>155</v>
      </c>
      <c r="P2455" s="6">
        <f t="shared" si="153"/>
        <v>69.268656716417908</v>
      </c>
      <c r="Q2455" t="s">
        <v>8336</v>
      </c>
      <c r="R2455" t="s">
        <v>8352</v>
      </c>
      <c r="S2455" s="11">
        <f t="shared" si="154"/>
        <v>42738.692233796297</v>
      </c>
      <c r="T2455" s="11">
        <f t="shared" si="155"/>
        <v>42768.692233796297</v>
      </c>
    </row>
    <row r="2456" spans="1:20" ht="45" hidden="1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152"/>
        <v>101</v>
      </c>
      <c r="P2456" s="6">
        <f t="shared" si="153"/>
        <v>271.50769230769231</v>
      </c>
      <c r="Q2456" t="s">
        <v>8336</v>
      </c>
      <c r="R2456" t="s">
        <v>8352</v>
      </c>
      <c r="S2456" s="11">
        <f t="shared" si="154"/>
        <v>42770.201481481476</v>
      </c>
      <c r="T2456" s="11">
        <f t="shared" si="155"/>
        <v>42805.201481481476</v>
      </c>
    </row>
    <row r="2457" spans="1:20" ht="45" hidden="1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152"/>
        <v>182</v>
      </c>
      <c r="P2457" s="6">
        <f t="shared" si="153"/>
        <v>34.125</v>
      </c>
      <c r="Q2457" t="s">
        <v>8336</v>
      </c>
      <c r="R2457" t="s">
        <v>8352</v>
      </c>
      <c r="S2457" s="11">
        <f t="shared" si="154"/>
        <v>42452.781828703708</v>
      </c>
      <c r="T2457" s="11">
        <f t="shared" si="155"/>
        <v>42480.781828703708</v>
      </c>
    </row>
    <row r="2458" spans="1:20" ht="45" hidden="1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152"/>
        <v>181</v>
      </c>
      <c r="P2458" s="6">
        <f t="shared" si="153"/>
        <v>40.492537313432834</v>
      </c>
      <c r="Q2458" t="s">
        <v>8336</v>
      </c>
      <c r="R2458" t="s">
        <v>8352</v>
      </c>
      <c r="S2458" s="11">
        <f t="shared" si="154"/>
        <v>42761.961099537039</v>
      </c>
      <c r="T2458" s="11">
        <f t="shared" si="155"/>
        <v>42791.961099537039</v>
      </c>
    </row>
    <row r="2459" spans="1:20" ht="45" hidden="1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152"/>
        <v>102</v>
      </c>
      <c r="P2459" s="6">
        <f t="shared" si="153"/>
        <v>189.75806451612902</v>
      </c>
      <c r="Q2459" t="s">
        <v>8336</v>
      </c>
      <c r="R2459" t="s">
        <v>8352</v>
      </c>
      <c r="S2459" s="11">
        <f t="shared" si="154"/>
        <v>42423.602500000001</v>
      </c>
      <c r="T2459" s="11">
        <f t="shared" si="155"/>
        <v>42453.560833333337</v>
      </c>
    </row>
    <row r="2460" spans="1:20" ht="60" hidden="1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152"/>
        <v>110</v>
      </c>
      <c r="P2460" s="6">
        <f t="shared" si="153"/>
        <v>68.862499999999997</v>
      </c>
      <c r="Q2460" t="s">
        <v>8336</v>
      </c>
      <c r="R2460" t="s">
        <v>8352</v>
      </c>
      <c r="S2460" s="11">
        <f t="shared" si="154"/>
        <v>42495.871736111112</v>
      </c>
      <c r="T2460" s="11">
        <f t="shared" si="155"/>
        <v>42530.791666666672</v>
      </c>
    </row>
    <row r="2461" spans="1:20" ht="60" hidden="1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152"/>
        <v>102</v>
      </c>
      <c r="P2461" s="6">
        <f t="shared" si="153"/>
        <v>108.77659574468085</v>
      </c>
      <c r="Q2461" t="s">
        <v>8336</v>
      </c>
      <c r="R2461" t="s">
        <v>8352</v>
      </c>
      <c r="S2461" s="11">
        <f t="shared" si="154"/>
        <v>42407.637557870374</v>
      </c>
      <c r="T2461" s="11">
        <f t="shared" si="155"/>
        <v>42452.595891203702</v>
      </c>
    </row>
    <row r="2462" spans="1:20" ht="60" hidden="1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152"/>
        <v>101</v>
      </c>
      <c r="P2462" s="6">
        <f t="shared" si="153"/>
        <v>125.98529411764706</v>
      </c>
      <c r="Q2462" t="s">
        <v>8336</v>
      </c>
      <c r="R2462" t="s">
        <v>8352</v>
      </c>
      <c r="S2462" s="11">
        <f t="shared" si="154"/>
        <v>42704.187118055561</v>
      </c>
      <c r="T2462" s="11">
        <f t="shared" si="155"/>
        <v>42738.178472222222</v>
      </c>
    </row>
    <row r="2463" spans="1:20" ht="60" hidden="1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152"/>
        <v>104</v>
      </c>
      <c r="P2463" s="6">
        <f t="shared" si="153"/>
        <v>90.523255813953483</v>
      </c>
      <c r="Q2463" t="s">
        <v>8325</v>
      </c>
      <c r="R2463" t="s">
        <v>8329</v>
      </c>
      <c r="S2463" s="11">
        <f t="shared" si="154"/>
        <v>40784.012696759259</v>
      </c>
      <c r="T2463" s="11">
        <f t="shared" si="155"/>
        <v>40817.125</v>
      </c>
    </row>
    <row r="2464" spans="1:20" ht="60" hidden="1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152"/>
        <v>111</v>
      </c>
      <c r="P2464" s="6">
        <f t="shared" si="153"/>
        <v>28.880434782608695</v>
      </c>
      <c r="Q2464" t="s">
        <v>8325</v>
      </c>
      <c r="R2464" t="s">
        <v>8329</v>
      </c>
      <c r="S2464" s="11">
        <f t="shared" si="154"/>
        <v>41089.186296296299</v>
      </c>
      <c r="T2464" s="11">
        <f t="shared" si="155"/>
        <v>41109.186296296299</v>
      </c>
    </row>
    <row r="2465" spans="1:20" ht="30" hidden="1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152"/>
        <v>116</v>
      </c>
      <c r="P2465" s="6">
        <f t="shared" si="153"/>
        <v>31</v>
      </c>
      <c r="Q2465" t="s">
        <v>8325</v>
      </c>
      <c r="R2465" t="s">
        <v>8329</v>
      </c>
      <c r="S2465" s="11">
        <f t="shared" si="154"/>
        <v>41341.111400462964</v>
      </c>
      <c r="T2465" s="11">
        <f t="shared" si="155"/>
        <v>41380.791666666664</v>
      </c>
    </row>
    <row r="2466" spans="1:20" ht="45" hidden="1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152"/>
        <v>111</v>
      </c>
      <c r="P2466" s="6">
        <f t="shared" si="153"/>
        <v>51.674418604651166</v>
      </c>
      <c r="Q2466" t="s">
        <v>8325</v>
      </c>
      <c r="R2466" t="s">
        <v>8329</v>
      </c>
      <c r="S2466" s="11">
        <f t="shared" si="154"/>
        <v>42248.90042824074</v>
      </c>
      <c r="T2466" s="11">
        <f t="shared" si="155"/>
        <v>42277.811805555553</v>
      </c>
    </row>
    <row r="2467" spans="1:20" ht="45" hidden="1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152"/>
        <v>180</v>
      </c>
      <c r="P2467" s="6">
        <f t="shared" si="153"/>
        <v>26.270833333333332</v>
      </c>
      <c r="Q2467" t="s">
        <v>8325</v>
      </c>
      <c r="R2467" t="s">
        <v>8329</v>
      </c>
      <c r="S2467" s="11">
        <f t="shared" si="154"/>
        <v>41145.719305555554</v>
      </c>
      <c r="T2467" s="11">
        <f t="shared" si="155"/>
        <v>41175.719305555554</v>
      </c>
    </row>
    <row r="2468" spans="1:20" ht="45" hidden="1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152"/>
        <v>100</v>
      </c>
      <c r="P2468" s="6">
        <f t="shared" si="153"/>
        <v>48.07692307692308</v>
      </c>
      <c r="Q2468" t="s">
        <v>8325</v>
      </c>
      <c r="R2468" t="s">
        <v>8329</v>
      </c>
      <c r="S2468" s="11">
        <f t="shared" si="154"/>
        <v>41373.102465277778</v>
      </c>
      <c r="T2468" s="11">
        <f t="shared" si="155"/>
        <v>41403.102465277778</v>
      </c>
    </row>
    <row r="2469" spans="1:20" ht="45" hidden="1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152"/>
        <v>119</v>
      </c>
      <c r="P2469" s="6">
        <f t="shared" si="153"/>
        <v>27.558139534883722</v>
      </c>
      <c r="Q2469" t="s">
        <v>8325</v>
      </c>
      <c r="R2469" t="s">
        <v>8329</v>
      </c>
      <c r="S2469" s="11">
        <f t="shared" si="154"/>
        <v>41025.874201388891</v>
      </c>
      <c r="T2469" s="11">
        <f t="shared" si="155"/>
        <v>41039.708333333336</v>
      </c>
    </row>
    <row r="2470" spans="1:20" ht="45" hidden="1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152"/>
        <v>107</v>
      </c>
      <c r="P2470" s="6">
        <f t="shared" si="153"/>
        <v>36.97137931034483</v>
      </c>
      <c r="Q2470" t="s">
        <v>8325</v>
      </c>
      <c r="R2470" t="s">
        <v>8329</v>
      </c>
      <c r="S2470" s="11">
        <f t="shared" si="154"/>
        <v>41174.154178240737</v>
      </c>
      <c r="T2470" s="11">
        <f t="shared" si="155"/>
        <v>41210.208333333336</v>
      </c>
    </row>
    <row r="2471" spans="1:20" ht="60" hidden="1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152"/>
        <v>114</v>
      </c>
      <c r="P2471" s="6">
        <f t="shared" si="153"/>
        <v>29.021276595744681</v>
      </c>
      <c r="Q2471" t="s">
        <v>8325</v>
      </c>
      <c r="R2471" t="s">
        <v>8329</v>
      </c>
      <c r="S2471" s="11">
        <f t="shared" si="154"/>
        <v>40557.429733796293</v>
      </c>
      <c r="T2471" s="11">
        <f t="shared" si="155"/>
        <v>40582.429733796293</v>
      </c>
    </row>
    <row r="2472" spans="1:20" ht="45" hidden="1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152"/>
        <v>103</v>
      </c>
      <c r="P2472" s="6">
        <f t="shared" si="153"/>
        <v>28.65666666666667</v>
      </c>
      <c r="Q2472" t="s">
        <v>8325</v>
      </c>
      <c r="R2472" t="s">
        <v>8329</v>
      </c>
      <c r="S2472" s="11">
        <f t="shared" si="154"/>
        <v>41023.07471064815</v>
      </c>
      <c r="T2472" s="11">
        <f t="shared" si="155"/>
        <v>41053.07471064815</v>
      </c>
    </row>
    <row r="2473" spans="1:20" ht="60" hidden="1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152"/>
        <v>128</v>
      </c>
      <c r="P2473" s="6">
        <f t="shared" si="153"/>
        <v>37.647058823529413</v>
      </c>
      <c r="Q2473" t="s">
        <v>8325</v>
      </c>
      <c r="R2473" t="s">
        <v>8329</v>
      </c>
      <c r="S2473" s="11">
        <f t="shared" si="154"/>
        <v>40893.992962962962</v>
      </c>
      <c r="T2473" s="11">
        <f t="shared" si="155"/>
        <v>40933.992962962962</v>
      </c>
    </row>
    <row r="2474" spans="1:20" ht="60" hidden="1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152"/>
        <v>136</v>
      </c>
      <c r="P2474" s="6">
        <f t="shared" si="153"/>
        <v>97.904038461538462</v>
      </c>
      <c r="Q2474" t="s">
        <v>8325</v>
      </c>
      <c r="R2474" t="s">
        <v>8329</v>
      </c>
      <c r="S2474" s="11">
        <f t="shared" si="154"/>
        <v>40354.11550925926</v>
      </c>
      <c r="T2474" s="11">
        <f t="shared" si="155"/>
        <v>40425.043749999997</v>
      </c>
    </row>
    <row r="2475" spans="1:20" ht="45" hidden="1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152"/>
        <v>100</v>
      </c>
      <c r="P2475" s="6">
        <f t="shared" si="153"/>
        <v>42.553191489361701</v>
      </c>
      <c r="Q2475" t="s">
        <v>8325</v>
      </c>
      <c r="R2475" t="s">
        <v>8329</v>
      </c>
      <c r="S2475" s="11">
        <f t="shared" si="154"/>
        <v>41193.748483796298</v>
      </c>
      <c r="T2475" s="11">
        <f t="shared" si="155"/>
        <v>41223.790150462963</v>
      </c>
    </row>
    <row r="2476" spans="1:20" ht="60" hidden="1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152"/>
        <v>100</v>
      </c>
      <c r="P2476" s="6">
        <f t="shared" si="153"/>
        <v>131.58368421052631</v>
      </c>
      <c r="Q2476" t="s">
        <v>8325</v>
      </c>
      <c r="R2476" t="s">
        <v>8329</v>
      </c>
      <c r="S2476" s="11">
        <f t="shared" si="154"/>
        <v>40417.011296296296</v>
      </c>
      <c r="T2476" s="11">
        <f t="shared" si="155"/>
        <v>40462.011296296296</v>
      </c>
    </row>
    <row r="2477" spans="1:20" ht="30" hidden="1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152"/>
        <v>105</v>
      </c>
      <c r="P2477" s="6">
        <f t="shared" si="153"/>
        <v>32.320987654320987</v>
      </c>
      <c r="Q2477" t="s">
        <v>8325</v>
      </c>
      <c r="R2477" t="s">
        <v>8329</v>
      </c>
      <c r="S2477" s="11">
        <f t="shared" si="154"/>
        <v>40310.287673611114</v>
      </c>
      <c r="T2477" s="11">
        <f t="shared" si="155"/>
        <v>40369.916666666664</v>
      </c>
    </row>
    <row r="2478" spans="1:20" ht="45" hidden="1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152"/>
        <v>105</v>
      </c>
      <c r="P2478" s="6">
        <f t="shared" si="153"/>
        <v>61.103999999999999</v>
      </c>
      <c r="Q2478" t="s">
        <v>8325</v>
      </c>
      <c r="R2478" t="s">
        <v>8329</v>
      </c>
      <c r="S2478" s="11">
        <f t="shared" si="154"/>
        <v>41913.328356481477</v>
      </c>
      <c r="T2478" s="11">
        <f t="shared" si="155"/>
        <v>41946.370023148149</v>
      </c>
    </row>
    <row r="2479" spans="1:20" ht="30" hidden="1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152"/>
        <v>171</v>
      </c>
      <c r="P2479" s="6">
        <f t="shared" si="153"/>
        <v>31.341463414634145</v>
      </c>
      <c r="Q2479" t="s">
        <v>8325</v>
      </c>
      <c r="R2479" t="s">
        <v>8329</v>
      </c>
      <c r="S2479" s="11">
        <f t="shared" si="154"/>
        <v>41088.691493055558</v>
      </c>
      <c r="T2479" s="11">
        <f t="shared" si="155"/>
        <v>41133.691493055558</v>
      </c>
    </row>
    <row r="2480" spans="1:20" ht="60" hidden="1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152"/>
        <v>128</v>
      </c>
      <c r="P2480" s="6">
        <f t="shared" si="153"/>
        <v>129.1139240506329</v>
      </c>
      <c r="Q2480" t="s">
        <v>8325</v>
      </c>
      <c r="R2480" t="s">
        <v>8329</v>
      </c>
      <c r="S2480" s="11">
        <f t="shared" si="154"/>
        <v>41257.950381944444</v>
      </c>
      <c r="T2480" s="11">
        <f t="shared" si="155"/>
        <v>41287.950381944444</v>
      </c>
    </row>
    <row r="2481" spans="1:20" ht="45" hidden="1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152"/>
        <v>133</v>
      </c>
      <c r="P2481" s="6">
        <f t="shared" si="153"/>
        <v>25.020624999999999</v>
      </c>
      <c r="Q2481" t="s">
        <v>8325</v>
      </c>
      <c r="R2481" t="s">
        <v>8329</v>
      </c>
      <c r="S2481" s="11">
        <f t="shared" si="154"/>
        <v>41107.726782407408</v>
      </c>
      <c r="T2481" s="11">
        <f t="shared" si="155"/>
        <v>41118.083333333336</v>
      </c>
    </row>
    <row r="2482" spans="1:20" ht="60" hidden="1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152"/>
        <v>100</v>
      </c>
      <c r="P2482" s="6">
        <f t="shared" si="153"/>
        <v>250</v>
      </c>
      <c r="Q2482" t="s">
        <v>8325</v>
      </c>
      <c r="R2482" t="s">
        <v>8329</v>
      </c>
      <c r="S2482" s="11">
        <f t="shared" si="154"/>
        <v>42227.936157407406</v>
      </c>
      <c r="T2482" s="11">
        <f t="shared" si="155"/>
        <v>42287.936157407406</v>
      </c>
    </row>
    <row r="2483" spans="1:20" ht="60" hidden="1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152"/>
        <v>113</v>
      </c>
      <c r="P2483" s="6">
        <f t="shared" si="153"/>
        <v>47.541473684210523</v>
      </c>
      <c r="Q2483" t="s">
        <v>8325</v>
      </c>
      <c r="R2483" t="s">
        <v>8329</v>
      </c>
      <c r="S2483" s="11">
        <f t="shared" si="154"/>
        <v>40999.645925925928</v>
      </c>
      <c r="T2483" s="11">
        <f t="shared" si="155"/>
        <v>41029.645925925928</v>
      </c>
    </row>
    <row r="2484" spans="1:20" ht="60" hidden="1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152"/>
        <v>100</v>
      </c>
      <c r="P2484" s="6">
        <f t="shared" si="153"/>
        <v>40.04</v>
      </c>
      <c r="Q2484" t="s">
        <v>8325</v>
      </c>
      <c r="R2484" t="s">
        <v>8329</v>
      </c>
      <c r="S2484" s="11">
        <f t="shared" si="154"/>
        <v>40711.782210648147</v>
      </c>
      <c r="T2484" s="11">
        <f t="shared" si="155"/>
        <v>40756.782210648147</v>
      </c>
    </row>
    <row r="2485" spans="1:20" ht="45" hidden="1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152"/>
        <v>114</v>
      </c>
      <c r="P2485" s="6">
        <f t="shared" si="153"/>
        <v>65.84210526315789</v>
      </c>
      <c r="Q2485" t="s">
        <v>8325</v>
      </c>
      <c r="R2485" t="s">
        <v>8329</v>
      </c>
      <c r="S2485" s="11">
        <f t="shared" si="154"/>
        <v>40970.750034722223</v>
      </c>
      <c r="T2485" s="11">
        <f t="shared" si="155"/>
        <v>41030.708368055559</v>
      </c>
    </row>
    <row r="2486" spans="1:20" ht="60" hidden="1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152"/>
        <v>119</v>
      </c>
      <c r="P2486" s="6">
        <f t="shared" si="153"/>
        <v>46.401222222222216</v>
      </c>
      <c r="Q2486" t="s">
        <v>8325</v>
      </c>
      <c r="R2486" t="s">
        <v>8329</v>
      </c>
      <c r="S2486" s="11">
        <f t="shared" si="154"/>
        <v>40771.916701388887</v>
      </c>
      <c r="T2486" s="11">
        <f t="shared" si="155"/>
        <v>40801.916701388887</v>
      </c>
    </row>
    <row r="2487" spans="1:20" ht="60" hidden="1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152"/>
        <v>103</v>
      </c>
      <c r="P2487" s="6">
        <f t="shared" si="153"/>
        <v>50.365853658536587</v>
      </c>
      <c r="Q2487" t="s">
        <v>8325</v>
      </c>
      <c r="R2487" t="s">
        <v>8329</v>
      </c>
      <c r="S2487" s="11">
        <f t="shared" si="154"/>
        <v>40793.998599537037</v>
      </c>
      <c r="T2487" s="11">
        <f t="shared" si="155"/>
        <v>40828.998599537037</v>
      </c>
    </row>
    <row r="2488" spans="1:20" ht="60" hidden="1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152"/>
        <v>266</v>
      </c>
      <c r="P2488" s="6">
        <f t="shared" si="153"/>
        <v>26.566666666666666</v>
      </c>
      <c r="Q2488" t="s">
        <v>8325</v>
      </c>
      <c r="R2488" t="s">
        <v>8329</v>
      </c>
      <c r="S2488" s="11">
        <f t="shared" si="154"/>
        <v>40991.708055555559</v>
      </c>
      <c r="T2488" s="11">
        <f t="shared" si="155"/>
        <v>41021.708055555559</v>
      </c>
    </row>
    <row r="2489" spans="1:20" ht="45" hidden="1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152"/>
        <v>100</v>
      </c>
      <c r="P2489" s="6">
        <f t="shared" si="153"/>
        <v>39.493684210526318</v>
      </c>
      <c r="Q2489" t="s">
        <v>8325</v>
      </c>
      <c r="R2489" t="s">
        <v>8329</v>
      </c>
      <c r="S2489" s="11">
        <f t="shared" si="154"/>
        <v>41026.083298611113</v>
      </c>
      <c r="T2489" s="11">
        <f t="shared" si="155"/>
        <v>41056.083298611113</v>
      </c>
    </row>
    <row r="2490" spans="1:20" ht="60" hidden="1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152"/>
        <v>107</v>
      </c>
      <c r="P2490" s="6">
        <f t="shared" si="153"/>
        <v>49.246153846153845</v>
      </c>
      <c r="Q2490" t="s">
        <v>8325</v>
      </c>
      <c r="R2490" t="s">
        <v>8329</v>
      </c>
      <c r="S2490" s="11">
        <f t="shared" si="154"/>
        <v>40833.633194444446</v>
      </c>
      <c r="T2490" s="11">
        <f t="shared" si="155"/>
        <v>40863.674861111111</v>
      </c>
    </row>
    <row r="2491" spans="1:20" ht="60" hidden="1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152"/>
        <v>134</v>
      </c>
      <c r="P2491" s="6">
        <f t="shared" si="153"/>
        <v>62.38</v>
      </c>
      <c r="Q2491" t="s">
        <v>8325</v>
      </c>
      <c r="R2491" t="s">
        <v>8329</v>
      </c>
      <c r="S2491" s="11">
        <f t="shared" si="154"/>
        <v>41373.690266203703</v>
      </c>
      <c r="T2491" s="11">
        <f t="shared" si="155"/>
        <v>41403.690266203703</v>
      </c>
    </row>
    <row r="2492" spans="1:20" ht="45" hidden="1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152"/>
        <v>121</v>
      </c>
      <c r="P2492" s="6">
        <f t="shared" si="153"/>
        <v>37.9375</v>
      </c>
      <c r="Q2492" t="s">
        <v>8325</v>
      </c>
      <c r="R2492" t="s">
        <v>8329</v>
      </c>
      <c r="S2492" s="11">
        <f t="shared" si="154"/>
        <v>41023.227731481478</v>
      </c>
      <c r="T2492" s="11">
        <f t="shared" si="155"/>
        <v>41083.227731481478</v>
      </c>
    </row>
    <row r="2493" spans="1:20" ht="60" hidden="1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152"/>
        <v>103</v>
      </c>
      <c r="P2493" s="6">
        <f t="shared" si="153"/>
        <v>51.6</v>
      </c>
      <c r="Q2493" t="s">
        <v>8325</v>
      </c>
      <c r="R2493" t="s">
        <v>8329</v>
      </c>
      <c r="S2493" s="11">
        <f t="shared" si="154"/>
        <v>40542.839282407411</v>
      </c>
      <c r="T2493" s="11">
        <f t="shared" si="155"/>
        <v>40559.07708333333</v>
      </c>
    </row>
    <row r="2494" spans="1:20" ht="30" hidden="1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152"/>
        <v>125</v>
      </c>
      <c r="P2494" s="6">
        <f t="shared" si="153"/>
        <v>27.777777777777779</v>
      </c>
      <c r="Q2494" t="s">
        <v>8325</v>
      </c>
      <c r="R2494" t="s">
        <v>8329</v>
      </c>
      <c r="S2494" s="11">
        <f t="shared" si="154"/>
        <v>41024.985972222225</v>
      </c>
      <c r="T2494" s="11">
        <f t="shared" si="155"/>
        <v>41076.415972222225</v>
      </c>
    </row>
    <row r="2495" spans="1:20" ht="60" hidden="1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152"/>
        <v>129</v>
      </c>
      <c r="P2495" s="6">
        <f t="shared" si="153"/>
        <v>99.382239382239376</v>
      </c>
      <c r="Q2495" t="s">
        <v>8325</v>
      </c>
      <c r="R2495" t="s">
        <v>8329</v>
      </c>
      <c r="S2495" s="11">
        <f t="shared" si="154"/>
        <v>41348.168287037035</v>
      </c>
      <c r="T2495" s="11">
        <f t="shared" si="155"/>
        <v>41393.168287037035</v>
      </c>
    </row>
    <row r="2496" spans="1:20" ht="45" hidden="1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152"/>
        <v>101</v>
      </c>
      <c r="P2496" s="6">
        <f t="shared" si="153"/>
        <v>38.848205128205123</v>
      </c>
      <c r="Q2496" t="s">
        <v>8325</v>
      </c>
      <c r="R2496" t="s">
        <v>8329</v>
      </c>
      <c r="S2496" s="11">
        <f t="shared" si="154"/>
        <v>41022.645185185182</v>
      </c>
      <c r="T2496" s="11">
        <f t="shared" si="155"/>
        <v>41052.645185185182</v>
      </c>
    </row>
    <row r="2497" spans="1:20" ht="45" hidden="1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152"/>
        <v>128</v>
      </c>
      <c r="P2497" s="6">
        <f t="shared" si="153"/>
        <v>45.548809523809524</v>
      </c>
      <c r="Q2497" t="s">
        <v>8325</v>
      </c>
      <c r="R2497" t="s">
        <v>8329</v>
      </c>
      <c r="S2497" s="11">
        <f t="shared" si="154"/>
        <v>41036.946469907409</v>
      </c>
      <c r="T2497" s="11">
        <f t="shared" si="155"/>
        <v>41066.946469907409</v>
      </c>
    </row>
    <row r="2498" spans="1:20" ht="30" hidden="1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152"/>
        <v>100</v>
      </c>
      <c r="P2498" s="6">
        <f t="shared" si="153"/>
        <v>600</v>
      </c>
      <c r="Q2498" t="s">
        <v>8325</v>
      </c>
      <c r="R2498" t="s">
        <v>8329</v>
      </c>
      <c r="S2498" s="11">
        <f t="shared" si="154"/>
        <v>41327.996435185189</v>
      </c>
      <c r="T2498" s="11">
        <f t="shared" si="155"/>
        <v>41362.954768518517</v>
      </c>
    </row>
    <row r="2499" spans="1:20" ht="45" hidden="1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ref="O2499:O2562" si="156">ROUND(E2499/D2499*100,0)</f>
        <v>113</v>
      </c>
      <c r="P2499" s="6">
        <f t="shared" ref="P2499:P2562" si="157">E2499/L2499</f>
        <v>80.551071428571419</v>
      </c>
      <c r="Q2499" t="s">
        <v>8325</v>
      </c>
      <c r="R2499" t="s">
        <v>8329</v>
      </c>
      <c r="S2499" s="11">
        <f t="shared" ref="S2499:S2562" si="158">(((J2499/60)/60)/24)+DATE(1970,1,1)</f>
        <v>40730.878912037035</v>
      </c>
      <c r="T2499" s="11">
        <f t="shared" ref="T2499:T2562" si="159">(((I2499/60)/60)/24)+DATE(1970,1,1)</f>
        <v>40760.878912037035</v>
      </c>
    </row>
    <row r="2500" spans="1:20" ht="45" hidden="1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156"/>
        <v>106</v>
      </c>
      <c r="P2500" s="6">
        <f t="shared" si="157"/>
        <v>52.8</v>
      </c>
      <c r="Q2500" t="s">
        <v>8325</v>
      </c>
      <c r="R2500" t="s">
        <v>8329</v>
      </c>
      <c r="S2500" s="11">
        <f t="shared" si="158"/>
        <v>42017.967442129629</v>
      </c>
      <c r="T2500" s="11">
        <f t="shared" si="159"/>
        <v>42031.967442129629</v>
      </c>
    </row>
    <row r="2501" spans="1:20" ht="60" hidden="1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156"/>
        <v>203</v>
      </c>
      <c r="P2501" s="6">
        <f t="shared" si="157"/>
        <v>47.676470588235297</v>
      </c>
      <c r="Q2501" t="s">
        <v>8325</v>
      </c>
      <c r="R2501" t="s">
        <v>8329</v>
      </c>
      <c r="S2501" s="11">
        <f t="shared" si="158"/>
        <v>41226.648576388885</v>
      </c>
      <c r="T2501" s="11">
        <f t="shared" si="159"/>
        <v>41274.75</v>
      </c>
    </row>
    <row r="2502" spans="1:20" ht="45" hidden="1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156"/>
        <v>113</v>
      </c>
      <c r="P2502" s="6">
        <f t="shared" si="157"/>
        <v>23.448275862068964</v>
      </c>
      <c r="Q2502" t="s">
        <v>8325</v>
      </c>
      <c r="R2502" t="s">
        <v>8329</v>
      </c>
      <c r="S2502" s="11">
        <f t="shared" si="158"/>
        <v>41053.772858796299</v>
      </c>
      <c r="T2502" s="11">
        <f t="shared" si="159"/>
        <v>41083.772858796299</v>
      </c>
    </row>
    <row r="2503" spans="1:20" ht="60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156"/>
        <v>3</v>
      </c>
      <c r="P2503" s="6">
        <f t="shared" si="157"/>
        <v>40.142857142857146</v>
      </c>
      <c r="Q2503" t="s">
        <v>8336</v>
      </c>
      <c r="R2503" t="s">
        <v>8353</v>
      </c>
      <c r="S2503" s="11">
        <f t="shared" si="158"/>
        <v>42244.776666666665</v>
      </c>
      <c r="T2503" s="11">
        <f t="shared" si="159"/>
        <v>42274.776666666665</v>
      </c>
    </row>
    <row r="2504" spans="1:20" ht="60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156"/>
        <v>0</v>
      </c>
      <c r="P2504" s="6">
        <f t="shared" si="157"/>
        <v>17.2</v>
      </c>
      <c r="Q2504" t="s">
        <v>8336</v>
      </c>
      <c r="R2504" t="s">
        <v>8353</v>
      </c>
      <c r="S2504" s="11">
        <f t="shared" si="158"/>
        <v>41858.825439814813</v>
      </c>
      <c r="T2504" s="11">
        <f t="shared" si="159"/>
        <v>41903.825439814813</v>
      </c>
    </row>
    <row r="2505" spans="1:20" ht="60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156"/>
        <v>0</v>
      </c>
      <c r="P2505" s="6" t="e">
        <f t="shared" si="157"/>
        <v>#DIV/0!</v>
      </c>
      <c r="Q2505" t="s">
        <v>8336</v>
      </c>
      <c r="R2505" t="s">
        <v>8353</v>
      </c>
      <c r="S2505" s="11">
        <f t="shared" si="158"/>
        <v>42498.899398148147</v>
      </c>
      <c r="T2505" s="11">
        <f t="shared" si="159"/>
        <v>42528.879166666666</v>
      </c>
    </row>
    <row r="2506" spans="1:20" ht="4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156"/>
        <v>0</v>
      </c>
      <c r="P2506" s="6" t="e">
        <f t="shared" si="157"/>
        <v>#DIV/0!</v>
      </c>
      <c r="Q2506" t="s">
        <v>8336</v>
      </c>
      <c r="R2506" t="s">
        <v>8353</v>
      </c>
      <c r="S2506" s="11">
        <f t="shared" si="158"/>
        <v>41928.015439814815</v>
      </c>
      <c r="T2506" s="11">
        <f t="shared" si="159"/>
        <v>41958.057106481487</v>
      </c>
    </row>
    <row r="2507" spans="1:20" ht="60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156"/>
        <v>0</v>
      </c>
      <c r="P2507" s="6" t="e">
        <f t="shared" si="157"/>
        <v>#DIV/0!</v>
      </c>
      <c r="Q2507" t="s">
        <v>8336</v>
      </c>
      <c r="R2507" t="s">
        <v>8353</v>
      </c>
      <c r="S2507" s="11">
        <f t="shared" si="158"/>
        <v>42047.05574074074</v>
      </c>
      <c r="T2507" s="11">
        <f t="shared" si="159"/>
        <v>42077.014074074075</v>
      </c>
    </row>
    <row r="2508" spans="1:20" ht="60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156"/>
        <v>1</v>
      </c>
      <c r="P2508" s="6">
        <f t="shared" si="157"/>
        <v>15</v>
      </c>
      <c r="Q2508" t="s">
        <v>8336</v>
      </c>
      <c r="R2508" t="s">
        <v>8353</v>
      </c>
      <c r="S2508" s="11">
        <f t="shared" si="158"/>
        <v>42258.297094907408</v>
      </c>
      <c r="T2508" s="11">
        <f t="shared" si="159"/>
        <v>42280.875</v>
      </c>
    </row>
    <row r="2509" spans="1:20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156"/>
        <v>0</v>
      </c>
      <c r="P2509" s="6" t="e">
        <f t="shared" si="157"/>
        <v>#DIV/0!</v>
      </c>
      <c r="Q2509" t="s">
        <v>8336</v>
      </c>
      <c r="R2509" t="s">
        <v>8353</v>
      </c>
      <c r="S2509" s="11">
        <f t="shared" si="158"/>
        <v>42105.072962962964</v>
      </c>
      <c r="T2509" s="11">
        <f t="shared" si="159"/>
        <v>42135.072962962964</v>
      </c>
    </row>
    <row r="2510" spans="1:20" ht="60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156"/>
        <v>0</v>
      </c>
      <c r="P2510" s="6" t="e">
        <f t="shared" si="157"/>
        <v>#DIV/0!</v>
      </c>
      <c r="Q2510" t="s">
        <v>8336</v>
      </c>
      <c r="R2510" t="s">
        <v>8353</v>
      </c>
      <c r="S2510" s="11">
        <f t="shared" si="158"/>
        <v>41835.951782407406</v>
      </c>
      <c r="T2510" s="11">
        <f t="shared" si="159"/>
        <v>41865.951782407406</v>
      </c>
    </row>
    <row r="2511" spans="1:20" ht="60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156"/>
        <v>1</v>
      </c>
      <c r="P2511" s="6">
        <f t="shared" si="157"/>
        <v>35.714285714285715</v>
      </c>
      <c r="Q2511" t="s">
        <v>8336</v>
      </c>
      <c r="R2511" t="s">
        <v>8353</v>
      </c>
      <c r="S2511" s="11">
        <f t="shared" si="158"/>
        <v>42058.809594907405</v>
      </c>
      <c r="T2511" s="11">
        <f t="shared" si="159"/>
        <v>42114.767928240741</v>
      </c>
    </row>
    <row r="2512" spans="1:20" ht="60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156"/>
        <v>0</v>
      </c>
      <c r="P2512" s="6">
        <f t="shared" si="157"/>
        <v>37.5</v>
      </c>
      <c r="Q2512" t="s">
        <v>8336</v>
      </c>
      <c r="R2512" t="s">
        <v>8353</v>
      </c>
      <c r="S2512" s="11">
        <f t="shared" si="158"/>
        <v>42078.997361111105</v>
      </c>
      <c r="T2512" s="11">
        <f t="shared" si="159"/>
        <v>42138.997361111105</v>
      </c>
    </row>
    <row r="2513" spans="1:20" ht="4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156"/>
        <v>0</v>
      </c>
      <c r="P2513" s="6" t="e">
        <f t="shared" si="157"/>
        <v>#DIV/0!</v>
      </c>
      <c r="Q2513" t="s">
        <v>8336</v>
      </c>
      <c r="R2513" t="s">
        <v>8353</v>
      </c>
      <c r="S2513" s="11">
        <f t="shared" si="158"/>
        <v>42371.446909722217</v>
      </c>
      <c r="T2513" s="11">
        <f t="shared" si="159"/>
        <v>42401.446909722217</v>
      </c>
    </row>
    <row r="2514" spans="1:20" ht="4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156"/>
        <v>0</v>
      </c>
      <c r="P2514" s="6" t="e">
        <f t="shared" si="157"/>
        <v>#DIV/0!</v>
      </c>
      <c r="Q2514" t="s">
        <v>8336</v>
      </c>
      <c r="R2514" t="s">
        <v>8353</v>
      </c>
      <c r="S2514" s="11">
        <f t="shared" si="158"/>
        <v>41971.876863425925</v>
      </c>
      <c r="T2514" s="11">
        <f t="shared" si="159"/>
        <v>41986.876863425925</v>
      </c>
    </row>
    <row r="2515" spans="1:20" ht="60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156"/>
        <v>0</v>
      </c>
      <c r="P2515" s="6" t="e">
        <f t="shared" si="157"/>
        <v>#DIV/0!</v>
      </c>
      <c r="Q2515" t="s">
        <v>8336</v>
      </c>
      <c r="R2515" t="s">
        <v>8353</v>
      </c>
      <c r="S2515" s="11">
        <f t="shared" si="158"/>
        <v>42732.00681712963</v>
      </c>
      <c r="T2515" s="11">
        <f t="shared" si="159"/>
        <v>42792.00681712963</v>
      </c>
    </row>
    <row r="2516" spans="1:20" ht="60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156"/>
        <v>2</v>
      </c>
      <c r="P2516" s="6">
        <f t="shared" si="157"/>
        <v>52.5</v>
      </c>
      <c r="Q2516" t="s">
        <v>8336</v>
      </c>
      <c r="R2516" t="s">
        <v>8353</v>
      </c>
      <c r="S2516" s="11">
        <f t="shared" si="158"/>
        <v>41854.389780092592</v>
      </c>
      <c r="T2516" s="11">
        <f t="shared" si="159"/>
        <v>41871.389780092592</v>
      </c>
    </row>
    <row r="2517" spans="1:20" ht="60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156"/>
        <v>19</v>
      </c>
      <c r="P2517" s="6">
        <f t="shared" si="157"/>
        <v>77.5</v>
      </c>
      <c r="Q2517" t="s">
        <v>8336</v>
      </c>
      <c r="R2517" t="s">
        <v>8353</v>
      </c>
      <c r="S2517" s="11">
        <f t="shared" si="158"/>
        <v>42027.839733796296</v>
      </c>
      <c r="T2517" s="11">
        <f t="shared" si="159"/>
        <v>42057.839733796296</v>
      </c>
    </row>
    <row r="2518" spans="1:20" ht="60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156"/>
        <v>0</v>
      </c>
      <c r="P2518" s="6" t="e">
        <f t="shared" si="157"/>
        <v>#DIV/0!</v>
      </c>
      <c r="Q2518" t="s">
        <v>8336</v>
      </c>
      <c r="R2518" t="s">
        <v>8353</v>
      </c>
      <c r="S2518" s="11">
        <f t="shared" si="158"/>
        <v>41942.653379629628</v>
      </c>
      <c r="T2518" s="11">
        <f t="shared" si="159"/>
        <v>41972.6950462963</v>
      </c>
    </row>
    <row r="2519" spans="1:20" ht="60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156"/>
        <v>10</v>
      </c>
      <c r="P2519" s="6">
        <f t="shared" si="157"/>
        <v>53.545454545454547</v>
      </c>
      <c r="Q2519" t="s">
        <v>8336</v>
      </c>
      <c r="R2519" t="s">
        <v>8353</v>
      </c>
      <c r="S2519" s="11">
        <f t="shared" si="158"/>
        <v>42052.802430555559</v>
      </c>
      <c r="T2519" s="11">
        <f t="shared" si="159"/>
        <v>42082.760763888888</v>
      </c>
    </row>
    <row r="2520" spans="1:20" ht="4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156"/>
        <v>0</v>
      </c>
      <c r="P2520" s="6" t="e">
        <f t="shared" si="157"/>
        <v>#DIV/0!</v>
      </c>
      <c r="Q2520" t="s">
        <v>8336</v>
      </c>
      <c r="R2520" t="s">
        <v>8353</v>
      </c>
      <c r="S2520" s="11">
        <f t="shared" si="158"/>
        <v>41926.680879629632</v>
      </c>
      <c r="T2520" s="11">
        <f t="shared" si="159"/>
        <v>41956.722546296296</v>
      </c>
    </row>
    <row r="2521" spans="1:20" ht="4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156"/>
        <v>0</v>
      </c>
      <c r="P2521" s="6">
        <f t="shared" si="157"/>
        <v>16.25</v>
      </c>
      <c r="Q2521" t="s">
        <v>8336</v>
      </c>
      <c r="R2521" t="s">
        <v>8353</v>
      </c>
      <c r="S2521" s="11">
        <f t="shared" si="158"/>
        <v>41809.155138888891</v>
      </c>
      <c r="T2521" s="11">
        <f t="shared" si="159"/>
        <v>41839.155138888891</v>
      </c>
    </row>
    <row r="2522" spans="1:20" ht="60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156"/>
        <v>0</v>
      </c>
      <c r="P2522" s="6" t="e">
        <f t="shared" si="157"/>
        <v>#DIV/0!</v>
      </c>
      <c r="Q2522" t="s">
        <v>8336</v>
      </c>
      <c r="R2522" t="s">
        <v>8353</v>
      </c>
      <c r="S2522" s="11">
        <f t="shared" si="158"/>
        <v>42612.600520833337</v>
      </c>
      <c r="T2522" s="11">
        <f t="shared" si="159"/>
        <v>42658.806249999994</v>
      </c>
    </row>
    <row r="2523" spans="1:20" ht="60" hidden="1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156"/>
        <v>109</v>
      </c>
      <c r="P2523" s="6">
        <f t="shared" si="157"/>
        <v>103.68174242424243</v>
      </c>
      <c r="Q2523" t="s">
        <v>8325</v>
      </c>
      <c r="R2523" t="s">
        <v>8354</v>
      </c>
      <c r="S2523" s="11">
        <f t="shared" si="158"/>
        <v>42269.967835648145</v>
      </c>
      <c r="T2523" s="11">
        <f t="shared" si="159"/>
        <v>42290.967835648145</v>
      </c>
    </row>
    <row r="2524" spans="1:20" ht="60" hidden="1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156"/>
        <v>100</v>
      </c>
      <c r="P2524" s="6">
        <f t="shared" si="157"/>
        <v>185.18518518518519</v>
      </c>
      <c r="Q2524" t="s">
        <v>8325</v>
      </c>
      <c r="R2524" t="s">
        <v>8354</v>
      </c>
      <c r="S2524" s="11">
        <f t="shared" si="158"/>
        <v>42460.573611111111</v>
      </c>
      <c r="T2524" s="11">
        <f t="shared" si="159"/>
        <v>42482.619444444441</v>
      </c>
    </row>
    <row r="2525" spans="1:20" ht="45" hidden="1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156"/>
        <v>156</v>
      </c>
      <c r="P2525" s="6">
        <f t="shared" si="157"/>
        <v>54.153846153846153</v>
      </c>
      <c r="Q2525" t="s">
        <v>8325</v>
      </c>
      <c r="R2525" t="s">
        <v>8354</v>
      </c>
      <c r="S2525" s="11">
        <f t="shared" si="158"/>
        <v>41930.975601851853</v>
      </c>
      <c r="T2525" s="11">
        <f t="shared" si="159"/>
        <v>41961.017268518524</v>
      </c>
    </row>
    <row r="2526" spans="1:20" ht="45" hidden="1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156"/>
        <v>102</v>
      </c>
      <c r="P2526" s="6">
        <f t="shared" si="157"/>
        <v>177.2093023255814</v>
      </c>
      <c r="Q2526" t="s">
        <v>8325</v>
      </c>
      <c r="R2526" t="s">
        <v>8354</v>
      </c>
      <c r="S2526" s="11">
        <f t="shared" si="158"/>
        <v>41961.807372685187</v>
      </c>
      <c r="T2526" s="11">
        <f t="shared" si="159"/>
        <v>41994.1875</v>
      </c>
    </row>
    <row r="2527" spans="1:20" ht="45" hidden="1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156"/>
        <v>100</v>
      </c>
      <c r="P2527" s="6">
        <f t="shared" si="157"/>
        <v>100.325</v>
      </c>
      <c r="Q2527" t="s">
        <v>8325</v>
      </c>
      <c r="R2527" t="s">
        <v>8354</v>
      </c>
      <c r="S2527" s="11">
        <f t="shared" si="158"/>
        <v>41058.844571759262</v>
      </c>
      <c r="T2527" s="11">
        <f t="shared" si="159"/>
        <v>41088.844571759262</v>
      </c>
    </row>
    <row r="2528" spans="1:20" ht="45" hidden="1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156"/>
        <v>113</v>
      </c>
      <c r="P2528" s="6">
        <f t="shared" si="157"/>
        <v>136.90909090909091</v>
      </c>
      <c r="Q2528" t="s">
        <v>8325</v>
      </c>
      <c r="R2528" t="s">
        <v>8354</v>
      </c>
      <c r="S2528" s="11">
        <f t="shared" si="158"/>
        <v>41953.091134259259</v>
      </c>
      <c r="T2528" s="11">
        <f t="shared" si="159"/>
        <v>41981.207638888889</v>
      </c>
    </row>
    <row r="2529" spans="1:20" ht="45" hidden="1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156"/>
        <v>102</v>
      </c>
      <c r="P2529" s="6">
        <f t="shared" si="157"/>
        <v>57.535211267605632</v>
      </c>
      <c r="Q2529" t="s">
        <v>8325</v>
      </c>
      <c r="R2529" t="s">
        <v>8354</v>
      </c>
      <c r="S2529" s="11">
        <f t="shared" si="158"/>
        <v>41546.75105324074</v>
      </c>
      <c r="T2529" s="11">
        <f t="shared" si="159"/>
        <v>41565.165972222225</v>
      </c>
    </row>
    <row r="2530" spans="1:20" ht="60" hidden="1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156"/>
        <v>107</v>
      </c>
      <c r="P2530" s="6">
        <f t="shared" si="157"/>
        <v>52.962839506172834</v>
      </c>
      <c r="Q2530" t="s">
        <v>8325</v>
      </c>
      <c r="R2530" t="s">
        <v>8354</v>
      </c>
      <c r="S2530" s="11">
        <f t="shared" si="158"/>
        <v>42217.834525462968</v>
      </c>
      <c r="T2530" s="11">
        <f t="shared" si="159"/>
        <v>42236.458333333328</v>
      </c>
    </row>
    <row r="2531" spans="1:20" ht="30" hidden="1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156"/>
        <v>104</v>
      </c>
      <c r="P2531" s="6">
        <f t="shared" si="157"/>
        <v>82.328947368421055</v>
      </c>
      <c r="Q2531" t="s">
        <v>8325</v>
      </c>
      <c r="R2531" t="s">
        <v>8354</v>
      </c>
      <c r="S2531" s="11">
        <f t="shared" si="158"/>
        <v>40948.080729166664</v>
      </c>
      <c r="T2531" s="11">
        <f t="shared" si="159"/>
        <v>40993.0390625</v>
      </c>
    </row>
    <row r="2532" spans="1:20" ht="45" hidden="1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156"/>
        <v>100</v>
      </c>
      <c r="P2532" s="6">
        <f t="shared" si="157"/>
        <v>135.41666666666666</v>
      </c>
      <c r="Q2532" t="s">
        <v>8325</v>
      </c>
      <c r="R2532" t="s">
        <v>8354</v>
      </c>
      <c r="S2532" s="11">
        <f t="shared" si="158"/>
        <v>42081.864641203705</v>
      </c>
      <c r="T2532" s="11">
        <f t="shared" si="159"/>
        <v>42114.201388888891</v>
      </c>
    </row>
    <row r="2533" spans="1:20" ht="60" hidden="1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156"/>
        <v>100</v>
      </c>
      <c r="P2533" s="6">
        <f t="shared" si="157"/>
        <v>74.06557377049181</v>
      </c>
      <c r="Q2533" t="s">
        <v>8325</v>
      </c>
      <c r="R2533" t="s">
        <v>8354</v>
      </c>
      <c r="S2533" s="11">
        <f t="shared" si="158"/>
        <v>42208.680023148147</v>
      </c>
      <c r="T2533" s="11">
        <f t="shared" si="159"/>
        <v>42231.165972222225</v>
      </c>
    </row>
    <row r="2534" spans="1:20" ht="60" hidden="1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156"/>
        <v>126</v>
      </c>
      <c r="P2534" s="6">
        <f t="shared" si="157"/>
        <v>84.083333333333329</v>
      </c>
      <c r="Q2534" t="s">
        <v>8325</v>
      </c>
      <c r="R2534" t="s">
        <v>8354</v>
      </c>
      <c r="S2534" s="11">
        <f t="shared" si="158"/>
        <v>41107.849143518521</v>
      </c>
      <c r="T2534" s="11">
        <f t="shared" si="159"/>
        <v>41137.849143518521</v>
      </c>
    </row>
    <row r="2535" spans="1:20" ht="60" hidden="1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156"/>
        <v>111</v>
      </c>
      <c r="P2535" s="6">
        <f t="shared" si="157"/>
        <v>61.029411764705884</v>
      </c>
      <c r="Q2535" t="s">
        <v>8325</v>
      </c>
      <c r="R2535" t="s">
        <v>8354</v>
      </c>
      <c r="S2535" s="11">
        <f t="shared" si="158"/>
        <v>41304.751284722224</v>
      </c>
      <c r="T2535" s="11">
        <f t="shared" si="159"/>
        <v>41334.750787037039</v>
      </c>
    </row>
    <row r="2536" spans="1:20" ht="75" hidden="1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156"/>
        <v>105</v>
      </c>
      <c r="P2536" s="6">
        <f t="shared" si="157"/>
        <v>150</v>
      </c>
      <c r="Q2536" t="s">
        <v>8325</v>
      </c>
      <c r="R2536" t="s">
        <v>8354</v>
      </c>
      <c r="S2536" s="11">
        <f t="shared" si="158"/>
        <v>40127.700370370374</v>
      </c>
      <c r="T2536" s="11">
        <f t="shared" si="159"/>
        <v>40179.25</v>
      </c>
    </row>
    <row r="2537" spans="1:20" hidden="1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156"/>
        <v>104</v>
      </c>
      <c r="P2537" s="6">
        <f t="shared" si="157"/>
        <v>266.08974358974359</v>
      </c>
      <c r="Q2537" t="s">
        <v>8325</v>
      </c>
      <c r="R2537" t="s">
        <v>8354</v>
      </c>
      <c r="S2537" s="11">
        <f t="shared" si="158"/>
        <v>41943.791030092594</v>
      </c>
      <c r="T2537" s="11">
        <f t="shared" si="159"/>
        <v>41974.832696759258</v>
      </c>
    </row>
    <row r="2538" spans="1:20" ht="60" hidden="1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156"/>
        <v>116</v>
      </c>
      <c r="P2538" s="6">
        <f t="shared" si="157"/>
        <v>7.25</v>
      </c>
      <c r="Q2538" t="s">
        <v>8325</v>
      </c>
      <c r="R2538" t="s">
        <v>8354</v>
      </c>
      <c r="S2538" s="11">
        <f t="shared" si="158"/>
        <v>41464.106087962966</v>
      </c>
      <c r="T2538" s="11">
        <f t="shared" si="159"/>
        <v>41485.106087962966</v>
      </c>
    </row>
    <row r="2539" spans="1:20" ht="45" hidden="1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156"/>
        <v>110</v>
      </c>
      <c r="P2539" s="6">
        <f t="shared" si="157"/>
        <v>100</v>
      </c>
      <c r="Q2539" t="s">
        <v>8325</v>
      </c>
      <c r="R2539" t="s">
        <v>8354</v>
      </c>
      <c r="S2539" s="11">
        <f t="shared" si="158"/>
        <v>40696.648784722223</v>
      </c>
      <c r="T2539" s="11">
        <f t="shared" si="159"/>
        <v>40756.648784722223</v>
      </c>
    </row>
    <row r="2540" spans="1:20" ht="45" hidden="1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156"/>
        <v>113</v>
      </c>
      <c r="P2540" s="6">
        <f t="shared" si="157"/>
        <v>109.96308108108107</v>
      </c>
      <c r="Q2540" t="s">
        <v>8325</v>
      </c>
      <c r="R2540" t="s">
        <v>8354</v>
      </c>
      <c r="S2540" s="11">
        <f t="shared" si="158"/>
        <v>41298.509965277779</v>
      </c>
      <c r="T2540" s="11">
        <f t="shared" si="159"/>
        <v>41329.207638888889</v>
      </c>
    </row>
    <row r="2541" spans="1:20" ht="60" hidden="1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156"/>
        <v>100</v>
      </c>
      <c r="P2541" s="6">
        <f t="shared" si="157"/>
        <v>169.91525423728814</v>
      </c>
      <c r="Q2541" t="s">
        <v>8325</v>
      </c>
      <c r="R2541" t="s">
        <v>8354</v>
      </c>
      <c r="S2541" s="11">
        <f t="shared" si="158"/>
        <v>41977.902222222227</v>
      </c>
      <c r="T2541" s="11">
        <f t="shared" si="159"/>
        <v>42037.902222222227</v>
      </c>
    </row>
    <row r="2542" spans="1:20" ht="60" hidden="1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156"/>
        <v>103</v>
      </c>
      <c r="P2542" s="6">
        <f t="shared" si="157"/>
        <v>95.740740740740748</v>
      </c>
      <c r="Q2542" t="s">
        <v>8325</v>
      </c>
      <c r="R2542" t="s">
        <v>8354</v>
      </c>
      <c r="S2542" s="11">
        <f t="shared" si="158"/>
        <v>40785.675011574072</v>
      </c>
      <c r="T2542" s="11">
        <f t="shared" si="159"/>
        <v>40845.675011574072</v>
      </c>
    </row>
    <row r="2543" spans="1:20" ht="60" hidden="1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156"/>
        <v>107</v>
      </c>
      <c r="P2543" s="6">
        <f t="shared" si="157"/>
        <v>59.460317460317462</v>
      </c>
      <c r="Q2543" t="s">
        <v>8325</v>
      </c>
      <c r="R2543" t="s">
        <v>8354</v>
      </c>
      <c r="S2543" s="11">
        <f t="shared" si="158"/>
        <v>41483.449282407404</v>
      </c>
      <c r="T2543" s="11">
        <f t="shared" si="159"/>
        <v>41543.449282407404</v>
      </c>
    </row>
    <row r="2544" spans="1:20" ht="45" hidden="1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156"/>
        <v>104</v>
      </c>
      <c r="P2544" s="6">
        <f t="shared" si="157"/>
        <v>55.769230769230766</v>
      </c>
      <c r="Q2544" t="s">
        <v>8325</v>
      </c>
      <c r="R2544" t="s">
        <v>8354</v>
      </c>
      <c r="S2544" s="11">
        <f t="shared" si="158"/>
        <v>41509.426585648151</v>
      </c>
      <c r="T2544" s="11">
        <f t="shared" si="159"/>
        <v>41548.165972222225</v>
      </c>
    </row>
    <row r="2545" spans="1:20" ht="60" hidden="1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156"/>
        <v>156</v>
      </c>
      <c r="P2545" s="6">
        <f t="shared" si="157"/>
        <v>30.076923076923077</v>
      </c>
      <c r="Q2545" t="s">
        <v>8325</v>
      </c>
      <c r="R2545" t="s">
        <v>8354</v>
      </c>
      <c r="S2545" s="11">
        <f t="shared" si="158"/>
        <v>40514.107615740737</v>
      </c>
      <c r="T2545" s="11">
        <f t="shared" si="159"/>
        <v>40545.125</v>
      </c>
    </row>
    <row r="2546" spans="1:20" ht="45" hidden="1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156"/>
        <v>101</v>
      </c>
      <c r="P2546" s="6">
        <f t="shared" si="157"/>
        <v>88.438596491228068</v>
      </c>
      <c r="Q2546" t="s">
        <v>8325</v>
      </c>
      <c r="R2546" t="s">
        <v>8354</v>
      </c>
      <c r="S2546" s="11">
        <f t="shared" si="158"/>
        <v>41068.520474537036</v>
      </c>
      <c r="T2546" s="11">
        <f t="shared" si="159"/>
        <v>41098.520474537036</v>
      </c>
    </row>
    <row r="2547" spans="1:20" ht="45" hidden="1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156"/>
        <v>195</v>
      </c>
      <c r="P2547" s="6">
        <f t="shared" si="157"/>
        <v>64.032786885245898</v>
      </c>
      <c r="Q2547" t="s">
        <v>8325</v>
      </c>
      <c r="R2547" t="s">
        <v>8354</v>
      </c>
      <c r="S2547" s="11">
        <f t="shared" si="158"/>
        <v>42027.13817129629</v>
      </c>
      <c r="T2547" s="11">
        <f t="shared" si="159"/>
        <v>42062.020833333328</v>
      </c>
    </row>
    <row r="2548" spans="1:20" ht="45" hidden="1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156"/>
        <v>112</v>
      </c>
      <c r="P2548" s="6">
        <f t="shared" si="157"/>
        <v>60.153846153846153</v>
      </c>
      <c r="Q2548" t="s">
        <v>8325</v>
      </c>
      <c r="R2548" t="s">
        <v>8354</v>
      </c>
      <c r="S2548" s="11">
        <f t="shared" si="158"/>
        <v>41524.858553240738</v>
      </c>
      <c r="T2548" s="11">
        <f t="shared" si="159"/>
        <v>41552.208333333336</v>
      </c>
    </row>
    <row r="2549" spans="1:20" ht="60" hidden="1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156"/>
        <v>120</v>
      </c>
      <c r="P2549" s="6">
        <f t="shared" si="157"/>
        <v>49.194029850746269</v>
      </c>
      <c r="Q2549" t="s">
        <v>8325</v>
      </c>
      <c r="R2549" t="s">
        <v>8354</v>
      </c>
      <c r="S2549" s="11">
        <f t="shared" si="158"/>
        <v>40973.773182870369</v>
      </c>
      <c r="T2549" s="11">
        <f t="shared" si="159"/>
        <v>41003.731516203705</v>
      </c>
    </row>
    <row r="2550" spans="1:20" ht="60" hidden="1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156"/>
        <v>102</v>
      </c>
      <c r="P2550" s="6">
        <f t="shared" si="157"/>
        <v>165.16216216216216</v>
      </c>
      <c r="Q2550" t="s">
        <v>8325</v>
      </c>
      <c r="R2550" t="s">
        <v>8354</v>
      </c>
      <c r="S2550" s="11">
        <f t="shared" si="158"/>
        <v>42618.625428240746</v>
      </c>
      <c r="T2550" s="11">
        <f t="shared" si="159"/>
        <v>42643.185416666667</v>
      </c>
    </row>
    <row r="2551" spans="1:20" ht="45" hidden="1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156"/>
        <v>103</v>
      </c>
      <c r="P2551" s="6">
        <f t="shared" si="157"/>
        <v>43.621621621621621</v>
      </c>
      <c r="Q2551" t="s">
        <v>8325</v>
      </c>
      <c r="R2551" t="s">
        <v>8354</v>
      </c>
      <c r="S2551" s="11">
        <f t="shared" si="158"/>
        <v>41390.757754629631</v>
      </c>
      <c r="T2551" s="11">
        <f t="shared" si="159"/>
        <v>41425.708333333336</v>
      </c>
    </row>
    <row r="2552" spans="1:20" ht="60" hidden="1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156"/>
        <v>101</v>
      </c>
      <c r="P2552" s="6">
        <f t="shared" si="157"/>
        <v>43.7</v>
      </c>
      <c r="Q2552" t="s">
        <v>8325</v>
      </c>
      <c r="R2552" t="s">
        <v>8354</v>
      </c>
      <c r="S2552" s="11">
        <f t="shared" si="158"/>
        <v>42228.634328703702</v>
      </c>
      <c r="T2552" s="11">
        <f t="shared" si="159"/>
        <v>42285.165972222225</v>
      </c>
    </row>
    <row r="2553" spans="1:20" ht="45" hidden="1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156"/>
        <v>103</v>
      </c>
      <c r="P2553" s="6">
        <f t="shared" si="157"/>
        <v>67.419642857142861</v>
      </c>
      <c r="Q2553" t="s">
        <v>8325</v>
      </c>
      <c r="R2553" t="s">
        <v>8354</v>
      </c>
      <c r="S2553" s="11">
        <f t="shared" si="158"/>
        <v>40961.252141203702</v>
      </c>
      <c r="T2553" s="11">
        <f t="shared" si="159"/>
        <v>40989.866666666669</v>
      </c>
    </row>
    <row r="2554" spans="1:20" ht="60" hidden="1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156"/>
        <v>107</v>
      </c>
      <c r="P2554" s="6">
        <f t="shared" si="157"/>
        <v>177.5</v>
      </c>
      <c r="Q2554" t="s">
        <v>8325</v>
      </c>
      <c r="R2554" t="s">
        <v>8354</v>
      </c>
      <c r="S2554" s="11">
        <f t="shared" si="158"/>
        <v>42769.809965277775</v>
      </c>
      <c r="T2554" s="11">
        <f t="shared" si="159"/>
        <v>42799.809965277775</v>
      </c>
    </row>
    <row r="2555" spans="1:20" ht="45" hidden="1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156"/>
        <v>156</v>
      </c>
      <c r="P2555" s="6">
        <f t="shared" si="157"/>
        <v>38.883333333333333</v>
      </c>
      <c r="Q2555" t="s">
        <v>8325</v>
      </c>
      <c r="R2555" t="s">
        <v>8354</v>
      </c>
      <c r="S2555" s="11">
        <f t="shared" si="158"/>
        <v>41113.199155092596</v>
      </c>
      <c r="T2555" s="11">
        <f t="shared" si="159"/>
        <v>41173.199155092596</v>
      </c>
    </row>
    <row r="2556" spans="1:20" ht="60" hidden="1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156"/>
        <v>123</v>
      </c>
      <c r="P2556" s="6">
        <f t="shared" si="157"/>
        <v>54.985074626865675</v>
      </c>
      <c r="Q2556" t="s">
        <v>8325</v>
      </c>
      <c r="R2556" t="s">
        <v>8354</v>
      </c>
      <c r="S2556" s="11">
        <f t="shared" si="158"/>
        <v>42125.078275462962</v>
      </c>
      <c r="T2556" s="11">
        <f t="shared" si="159"/>
        <v>42156.165972222225</v>
      </c>
    </row>
    <row r="2557" spans="1:20" ht="60" hidden="1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156"/>
        <v>107</v>
      </c>
      <c r="P2557" s="6">
        <f t="shared" si="157"/>
        <v>61.342857142857142</v>
      </c>
      <c r="Q2557" t="s">
        <v>8325</v>
      </c>
      <c r="R2557" t="s">
        <v>8354</v>
      </c>
      <c r="S2557" s="11">
        <f t="shared" si="158"/>
        <v>41026.655011574076</v>
      </c>
      <c r="T2557" s="11">
        <f t="shared" si="159"/>
        <v>41057.655011574076</v>
      </c>
    </row>
    <row r="2558" spans="1:20" ht="60" hidden="1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156"/>
        <v>106</v>
      </c>
      <c r="P2558" s="6">
        <f t="shared" si="157"/>
        <v>23.117647058823529</v>
      </c>
      <c r="Q2558" t="s">
        <v>8325</v>
      </c>
      <c r="R2558" t="s">
        <v>8354</v>
      </c>
      <c r="S2558" s="11">
        <f t="shared" si="158"/>
        <v>41222.991400462961</v>
      </c>
      <c r="T2558" s="11">
        <f t="shared" si="159"/>
        <v>41267.991400462961</v>
      </c>
    </row>
    <row r="2559" spans="1:20" ht="30" hidden="1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156"/>
        <v>118</v>
      </c>
      <c r="P2559" s="6">
        <f t="shared" si="157"/>
        <v>29.611111111111111</v>
      </c>
      <c r="Q2559" t="s">
        <v>8325</v>
      </c>
      <c r="R2559" t="s">
        <v>8354</v>
      </c>
      <c r="S2559" s="11">
        <f t="shared" si="158"/>
        <v>41744.745208333334</v>
      </c>
      <c r="T2559" s="11">
        <f t="shared" si="159"/>
        <v>41774.745208333334</v>
      </c>
    </row>
    <row r="2560" spans="1:20" ht="45" hidden="1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156"/>
        <v>109</v>
      </c>
      <c r="P2560" s="6">
        <f t="shared" si="157"/>
        <v>75.611111111111114</v>
      </c>
      <c r="Q2560" t="s">
        <v>8325</v>
      </c>
      <c r="R2560" t="s">
        <v>8354</v>
      </c>
      <c r="S2560" s="11">
        <f t="shared" si="158"/>
        <v>42093.860023148154</v>
      </c>
      <c r="T2560" s="11">
        <f t="shared" si="159"/>
        <v>42125.582638888889</v>
      </c>
    </row>
    <row r="2561" spans="1:20" ht="60" hidden="1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156"/>
        <v>111</v>
      </c>
      <c r="P2561" s="6">
        <f t="shared" si="157"/>
        <v>35.6</v>
      </c>
      <c r="Q2561" t="s">
        <v>8325</v>
      </c>
      <c r="R2561" t="s">
        <v>8354</v>
      </c>
      <c r="S2561" s="11">
        <f t="shared" si="158"/>
        <v>40829.873657407406</v>
      </c>
      <c r="T2561" s="11">
        <f t="shared" si="159"/>
        <v>40862.817361111112</v>
      </c>
    </row>
    <row r="2562" spans="1:20" ht="60" hidden="1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156"/>
        <v>100</v>
      </c>
      <c r="P2562" s="6">
        <f t="shared" si="157"/>
        <v>143</v>
      </c>
      <c r="Q2562" t="s">
        <v>8325</v>
      </c>
      <c r="R2562" t="s">
        <v>8354</v>
      </c>
      <c r="S2562" s="11">
        <f t="shared" si="158"/>
        <v>42039.951087962967</v>
      </c>
      <c r="T2562" s="11">
        <f t="shared" si="159"/>
        <v>42069.951087962967</v>
      </c>
    </row>
    <row r="2563" spans="1:20" ht="60" hidden="1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ref="O2563:O2626" si="160">ROUND(E2563/D2563*100,0)</f>
        <v>0</v>
      </c>
      <c r="P2563" s="6" t="e">
        <f t="shared" ref="P2563:P2626" si="161">E2563/L2563</f>
        <v>#DIV/0!</v>
      </c>
      <c r="Q2563" t="s">
        <v>8336</v>
      </c>
      <c r="R2563" t="s">
        <v>8337</v>
      </c>
      <c r="S2563" s="11">
        <f t="shared" ref="S2563:S2626" si="162">(((J2563/60)/60)/24)+DATE(1970,1,1)</f>
        <v>42260.528807870374</v>
      </c>
      <c r="T2563" s="11">
        <f t="shared" ref="T2563:T2626" si="163">(((I2563/60)/60)/24)+DATE(1970,1,1)</f>
        <v>42290.528807870374</v>
      </c>
    </row>
    <row r="2564" spans="1:20" ht="60" hidden="1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160"/>
        <v>1</v>
      </c>
      <c r="P2564" s="6">
        <f t="shared" si="161"/>
        <v>25</v>
      </c>
      <c r="Q2564" t="s">
        <v>8336</v>
      </c>
      <c r="R2564" t="s">
        <v>8337</v>
      </c>
      <c r="S2564" s="11">
        <f t="shared" si="162"/>
        <v>42594.524756944447</v>
      </c>
      <c r="T2564" s="11">
        <f t="shared" si="163"/>
        <v>42654.524756944447</v>
      </c>
    </row>
    <row r="2565" spans="1:20" ht="30" hidden="1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160"/>
        <v>0</v>
      </c>
      <c r="P2565" s="6" t="e">
        <f t="shared" si="161"/>
        <v>#DIV/0!</v>
      </c>
      <c r="Q2565" t="s">
        <v>8336</v>
      </c>
      <c r="R2565" t="s">
        <v>8337</v>
      </c>
      <c r="S2565" s="11">
        <f t="shared" si="162"/>
        <v>42155.139479166668</v>
      </c>
      <c r="T2565" s="11">
        <f t="shared" si="163"/>
        <v>42215.139479166668</v>
      </c>
    </row>
    <row r="2566" spans="1:20" ht="45" hidden="1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160"/>
        <v>0</v>
      </c>
      <c r="P2566" s="6" t="e">
        <f t="shared" si="161"/>
        <v>#DIV/0!</v>
      </c>
      <c r="Q2566" t="s">
        <v>8336</v>
      </c>
      <c r="R2566" t="s">
        <v>8337</v>
      </c>
      <c r="S2566" s="11">
        <f t="shared" si="162"/>
        <v>41822.040497685186</v>
      </c>
      <c r="T2566" s="11">
        <f t="shared" si="163"/>
        <v>41852.040497685186</v>
      </c>
    </row>
    <row r="2567" spans="1:20" ht="45" hidden="1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160"/>
        <v>1</v>
      </c>
      <c r="P2567" s="6">
        <f t="shared" si="161"/>
        <v>100</v>
      </c>
      <c r="Q2567" t="s">
        <v>8336</v>
      </c>
      <c r="R2567" t="s">
        <v>8337</v>
      </c>
      <c r="S2567" s="11">
        <f t="shared" si="162"/>
        <v>42440.650335648148</v>
      </c>
      <c r="T2567" s="11">
        <f t="shared" si="163"/>
        <v>42499.868055555555</v>
      </c>
    </row>
    <row r="2568" spans="1:20" ht="45" hidden="1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160"/>
        <v>0</v>
      </c>
      <c r="P2568" s="6" t="e">
        <f t="shared" si="161"/>
        <v>#DIV/0!</v>
      </c>
      <c r="Q2568" t="s">
        <v>8336</v>
      </c>
      <c r="R2568" t="s">
        <v>8337</v>
      </c>
      <c r="S2568" s="11">
        <f t="shared" si="162"/>
        <v>41842.980879629627</v>
      </c>
      <c r="T2568" s="11">
        <f t="shared" si="163"/>
        <v>41872.980879629627</v>
      </c>
    </row>
    <row r="2569" spans="1:20" ht="45" hidden="1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160"/>
        <v>0</v>
      </c>
      <c r="P2569" s="6">
        <f t="shared" si="161"/>
        <v>60</v>
      </c>
      <c r="Q2569" t="s">
        <v>8336</v>
      </c>
      <c r="R2569" t="s">
        <v>8337</v>
      </c>
      <c r="S2569" s="11">
        <f t="shared" si="162"/>
        <v>42087.878912037035</v>
      </c>
      <c r="T2569" s="11">
        <f t="shared" si="163"/>
        <v>42117.878912037035</v>
      </c>
    </row>
    <row r="2570" spans="1:20" ht="60" hidden="1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160"/>
        <v>1</v>
      </c>
      <c r="P2570" s="6">
        <f t="shared" si="161"/>
        <v>50</v>
      </c>
      <c r="Q2570" t="s">
        <v>8336</v>
      </c>
      <c r="R2570" t="s">
        <v>8337</v>
      </c>
      <c r="S2570" s="11">
        <f t="shared" si="162"/>
        <v>42584.666597222225</v>
      </c>
      <c r="T2570" s="11">
        <f t="shared" si="163"/>
        <v>42614.666597222225</v>
      </c>
    </row>
    <row r="2571" spans="1:20" ht="45" hidden="1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160"/>
        <v>2</v>
      </c>
      <c r="P2571" s="6">
        <f t="shared" si="161"/>
        <v>72.5</v>
      </c>
      <c r="Q2571" t="s">
        <v>8336</v>
      </c>
      <c r="R2571" t="s">
        <v>8337</v>
      </c>
      <c r="S2571" s="11">
        <f t="shared" si="162"/>
        <v>42234.105462962965</v>
      </c>
      <c r="T2571" s="11">
        <f t="shared" si="163"/>
        <v>42264.105462962965</v>
      </c>
    </row>
    <row r="2572" spans="1:20" ht="45" hidden="1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160"/>
        <v>1</v>
      </c>
      <c r="P2572" s="6">
        <f t="shared" si="161"/>
        <v>29.5</v>
      </c>
      <c r="Q2572" t="s">
        <v>8336</v>
      </c>
      <c r="R2572" t="s">
        <v>8337</v>
      </c>
      <c r="S2572" s="11">
        <f t="shared" si="162"/>
        <v>42744.903182870374</v>
      </c>
      <c r="T2572" s="11">
        <f t="shared" si="163"/>
        <v>42774.903182870374</v>
      </c>
    </row>
    <row r="2573" spans="1:20" ht="45" hidden="1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160"/>
        <v>0</v>
      </c>
      <c r="P2573" s="6">
        <f t="shared" si="161"/>
        <v>62.5</v>
      </c>
      <c r="Q2573" t="s">
        <v>8336</v>
      </c>
      <c r="R2573" t="s">
        <v>8337</v>
      </c>
      <c r="S2573" s="11">
        <f t="shared" si="162"/>
        <v>42449.341678240744</v>
      </c>
      <c r="T2573" s="11">
        <f t="shared" si="163"/>
        <v>42509.341678240744</v>
      </c>
    </row>
    <row r="2574" spans="1:20" ht="45" hidden="1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160"/>
        <v>0</v>
      </c>
      <c r="P2574" s="6" t="e">
        <f t="shared" si="161"/>
        <v>#DIV/0!</v>
      </c>
      <c r="Q2574" t="s">
        <v>8336</v>
      </c>
      <c r="R2574" t="s">
        <v>8337</v>
      </c>
      <c r="S2574" s="11">
        <f t="shared" si="162"/>
        <v>42077.119409722218</v>
      </c>
      <c r="T2574" s="11">
        <f t="shared" si="163"/>
        <v>42107.119409722218</v>
      </c>
    </row>
    <row r="2575" spans="1:20" ht="60" hidden="1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160"/>
        <v>0</v>
      </c>
      <c r="P2575" s="6" t="e">
        <f t="shared" si="161"/>
        <v>#DIV/0!</v>
      </c>
      <c r="Q2575" t="s">
        <v>8336</v>
      </c>
      <c r="R2575" t="s">
        <v>8337</v>
      </c>
      <c r="S2575" s="11">
        <f t="shared" si="162"/>
        <v>41829.592002314814</v>
      </c>
      <c r="T2575" s="11">
        <f t="shared" si="163"/>
        <v>41874.592002314814</v>
      </c>
    </row>
    <row r="2576" spans="1:20" ht="60" hidden="1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160"/>
        <v>0</v>
      </c>
      <c r="P2576" s="6" t="e">
        <f t="shared" si="161"/>
        <v>#DIV/0!</v>
      </c>
      <c r="Q2576" t="s">
        <v>8336</v>
      </c>
      <c r="R2576" t="s">
        <v>8337</v>
      </c>
      <c r="S2576" s="11">
        <f t="shared" si="162"/>
        <v>42487.825752314813</v>
      </c>
      <c r="T2576" s="11">
        <f t="shared" si="163"/>
        <v>42508.825752314813</v>
      </c>
    </row>
    <row r="2577" spans="1:20" ht="60" hidden="1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160"/>
        <v>0</v>
      </c>
      <c r="P2577" s="6" t="e">
        <f t="shared" si="161"/>
        <v>#DIV/0!</v>
      </c>
      <c r="Q2577" t="s">
        <v>8336</v>
      </c>
      <c r="R2577" t="s">
        <v>8337</v>
      </c>
      <c r="S2577" s="11">
        <f t="shared" si="162"/>
        <v>41986.108726851846</v>
      </c>
      <c r="T2577" s="11">
        <f t="shared" si="163"/>
        <v>42016.108726851846</v>
      </c>
    </row>
    <row r="2578" spans="1:20" ht="30" hidden="1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160"/>
        <v>0</v>
      </c>
      <c r="P2578" s="6" t="e">
        <f t="shared" si="161"/>
        <v>#DIV/0!</v>
      </c>
      <c r="Q2578" t="s">
        <v>8336</v>
      </c>
      <c r="R2578" t="s">
        <v>8337</v>
      </c>
      <c r="S2578" s="11">
        <f t="shared" si="162"/>
        <v>42060.00980324074</v>
      </c>
      <c r="T2578" s="11">
        <f t="shared" si="163"/>
        <v>42104.968136574069</v>
      </c>
    </row>
    <row r="2579" spans="1:20" ht="60" hidden="1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160"/>
        <v>0</v>
      </c>
      <c r="P2579" s="6" t="e">
        <f t="shared" si="161"/>
        <v>#DIV/0!</v>
      </c>
      <c r="Q2579" t="s">
        <v>8336</v>
      </c>
      <c r="R2579" t="s">
        <v>8337</v>
      </c>
      <c r="S2579" s="11">
        <f t="shared" si="162"/>
        <v>41830.820567129631</v>
      </c>
      <c r="T2579" s="11">
        <f t="shared" si="163"/>
        <v>41855.820567129631</v>
      </c>
    </row>
    <row r="2580" spans="1:20" ht="60" hidden="1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160"/>
        <v>0</v>
      </c>
      <c r="P2580" s="6" t="e">
        <f t="shared" si="161"/>
        <v>#DIV/0!</v>
      </c>
      <c r="Q2580" t="s">
        <v>8336</v>
      </c>
      <c r="R2580" t="s">
        <v>8337</v>
      </c>
      <c r="S2580" s="11">
        <f t="shared" si="162"/>
        <v>42238.022905092599</v>
      </c>
      <c r="T2580" s="11">
        <f t="shared" si="163"/>
        <v>42286.708333333328</v>
      </c>
    </row>
    <row r="2581" spans="1:20" ht="45" hidden="1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160"/>
        <v>0</v>
      </c>
      <c r="P2581" s="6">
        <f t="shared" si="161"/>
        <v>23.083333333333332</v>
      </c>
      <c r="Q2581" t="s">
        <v>8336</v>
      </c>
      <c r="R2581" t="s">
        <v>8337</v>
      </c>
      <c r="S2581" s="11">
        <f t="shared" si="162"/>
        <v>41837.829895833333</v>
      </c>
      <c r="T2581" s="11">
        <f t="shared" si="163"/>
        <v>41897.829895833333</v>
      </c>
    </row>
    <row r="2582" spans="1:20" ht="45" hidden="1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160"/>
        <v>1</v>
      </c>
      <c r="P2582" s="6">
        <f t="shared" si="161"/>
        <v>25.5</v>
      </c>
      <c r="Q2582" t="s">
        <v>8336</v>
      </c>
      <c r="R2582" t="s">
        <v>8337</v>
      </c>
      <c r="S2582" s="11">
        <f t="shared" si="162"/>
        <v>42110.326423611114</v>
      </c>
      <c r="T2582" s="11">
        <f t="shared" si="163"/>
        <v>42140.125</v>
      </c>
    </row>
    <row r="2583" spans="1:20" ht="4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160"/>
        <v>11</v>
      </c>
      <c r="P2583" s="6">
        <f t="shared" si="161"/>
        <v>48.18181818181818</v>
      </c>
      <c r="Q2583" t="s">
        <v>8336</v>
      </c>
      <c r="R2583" t="s">
        <v>8337</v>
      </c>
      <c r="S2583" s="11">
        <f t="shared" si="162"/>
        <v>42294.628449074073</v>
      </c>
      <c r="T2583" s="11">
        <f t="shared" si="163"/>
        <v>42324.670115740737</v>
      </c>
    </row>
    <row r="2584" spans="1:20" ht="30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160"/>
        <v>0</v>
      </c>
      <c r="P2584" s="6">
        <f t="shared" si="161"/>
        <v>1</v>
      </c>
      <c r="Q2584" t="s">
        <v>8336</v>
      </c>
      <c r="R2584" t="s">
        <v>8337</v>
      </c>
      <c r="S2584" s="11">
        <f t="shared" si="162"/>
        <v>42642.988819444443</v>
      </c>
      <c r="T2584" s="11">
        <f t="shared" si="163"/>
        <v>42672.988819444443</v>
      </c>
    </row>
    <row r="2585" spans="1:20" ht="4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160"/>
        <v>1</v>
      </c>
      <c r="P2585" s="6">
        <f t="shared" si="161"/>
        <v>1</v>
      </c>
      <c r="Q2585" t="s">
        <v>8336</v>
      </c>
      <c r="R2585" t="s">
        <v>8337</v>
      </c>
      <c r="S2585" s="11">
        <f t="shared" si="162"/>
        <v>42019.76944444445</v>
      </c>
      <c r="T2585" s="11">
        <f t="shared" si="163"/>
        <v>42079.727777777778</v>
      </c>
    </row>
    <row r="2586" spans="1:20" ht="4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160"/>
        <v>0</v>
      </c>
      <c r="P2586" s="6" t="e">
        <f t="shared" si="161"/>
        <v>#DIV/0!</v>
      </c>
      <c r="Q2586" t="s">
        <v>8336</v>
      </c>
      <c r="R2586" t="s">
        <v>8337</v>
      </c>
      <c r="S2586" s="11">
        <f t="shared" si="162"/>
        <v>42140.173252314817</v>
      </c>
      <c r="T2586" s="11">
        <f t="shared" si="163"/>
        <v>42170.173252314817</v>
      </c>
    </row>
    <row r="2587" spans="1:20" ht="4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160"/>
        <v>0</v>
      </c>
      <c r="P2587" s="6">
        <f t="shared" si="161"/>
        <v>50</v>
      </c>
      <c r="Q2587" t="s">
        <v>8336</v>
      </c>
      <c r="R2587" t="s">
        <v>8337</v>
      </c>
      <c r="S2587" s="11">
        <f t="shared" si="162"/>
        <v>41795.963333333333</v>
      </c>
      <c r="T2587" s="11">
        <f t="shared" si="163"/>
        <v>41825.963333333333</v>
      </c>
    </row>
    <row r="2588" spans="1:20" ht="30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160"/>
        <v>0</v>
      </c>
      <c r="P2588" s="6">
        <f t="shared" si="161"/>
        <v>5</v>
      </c>
      <c r="Q2588" t="s">
        <v>8336</v>
      </c>
      <c r="R2588" t="s">
        <v>8337</v>
      </c>
      <c r="S2588" s="11">
        <f t="shared" si="162"/>
        <v>42333.330277777779</v>
      </c>
      <c r="T2588" s="11">
        <f t="shared" si="163"/>
        <v>42363.330277777779</v>
      </c>
    </row>
    <row r="2589" spans="1:20" ht="4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160"/>
        <v>2</v>
      </c>
      <c r="P2589" s="6">
        <f t="shared" si="161"/>
        <v>202.83333333333334</v>
      </c>
      <c r="Q2589" t="s">
        <v>8336</v>
      </c>
      <c r="R2589" t="s">
        <v>8337</v>
      </c>
      <c r="S2589" s="11">
        <f t="shared" si="162"/>
        <v>42338.675381944442</v>
      </c>
      <c r="T2589" s="11">
        <f t="shared" si="163"/>
        <v>42368.675381944442</v>
      </c>
    </row>
    <row r="2590" spans="1:20" ht="60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160"/>
        <v>4</v>
      </c>
      <c r="P2590" s="6">
        <f t="shared" si="161"/>
        <v>29.125</v>
      </c>
      <c r="Q2590" t="s">
        <v>8336</v>
      </c>
      <c r="R2590" t="s">
        <v>8337</v>
      </c>
      <c r="S2590" s="11">
        <f t="shared" si="162"/>
        <v>42042.676226851851</v>
      </c>
      <c r="T2590" s="11">
        <f t="shared" si="163"/>
        <v>42094.551388888889</v>
      </c>
    </row>
    <row r="2591" spans="1:20" ht="60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160"/>
        <v>0</v>
      </c>
      <c r="P2591" s="6">
        <f t="shared" si="161"/>
        <v>5</v>
      </c>
      <c r="Q2591" t="s">
        <v>8336</v>
      </c>
      <c r="R2591" t="s">
        <v>8337</v>
      </c>
      <c r="S2591" s="11">
        <f t="shared" si="162"/>
        <v>42422.536192129628</v>
      </c>
      <c r="T2591" s="11">
        <f t="shared" si="163"/>
        <v>42452.494525462964</v>
      </c>
    </row>
    <row r="2592" spans="1:20" ht="60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160"/>
        <v>0</v>
      </c>
      <c r="P2592" s="6" t="e">
        <f t="shared" si="161"/>
        <v>#DIV/0!</v>
      </c>
      <c r="Q2592" t="s">
        <v>8336</v>
      </c>
      <c r="R2592" t="s">
        <v>8337</v>
      </c>
      <c r="S2592" s="11">
        <f t="shared" si="162"/>
        <v>42388.589085648149</v>
      </c>
      <c r="T2592" s="11">
        <f t="shared" si="163"/>
        <v>42395.589085648149</v>
      </c>
    </row>
    <row r="2593" spans="1:20" ht="60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160"/>
        <v>2</v>
      </c>
      <c r="P2593" s="6">
        <f t="shared" si="161"/>
        <v>13</v>
      </c>
      <c r="Q2593" t="s">
        <v>8336</v>
      </c>
      <c r="R2593" t="s">
        <v>8337</v>
      </c>
      <c r="S2593" s="11">
        <f t="shared" si="162"/>
        <v>42382.906527777777</v>
      </c>
      <c r="T2593" s="11">
        <f t="shared" si="163"/>
        <v>42442.864861111113</v>
      </c>
    </row>
    <row r="2594" spans="1:20" ht="60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160"/>
        <v>0</v>
      </c>
      <c r="P2594" s="6">
        <f t="shared" si="161"/>
        <v>50</v>
      </c>
      <c r="Q2594" t="s">
        <v>8336</v>
      </c>
      <c r="R2594" t="s">
        <v>8337</v>
      </c>
      <c r="S2594" s="11">
        <f t="shared" si="162"/>
        <v>41887.801168981481</v>
      </c>
      <c r="T2594" s="11">
        <f t="shared" si="163"/>
        <v>41917.801168981481</v>
      </c>
    </row>
    <row r="2595" spans="1:20" ht="4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160"/>
        <v>0</v>
      </c>
      <c r="P2595" s="6" t="e">
        <f t="shared" si="161"/>
        <v>#DIV/0!</v>
      </c>
      <c r="Q2595" t="s">
        <v>8336</v>
      </c>
      <c r="R2595" t="s">
        <v>8337</v>
      </c>
      <c r="S2595" s="11">
        <f t="shared" si="162"/>
        <v>42089.84520833334</v>
      </c>
      <c r="T2595" s="11">
        <f t="shared" si="163"/>
        <v>42119.84520833334</v>
      </c>
    </row>
    <row r="2596" spans="1:20" ht="4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160"/>
        <v>0</v>
      </c>
      <c r="P2596" s="6">
        <f t="shared" si="161"/>
        <v>1</v>
      </c>
      <c r="Q2596" t="s">
        <v>8336</v>
      </c>
      <c r="R2596" t="s">
        <v>8337</v>
      </c>
      <c r="S2596" s="11">
        <f t="shared" si="162"/>
        <v>41828.967916666668</v>
      </c>
      <c r="T2596" s="11">
        <f t="shared" si="163"/>
        <v>41858.967916666668</v>
      </c>
    </row>
    <row r="2597" spans="1:20" ht="30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160"/>
        <v>12</v>
      </c>
      <c r="P2597" s="6">
        <f t="shared" si="161"/>
        <v>96.05263157894737</v>
      </c>
      <c r="Q2597" t="s">
        <v>8336</v>
      </c>
      <c r="R2597" t="s">
        <v>8337</v>
      </c>
      <c r="S2597" s="11">
        <f t="shared" si="162"/>
        <v>42760.244212962964</v>
      </c>
      <c r="T2597" s="11">
        <f t="shared" si="163"/>
        <v>42790.244212962964</v>
      </c>
    </row>
    <row r="2598" spans="1:20" ht="60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160"/>
        <v>24</v>
      </c>
      <c r="P2598" s="6">
        <f t="shared" si="161"/>
        <v>305.77777777777777</v>
      </c>
      <c r="Q2598" t="s">
        <v>8336</v>
      </c>
      <c r="R2598" t="s">
        <v>8337</v>
      </c>
      <c r="S2598" s="11">
        <f t="shared" si="162"/>
        <v>41828.664456018516</v>
      </c>
      <c r="T2598" s="11">
        <f t="shared" si="163"/>
        <v>41858.664456018516</v>
      </c>
    </row>
    <row r="2599" spans="1:20" ht="4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160"/>
        <v>6</v>
      </c>
      <c r="P2599" s="6">
        <f t="shared" si="161"/>
        <v>12.142857142857142</v>
      </c>
      <c r="Q2599" t="s">
        <v>8336</v>
      </c>
      <c r="R2599" t="s">
        <v>8337</v>
      </c>
      <c r="S2599" s="11">
        <f t="shared" si="162"/>
        <v>42510.341631944444</v>
      </c>
      <c r="T2599" s="11">
        <f t="shared" si="163"/>
        <v>42540.341631944444</v>
      </c>
    </row>
    <row r="2600" spans="1:20" ht="4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160"/>
        <v>39</v>
      </c>
      <c r="P2600" s="6">
        <f t="shared" si="161"/>
        <v>83.571428571428569</v>
      </c>
      <c r="Q2600" t="s">
        <v>8336</v>
      </c>
      <c r="R2600" t="s">
        <v>8337</v>
      </c>
      <c r="S2600" s="11">
        <f t="shared" si="162"/>
        <v>42240.840289351851</v>
      </c>
      <c r="T2600" s="11">
        <f t="shared" si="163"/>
        <v>42270.840289351851</v>
      </c>
    </row>
    <row r="2601" spans="1:20" ht="4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160"/>
        <v>1</v>
      </c>
      <c r="P2601" s="6">
        <f t="shared" si="161"/>
        <v>18</v>
      </c>
      <c r="Q2601" t="s">
        <v>8336</v>
      </c>
      <c r="R2601" t="s">
        <v>8337</v>
      </c>
      <c r="S2601" s="11">
        <f t="shared" si="162"/>
        <v>41809.754016203704</v>
      </c>
      <c r="T2601" s="11">
        <f t="shared" si="163"/>
        <v>41854.754016203704</v>
      </c>
    </row>
    <row r="2602" spans="1:20" ht="4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160"/>
        <v>7</v>
      </c>
      <c r="P2602" s="6">
        <f t="shared" si="161"/>
        <v>115.53333333333333</v>
      </c>
      <c r="Q2602" t="s">
        <v>8336</v>
      </c>
      <c r="R2602" t="s">
        <v>8337</v>
      </c>
      <c r="S2602" s="11">
        <f t="shared" si="162"/>
        <v>42394.900462962964</v>
      </c>
      <c r="T2602" s="11">
        <f t="shared" si="163"/>
        <v>42454.858796296292</v>
      </c>
    </row>
    <row r="2603" spans="1:20" ht="60" hidden="1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160"/>
        <v>661</v>
      </c>
      <c r="P2603" s="6">
        <f t="shared" si="161"/>
        <v>21.900662251655628</v>
      </c>
      <c r="Q2603" t="s">
        <v>8319</v>
      </c>
      <c r="R2603" t="s">
        <v>8355</v>
      </c>
      <c r="S2603" s="11">
        <f t="shared" si="162"/>
        <v>41150.902187499996</v>
      </c>
      <c r="T2603" s="11">
        <f t="shared" si="163"/>
        <v>41165.165972222225</v>
      </c>
    </row>
    <row r="2604" spans="1:20" ht="45" hidden="1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160"/>
        <v>326</v>
      </c>
      <c r="P2604" s="6">
        <f t="shared" si="161"/>
        <v>80.022494887525568</v>
      </c>
      <c r="Q2604" t="s">
        <v>8319</v>
      </c>
      <c r="R2604" t="s">
        <v>8355</v>
      </c>
      <c r="S2604" s="11">
        <f t="shared" si="162"/>
        <v>41915.747314814813</v>
      </c>
      <c r="T2604" s="11">
        <f t="shared" si="163"/>
        <v>41955.888888888891</v>
      </c>
    </row>
    <row r="2605" spans="1:20" ht="30" hidden="1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160"/>
        <v>101</v>
      </c>
      <c r="P2605" s="6">
        <f t="shared" si="161"/>
        <v>35.520000000000003</v>
      </c>
      <c r="Q2605" t="s">
        <v>8319</v>
      </c>
      <c r="R2605" t="s">
        <v>8355</v>
      </c>
      <c r="S2605" s="11">
        <f t="shared" si="162"/>
        <v>41617.912662037037</v>
      </c>
      <c r="T2605" s="11">
        <f t="shared" si="163"/>
        <v>41631.912662037037</v>
      </c>
    </row>
    <row r="2606" spans="1:20" ht="45" hidden="1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160"/>
        <v>104</v>
      </c>
      <c r="P2606" s="6">
        <f t="shared" si="161"/>
        <v>64.933333333333323</v>
      </c>
      <c r="Q2606" t="s">
        <v>8319</v>
      </c>
      <c r="R2606" t="s">
        <v>8355</v>
      </c>
      <c r="S2606" s="11">
        <f t="shared" si="162"/>
        <v>40998.051192129627</v>
      </c>
      <c r="T2606" s="11">
        <f t="shared" si="163"/>
        <v>41028.051192129627</v>
      </c>
    </row>
    <row r="2607" spans="1:20" ht="60" hidden="1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160"/>
        <v>107</v>
      </c>
      <c r="P2607" s="6">
        <f t="shared" si="161"/>
        <v>60.965703745743475</v>
      </c>
      <c r="Q2607" t="s">
        <v>8319</v>
      </c>
      <c r="R2607" t="s">
        <v>8355</v>
      </c>
      <c r="S2607" s="11">
        <f t="shared" si="162"/>
        <v>42508.541550925926</v>
      </c>
      <c r="T2607" s="11">
        <f t="shared" si="163"/>
        <v>42538.541550925926</v>
      </c>
    </row>
    <row r="2608" spans="1:20" ht="75" hidden="1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160"/>
        <v>110</v>
      </c>
      <c r="P2608" s="6">
        <f t="shared" si="161"/>
        <v>31.444155844155844</v>
      </c>
      <c r="Q2608" t="s">
        <v>8319</v>
      </c>
      <c r="R2608" t="s">
        <v>8355</v>
      </c>
      <c r="S2608" s="11">
        <f t="shared" si="162"/>
        <v>41726.712754629632</v>
      </c>
      <c r="T2608" s="11">
        <f t="shared" si="163"/>
        <v>41758.712754629632</v>
      </c>
    </row>
    <row r="2609" spans="1:20" ht="60" hidden="1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160"/>
        <v>408</v>
      </c>
      <c r="P2609" s="6">
        <f t="shared" si="161"/>
        <v>81.949748743718587</v>
      </c>
      <c r="Q2609" t="s">
        <v>8319</v>
      </c>
      <c r="R2609" t="s">
        <v>8355</v>
      </c>
      <c r="S2609" s="11">
        <f t="shared" si="162"/>
        <v>42184.874675925923</v>
      </c>
      <c r="T2609" s="11">
        <f t="shared" si="163"/>
        <v>42228.083333333328</v>
      </c>
    </row>
    <row r="2610" spans="1:20" ht="45" hidden="1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160"/>
        <v>224</v>
      </c>
      <c r="P2610" s="6">
        <f t="shared" si="161"/>
        <v>58.92763157894737</v>
      </c>
      <c r="Q2610" t="s">
        <v>8319</v>
      </c>
      <c r="R2610" t="s">
        <v>8355</v>
      </c>
      <c r="S2610" s="11">
        <f t="shared" si="162"/>
        <v>42767.801712962959</v>
      </c>
      <c r="T2610" s="11">
        <f t="shared" si="163"/>
        <v>42809</v>
      </c>
    </row>
    <row r="2611" spans="1:20" ht="60" hidden="1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160"/>
        <v>304</v>
      </c>
      <c r="P2611" s="6">
        <f t="shared" si="161"/>
        <v>157.29347633136095</v>
      </c>
      <c r="Q2611" t="s">
        <v>8319</v>
      </c>
      <c r="R2611" t="s">
        <v>8355</v>
      </c>
      <c r="S2611" s="11">
        <f t="shared" si="162"/>
        <v>41075.237858796296</v>
      </c>
      <c r="T2611" s="11">
        <f t="shared" si="163"/>
        <v>41105.237858796296</v>
      </c>
    </row>
    <row r="2612" spans="1:20" ht="45" hidden="1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160"/>
        <v>141</v>
      </c>
      <c r="P2612" s="6">
        <f t="shared" si="161"/>
        <v>55.758509532062391</v>
      </c>
      <c r="Q2612" t="s">
        <v>8319</v>
      </c>
      <c r="R2612" t="s">
        <v>8355</v>
      </c>
      <c r="S2612" s="11">
        <f t="shared" si="162"/>
        <v>42564.881076388891</v>
      </c>
      <c r="T2612" s="11">
        <f t="shared" si="163"/>
        <v>42604.290972222225</v>
      </c>
    </row>
    <row r="2613" spans="1:20" ht="60" hidden="1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160"/>
        <v>2791</v>
      </c>
      <c r="P2613" s="6">
        <f t="shared" si="161"/>
        <v>83.802893802893806</v>
      </c>
      <c r="Q2613" t="s">
        <v>8319</v>
      </c>
      <c r="R2613" t="s">
        <v>8355</v>
      </c>
      <c r="S2613" s="11">
        <f t="shared" si="162"/>
        <v>42704.335810185185</v>
      </c>
      <c r="T2613" s="11">
        <f t="shared" si="163"/>
        <v>42737.957638888889</v>
      </c>
    </row>
    <row r="2614" spans="1:20" ht="45" hidden="1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160"/>
        <v>172</v>
      </c>
      <c r="P2614" s="6">
        <f t="shared" si="161"/>
        <v>58.422210884353746</v>
      </c>
      <c r="Q2614" t="s">
        <v>8319</v>
      </c>
      <c r="R2614" t="s">
        <v>8355</v>
      </c>
      <c r="S2614" s="11">
        <f t="shared" si="162"/>
        <v>41982.143171296295</v>
      </c>
      <c r="T2614" s="11">
        <f t="shared" si="163"/>
        <v>42013.143171296295</v>
      </c>
    </row>
    <row r="2615" spans="1:20" ht="60" hidden="1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160"/>
        <v>101</v>
      </c>
      <c r="P2615" s="6">
        <f t="shared" si="161"/>
        <v>270.57142857142856</v>
      </c>
      <c r="Q2615" t="s">
        <v>8319</v>
      </c>
      <c r="R2615" t="s">
        <v>8355</v>
      </c>
      <c r="S2615" s="11">
        <f t="shared" si="162"/>
        <v>41143.81821759259</v>
      </c>
      <c r="T2615" s="11">
        <f t="shared" si="163"/>
        <v>41173.81821759259</v>
      </c>
    </row>
    <row r="2616" spans="1:20" ht="60" hidden="1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160"/>
        <v>102</v>
      </c>
      <c r="P2616" s="6">
        <f t="shared" si="161"/>
        <v>107.1</v>
      </c>
      <c r="Q2616" t="s">
        <v>8319</v>
      </c>
      <c r="R2616" t="s">
        <v>8355</v>
      </c>
      <c r="S2616" s="11">
        <f t="shared" si="162"/>
        <v>41730.708472222221</v>
      </c>
      <c r="T2616" s="11">
        <f t="shared" si="163"/>
        <v>41759.208333333336</v>
      </c>
    </row>
    <row r="2617" spans="1:20" ht="60" hidden="1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160"/>
        <v>170</v>
      </c>
      <c r="P2617" s="6">
        <f t="shared" si="161"/>
        <v>47.180555555555557</v>
      </c>
      <c r="Q2617" t="s">
        <v>8319</v>
      </c>
      <c r="R2617" t="s">
        <v>8355</v>
      </c>
      <c r="S2617" s="11">
        <f t="shared" si="162"/>
        <v>42453.49726851852</v>
      </c>
      <c r="T2617" s="11">
        <f t="shared" si="163"/>
        <v>42490.5</v>
      </c>
    </row>
    <row r="2618" spans="1:20" ht="45" hidden="1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160"/>
        <v>115</v>
      </c>
      <c r="P2618" s="6">
        <f t="shared" si="161"/>
        <v>120.30882352941177</v>
      </c>
      <c r="Q2618" t="s">
        <v>8319</v>
      </c>
      <c r="R2618" t="s">
        <v>8355</v>
      </c>
      <c r="S2618" s="11">
        <f t="shared" si="162"/>
        <v>42211.99454861111</v>
      </c>
      <c r="T2618" s="11">
        <f t="shared" si="163"/>
        <v>42241.99454861111</v>
      </c>
    </row>
    <row r="2619" spans="1:20" ht="60" hidden="1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160"/>
        <v>878</v>
      </c>
      <c r="P2619" s="6">
        <f t="shared" si="161"/>
        <v>27.59748427672956</v>
      </c>
      <c r="Q2619" t="s">
        <v>8319</v>
      </c>
      <c r="R2619" t="s">
        <v>8355</v>
      </c>
      <c r="S2619" s="11">
        <f t="shared" si="162"/>
        <v>41902.874432870369</v>
      </c>
      <c r="T2619" s="11">
        <f t="shared" si="163"/>
        <v>41932.874432870369</v>
      </c>
    </row>
    <row r="2620" spans="1:20" ht="30" hidden="1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160"/>
        <v>105</v>
      </c>
      <c r="P2620" s="6">
        <f t="shared" si="161"/>
        <v>205.2987012987013</v>
      </c>
      <c r="Q2620" t="s">
        <v>8319</v>
      </c>
      <c r="R2620" t="s">
        <v>8355</v>
      </c>
      <c r="S2620" s="11">
        <f t="shared" si="162"/>
        <v>42279.792372685188</v>
      </c>
      <c r="T2620" s="11">
        <f t="shared" si="163"/>
        <v>42339.834039351852</v>
      </c>
    </row>
    <row r="2621" spans="1:20" ht="60" hidden="1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160"/>
        <v>188</v>
      </c>
      <c r="P2621" s="6">
        <f t="shared" si="161"/>
        <v>35.547169811320757</v>
      </c>
      <c r="Q2621" t="s">
        <v>8319</v>
      </c>
      <c r="R2621" t="s">
        <v>8355</v>
      </c>
      <c r="S2621" s="11">
        <f t="shared" si="162"/>
        <v>42273.884305555555</v>
      </c>
      <c r="T2621" s="11">
        <f t="shared" si="163"/>
        <v>42300.458333333328</v>
      </c>
    </row>
    <row r="2622" spans="1:20" ht="60" hidden="1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160"/>
        <v>144</v>
      </c>
      <c r="P2622" s="6">
        <f t="shared" si="161"/>
        <v>74.639488409272587</v>
      </c>
      <c r="Q2622" t="s">
        <v>8319</v>
      </c>
      <c r="R2622" t="s">
        <v>8355</v>
      </c>
      <c r="S2622" s="11">
        <f t="shared" si="162"/>
        <v>42251.16715277778</v>
      </c>
      <c r="T2622" s="11">
        <f t="shared" si="163"/>
        <v>42288.041666666672</v>
      </c>
    </row>
    <row r="2623" spans="1:20" ht="60" hidden="1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160"/>
        <v>146</v>
      </c>
      <c r="P2623" s="6">
        <f t="shared" si="161"/>
        <v>47.058064516129029</v>
      </c>
      <c r="Q2623" t="s">
        <v>8319</v>
      </c>
      <c r="R2623" t="s">
        <v>8355</v>
      </c>
      <c r="S2623" s="11">
        <f t="shared" si="162"/>
        <v>42115.74754629629</v>
      </c>
      <c r="T2623" s="11">
        <f t="shared" si="163"/>
        <v>42145.74754629629</v>
      </c>
    </row>
    <row r="2624" spans="1:20" ht="60" hidden="1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160"/>
        <v>131</v>
      </c>
      <c r="P2624" s="6">
        <f t="shared" si="161"/>
        <v>26.591351351351353</v>
      </c>
      <c r="Q2624" t="s">
        <v>8319</v>
      </c>
      <c r="R2624" t="s">
        <v>8355</v>
      </c>
      <c r="S2624" s="11">
        <f t="shared" si="162"/>
        <v>42689.74324074074</v>
      </c>
      <c r="T2624" s="11">
        <f t="shared" si="163"/>
        <v>42734.74324074074</v>
      </c>
    </row>
    <row r="2625" spans="1:20" ht="60" hidden="1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160"/>
        <v>114</v>
      </c>
      <c r="P2625" s="6">
        <f t="shared" si="161"/>
        <v>36.774193548387096</v>
      </c>
      <c r="Q2625" t="s">
        <v>8319</v>
      </c>
      <c r="R2625" t="s">
        <v>8355</v>
      </c>
      <c r="S2625" s="11">
        <f t="shared" si="162"/>
        <v>42692.256550925929</v>
      </c>
      <c r="T2625" s="11">
        <f t="shared" si="163"/>
        <v>42706.256550925929</v>
      </c>
    </row>
    <row r="2626" spans="1:20" ht="60" hidden="1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160"/>
        <v>1379</v>
      </c>
      <c r="P2626" s="6">
        <f t="shared" si="161"/>
        <v>31.820544982698959</v>
      </c>
      <c r="Q2626" t="s">
        <v>8319</v>
      </c>
      <c r="R2626" t="s">
        <v>8355</v>
      </c>
      <c r="S2626" s="11">
        <f t="shared" si="162"/>
        <v>41144.42155092593</v>
      </c>
      <c r="T2626" s="11">
        <f t="shared" si="163"/>
        <v>41165.42155092593</v>
      </c>
    </row>
    <row r="2627" spans="1:20" ht="60" hidden="1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ref="O2627:O2690" si="164">ROUND(E2627/D2627*100,0)</f>
        <v>956</v>
      </c>
      <c r="P2627" s="6">
        <f t="shared" ref="P2627:P2690" si="165">E2627/L2627</f>
        <v>27.576923076923077</v>
      </c>
      <c r="Q2627" t="s">
        <v>8319</v>
      </c>
      <c r="R2627" t="s">
        <v>8355</v>
      </c>
      <c r="S2627" s="11">
        <f t="shared" ref="S2627:S2690" si="166">(((J2627/60)/60)/24)+DATE(1970,1,1)</f>
        <v>42658.810277777782</v>
      </c>
      <c r="T2627" s="11">
        <f t="shared" ref="T2627:T2690" si="167">(((I2627/60)/60)/24)+DATE(1970,1,1)</f>
        <v>42683.851944444439</v>
      </c>
    </row>
    <row r="2628" spans="1:20" ht="45" hidden="1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164"/>
        <v>112</v>
      </c>
      <c r="P2628" s="6">
        <f t="shared" si="165"/>
        <v>56</v>
      </c>
      <c r="Q2628" t="s">
        <v>8319</v>
      </c>
      <c r="R2628" t="s">
        <v>8355</v>
      </c>
      <c r="S2628" s="11">
        <f t="shared" si="166"/>
        <v>42128.628113425926</v>
      </c>
      <c r="T2628" s="11">
        <f t="shared" si="167"/>
        <v>42158.628113425926</v>
      </c>
    </row>
    <row r="2629" spans="1:20" ht="60" hidden="1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164"/>
        <v>647</v>
      </c>
      <c r="P2629" s="6">
        <f t="shared" si="165"/>
        <v>21.555555555555557</v>
      </c>
      <c r="Q2629" t="s">
        <v>8319</v>
      </c>
      <c r="R2629" t="s">
        <v>8355</v>
      </c>
      <c r="S2629" s="11">
        <f t="shared" si="166"/>
        <v>42304.829409722224</v>
      </c>
      <c r="T2629" s="11">
        <f t="shared" si="167"/>
        <v>42334.871076388896</v>
      </c>
    </row>
    <row r="2630" spans="1:20" ht="45" hidden="1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164"/>
        <v>110</v>
      </c>
      <c r="P2630" s="6">
        <f t="shared" si="165"/>
        <v>44.095238095238095</v>
      </c>
      <c r="Q2630" t="s">
        <v>8319</v>
      </c>
      <c r="R2630" t="s">
        <v>8355</v>
      </c>
      <c r="S2630" s="11">
        <f t="shared" si="166"/>
        <v>41953.966053240743</v>
      </c>
      <c r="T2630" s="11">
        <f t="shared" si="167"/>
        <v>41973.966053240743</v>
      </c>
    </row>
    <row r="2631" spans="1:20" ht="45" hidden="1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164"/>
        <v>128</v>
      </c>
      <c r="P2631" s="6">
        <f t="shared" si="165"/>
        <v>63.87</v>
      </c>
      <c r="Q2631" t="s">
        <v>8319</v>
      </c>
      <c r="R2631" t="s">
        <v>8355</v>
      </c>
      <c r="S2631" s="11">
        <f t="shared" si="166"/>
        <v>42108.538449074069</v>
      </c>
      <c r="T2631" s="11">
        <f t="shared" si="167"/>
        <v>42138.538449074069</v>
      </c>
    </row>
    <row r="2632" spans="1:20" ht="60" hidden="1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164"/>
        <v>158</v>
      </c>
      <c r="P2632" s="6">
        <f t="shared" si="165"/>
        <v>38.987654320987652</v>
      </c>
      <c r="Q2632" t="s">
        <v>8319</v>
      </c>
      <c r="R2632" t="s">
        <v>8355</v>
      </c>
      <c r="S2632" s="11">
        <f t="shared" si="166"/>
        <v>42524.105462962965</v>
      </c>
      <c r="T2632" s="11">
        <f t="shared" si="167"/>
        <v>42551.416666666672</v>
      </c>
    </row>
    <row r="2633" spans="1:20" ht="45" hidden="1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164"/>
        <v>115</v>
      </c>
      <c r="P2633" s="6">
        <f t="shared" si="165"/>
        <v>80.185489510489504</v>
      </c>
      <c r="Q2633" t="s">
        <v>8319</v>
      </c>
      <c r="R2633" t="s">
        <v>8355</v>
      </c>
      <c r="S2633" s="11">
        <f t="shared" si="166"/>
        <v>42218.169293981482</v>
      </c>
      <c r="T2633" s="11">
        <f t="shared" si="167"/>
        <v>42246.169293981482</v>
      </c>
    </row>
    <row r="2634" spans="1:20" ht="45" hidden="1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164"/>
        <v>137</v>
      </c>
      <c r="P2634" s="6">
        <f t="shared" si="165"/>
        <v>34.904761904761905</v>
      </c>
      <c r="Q2634" t="s">
        <v>8319</v>
      </c>
      <c r="R2634" t="s">
        <v>8355</v>
      </c>
      <c r="S2634" s="11">
        <f t="shared" si="166"/>
        <v>42494.061793981484</v>
      </c>
      <c r="T2634" s="11">
        <f t="shared" si="167"/>
        <v>42519.061793981484</v>
      </c>
    </row>
    <row r="2635" spans="1:20" ht="60" hidden="1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164"/>
        <v>355</v>
      </c>
      <c r="P2635" s="6">
        <f t="shared" si="165"/>
        <v>89.100502512562812</v>
      </c>
      <c r="Q2635" t="s">
        <v>8319</v>
      </c>
      <c r="R2635" t="s">
        <v>8355</v>
      </c>
      <c r="S2635" s="11">
        <f t="shared" si="166"/>
        <v>41667.823287037041</v>
      </c>
      <c r="T2635" s="11">
        <f t="shared" si="167"/>
        <v>41697.958333333336</v>
      </c>
    </row>
    <row r="2636" spans="1:20" ht="45" hidden="1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164"/>
        <v>106</v>
      </c>
      <c r="P2636" s="6">
        <f t="shared" si="165"/>
        <v>39.44</v>
      </c>
      <c r="Q2636" t="s">
        <v>8319</v>
      </c>
      <c r="R2636" t="s">
        <v>8355</v>
      </c>
      <c r="S2636" s="11">
        <f t="shared" si="166"/>
        <v>42612.656493055561</v>
      </c>
      <c r="T2636" s="11">
        <f t="shared" si="167"/>
        <v>42642.656493055561</v>
      </c>
    </row>
    <row r="2637" spans="1:20" ht="60" hidden="1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164"/>
        <v>100</v>
      </c>
      <c r="P2637" s="6">
        <f t="shared" si="165"/>
        <v>136.9047619047619</v>
      </c>
      <c r="Q2637" t="s">
        <v>8319</v>
      </c>
      <c r="R2637" t="s">
        <v>8355</v>
      </c>
      <c r="S2637" s="11">
        <f t="shared" si="166"/>
        <v>42037.950937500005</v>
      </c>
      <c r="T2637" s="11">
        <f t="shared" si="167"/>
        <v>42072.909270833334</v>
      </c>
    </row>
    <row r="2638" spans="1:20" ht="60" hidden="1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164"/>
        <v>187</v>
      </c>
      <c r="P2638" s="6">
        <f t="shared" si="165"/>
        <v>37.46</v>
      </c>
      <c r="Q2638" t="s">
        <v>8319</v>
      </c>
      <c r="R2638" t="s">
        <v>8355</v>
      </c>
      <c r="S2638" s="11">
        <f t="shared" si="166"/>
        <v>42636.614745370374</v>
      </c>
      <c r="T2638" s="11">
        <f t="shared" si="167"/>
        <v>42659.041666666672</v>
      </c>
    </row>
    <row r="2639" spans="1:20" ht="45" hidden="1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164"/>
        <v>166</v>
      </c>
      <c r="P2639" s="6">
        <f t="shared" si="165"/>
        <v>31.96153846153846</v>
      </c>
      <c r="Q2639" t="s">
        <v>8319</v>
      </c>
      <c r="R2639" t="s">
        <v>8355</v>
      </c>
      <c r="S2639" s="11">
        <f t="shared" si="166"/>
        <v>42639.549479166672</v>
      </c>
      <c r="T2639" s="11">
        <f t="shared" si="167"/>
        <v>42655.549479166672</v>
      </c>
    </row>
    <row r="2640" spans="1:20" ht="45" hidden="1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164"/>
        <v>102</v>
      </c>
      <c r="P2640" s="6">
        <f t="shared" si="165"/>
        <v>25.214285714285715</v>
      </c>
      <c r="Q2640" t="s">
        <v>8319</v>
      </c>
      <c r="R2640" t="s">
        <v>8355</v>
      </c>
      <c r="S2640" s="11">
        <f t="shared" si="166"/>
        <v>41989.913136574076</v>
      </c>
      <c r="T2640" s="11">
        <f t="shared" si="167"/>
        <v>42019.913136574076</v>
      </c>
    </row>
    <row r="2641" spans="1:20" ht="60" hidden="1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164"/>
        <v>164</v>
      </c>
      <c r="P2641" s="6">
        <f t="shared" si="165"/>
        <v>10.040816326530612</v>
      </c>
      <c r="Q2641" t="s">
        <v>8319</v>
      </c>
      <c r="R2641" t="s">
        <v>8355</v>
      </c>
      <c r="S2641" s="11">
        <f t="shared" si="166"/>
        <v>42024.86513888889</v>
      </c>
      <c r="T2641" s="11">
        <f t="shared" si="167"/>
        <v>42054.86513888889</v>
      </c>
    </row>
    <row r="2642" spans="1:20" ht="75" hidden="1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164"/>
        <v>106</v>
      </c>
      <c r="P2642" s="6">
        <f t="shared" si="165"/>
        <v>45.94202898550725</v>
      </c>
      <c r="Q2642" t="s">
        <v>8319</v>
      </c>
      <c r="R2642" t="s">
        <v>8355</v>
      </c>
      <c r="S2642" s="11">
        <f t="shared" si="166"/>
        <v>42103.160578703704</v>
      </c>
      <c r="T2642" s="11">
        <f t="shared" si="167"/>
        <v>42163.160578703704</v>
      </c>
    </row>
    <row r="2643" spans="1:20" ht="30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164"/>
        <v>1</v>
      </c>
      <c r="P2643" s="6">
        <f t="shared" si="165"/>
        <v>15</v>
      </c>
      <c r="Q2643" t="s">
        <v>8319</v>
      </c>
      <c r="R2643" t="s">
        <v>8355</v>
      </c>
      <c r="S2643" s="11">
        <f t="shared" si="166"/>
        <v>41880.827118055553</v>
      </c>
      <c r="T2643" s="11">
        <f t="shared" si="167"/>
        <v>41897.839583333334</v>
      </c>
    </row>
    <row r="2644" spans="1:20" ht="60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164"/>
        <v>0</v>
      </c>
      <c r="P2644" s="6" t="e">
        <f t="shared" si="165"/>
        <v>#DIV/0!</v>
      </c>
      <c r="Q2644" t="s">
        <v>8319</v>
      </c>
      <c r="R2644" t="s">
        <v>8355</v>
      </c>
      <c r="S2644" s="11">
        <f t="shared" si="166"/>
        <v>42536.246620370366</v>
      </c>
      <c r="T2644" s="11">
        <f t="shared" si="167"/>
        <v>42566.289583333331</v>
      </c>
    </row>
    <row r="2645" spans="1:20" ht="60" hidden="1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164"/>
        <v>34</v>
      </c>
      <c r="P2645" s="6">
        <f t="shared" si="165"/>
        <v>223.58248500999335</v>
      </c>
      <c r="Q2645" t="s">
        <v>8319</v>
      </c>
      <c r="R2645" t="s">
        <v>8355</v>
      </c>
      <c r="S2645" s="11">
        <f t="shared" si="166"/>
        <v>42689.582349537035</v>
      </c>
      <c r="T2645" s="11">
        <f t="shared" si="167"/>
        <v>42725.332638888889</v>
      </c>
    </row>
    <row r="2646" spans="1:20" ht="45" hidden="1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164"/>
        <v>2</v>
      </c>
      <c r="P2646" s="6">
        <f t="shared" si="165"/>
        <v>39.480769230769234</v>
      </c>
      <c r="Q2646" t="s">
        <v>8319</v>
      </c>
      <c r="R2646" t="s">
        <v>8355</v>
      </c>
      <c r="S2646" s="11">
        <f t="shared" si="166"/>
        <v>42774.792071759264</v>
      </c>
      <c r="T2646" s="11">
        <f t="shared" si="167"/>
        <v>42804.792071759264</v>
      </c>
    </row>
    <row r="2647" spans="1:20" ht="60" hidden="1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164"/>
        <v>11</v>
      </c>
      <c r="P2647" s="6">
        <f t="shared" si="165"/>
        <v>91.304347826086953</v>
      </c>
      <c r="Q2647" t="s">
        <v>8319</v>
      </c>
      <c r="R2647" t="s">
        <v>8355</v>
      </c>
      <c r="S2647" s="11">
        <f t="shared" si="166"/>
        <v>41921.842627314814</v>
      </c>
      <c r="T2647" s="11">
        <f t="shared" si="167"/>
        <v>41951.884293981479</v>
      </c>
    </row>
    <row r="2648" spans="1:20" ht="45" hidden="1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164"/>
        <v>8</v>
      </c>
      <c r="P2648" s="6">
        <f t="shared" si="165"/>
        <v>78.666205607476627</v>
      </c>
      <c r="Q2648" t="s">
        <v>8319</v>
      </c>
      <c r="R2648" t="s">
        <v>8355</v>
      </c>
      <c r="S2648" s="11">
        <f t="shared" si="166"/>
        <v>42226.313298611116</v>
      </c>
      <c r="T2648" s="11">
        <f t="shared" si="167"/>
        <v>42256.313298611116</v>
      </c>
    </row>
    <row r="2649" spans="1:20" ht="60" hidden="1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164"/>
        <v>1</v>
      </c>
      <c r="P2649" s="6">
        <f t="shared" si="165"/>
        <v>12</v>
      </c>
      <c r="Q2649" t="s">
        <v>8319</v>
      </c>
      <c r="R2649" t="s">
        <v>8355</v>
      </c>
      <c r="S2649" s="11">
        <f t="shared" si="166"/>
        <v>42200.261793981481</v>
      </c>
      <c r="T2649" s="11">
        <f t="shared" si="167"/>
        <v>42230.261793981481</v>
      </c>
    </row>
    <row r="2650" spans="1:20" ht="60" hidden="1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164"/>
        <v>1</v>
      </c>
      <c r="P2650" s="6">
        <f t="shared" si="165"/>
        <v>17.666666666666668</v>
      </c>
      <c r="Q2650" t="s">
        <v>8319</v>
      </c>
      <c r="R2650" t="s">
        <v>8355</v>
      </c>
      <c r="S2650" s="11">
        <f t="shared" si="166"/>
        <v>42408.714814814812</v>
      </c>
      <c r="T2650" s="11">
        <f t="shared" si="167"/>
        <v>42438.714814814812</v>
      </c>
    </row>
    <row r="2651" spans="1:20" ht="30" hidden="1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164"/>
        <v>0</v>
      </c>
      <c r="P2651" s="6">
        <f t="shared" si="165"/>
        <v>41.333333333333336</v>
      </c>
      <c r="Q2651" t="s">
        <v>8319</v>
      </c>
      <c r="R2651" t="s">
        <v>8355</v>
      </c>
      <c r="S2651" s="11">
        <f t="shared" si="166"/>
        <v>42341.99700231482</v>
      </c>
      <c r="T2651" s="11">
        <f t="shared" si="167"/>
        <v>42401.99700231482</v>
      </c>
    </row>
    <row r="2652" spans="1:20" ht="60" hidden="1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164"/>
        <v>1</v>
      </c>
      <c r="P2652" s="6">
        <f t="shared" si="165"/>
        <v>71.599999999999994</v>
      </c>
      <c r="Q2652" t="s">
        <v>8319</v>
      </c>
      <c r="R2652" t="s">
        <v>8355</v>
      </c>
      <c r="S2652" s="11">
        <f t="shared" si="166"/>
        <v>42695.624340277776</v>
      </c>
      <c r="T2652" s="11">
        <f t="shared" si="167"/>
        <v>42725.624340277776</v>
      </c>
    </row>
    <row r="2653" spans="1:20" ht="60" hidden="1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164"/>
        <v>2</v>
      </c>
      <c r="P2653" s="6">
        <f t="shared" si="165"/>
        <v>307.8235294117647</v>
      </c>
      <c r="Q2653" t="s">
        <v>8319</v>
      </c>
      <c r="R2653" t="s">
        <v>8355</v>
      </c>
      <c r="S2653" s="11">
        <f t="shared" si="166"/>
        <v>42327.805659722217</v>
      </c>
      <c r="T2653" s="11">
        <f t="shared" si="167"/>
        <v>42355.805659722217</v>
      </c>
    </row>
    <row r="2654" spans="1:20" ht="60" hidden="1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164"/>
        <v>1</v>
      </c>
      <c r="P2654" s="6">
        <f t="shared" si="165"/>
        <v>80.454545454545453</v>
      </c>
      <c r="Q2654" t="s">
        <v>8319</v>
      </c>
      <c r="R2654" t="s">
        <v>8355</v>
      </c>
      <c r="S2654" s="11">
        <f t="shared" si="166"/>
        <v>41953.158854166672</v>
      </c>
      <c r="T2654" s="11">
        <f t="shared" si="167"/>
        <v>41983.158854166672</v>
      </c>
    </row>
    <row r="2655" spans="1:20" ht="45" hidden="1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164"/>
        <v>12</v>
      </c>
      <c r="P2655" s="6">
        <f t="shared" si="165"/>
        <v>83.942857142857136</v>
      </c>
      <c r="Q2655" t="s">
        <v>8319</v>
      </c>
      <c r="R2655" t="s">
        <v>8355</v>
      </c>
      <c r="S2655" s="11">
        <f t="shared" si="166"/>
        <v>41771.651932870373</v>
      </c>
      <c r="T2655" s="11">
        <f t="shared" si="167"/>
        <v>41803.166666666664</v>
      </c>
    </row>
    <row r="2656" spans="1:20" ht="60" hidden="1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164"/>
        <v>0</v>
      </c>
      <c r="P2656" s="6">
        <f t="shared" si="165"/>
        <v>8.5</v>
      </c>
      <c r="Q2656" t="s">
        <v>8319</v>
      </c>
      <c r="R2656" t="s">
        <v>8355</v>
      </c>
      <c r="S2656" s="11">
        <f t="shared" si="166"/>
        <v>42055.600995370376</v>
      </c>
      <c r="T2656" s="11">
        <f t="shared" si="167"/>
        <v>42115.559328703705</v>
      </c>
    </row>
    <row r="2657" spans="1:20" hidden="1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164"/>
        <v>21</v>
      </c>
      <c r="P2657" s="6">
        <f t="shared" si="165"/>
        <v>73.372093023255815</v>
      </c>
      <c r="Q2657" t="s">
        <v>8319</v>
      </c>
      <c r="R2657" t="s">
        <v>8355</v>
      </c>
      <c r="S2657" s="11">
        <f t="shared" si="166"/>
        <v>42381.866284722222</v>
      </c>
      <c r="T2657" s="11">
        <f t="shared" si="167"/>
        <v>42409.833333333328</v>
      </c>
    </row>
    <row r="2658" spans="1:20" ht="30" hidden="1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164"/>
        <v>11</v>
      </c>
      <c r="P2658" s="6">
        <f t="shared" si="165"/>
        <v>112.86184210526316</v>
      </c>
      <c r="Q2658" t="s">
        <v>8319</v>
      </c>
      <c r="R2658" t="s">
        <v>8355</v>
      </c>
      <c r="S2658" s="11">
        <f t="shared" si="166"/>
        <v>42767.688518518517</v>
      </c>
      <c r="T2658" s="11">
        <f t="shared" si="167"/>
        <v>42806.791666666672</v>
      </c>
    </row>
    <row r="2659" spans="1:20" ht="60" hidden="1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164"/>
        <v>19</v>
      </c>
      <c r="P2659" s="6">
        <f t="shared" si="165"/>
        <v>95.277627118644077</v>
      </c>
      <c r="Q2659" t="s">
        <v>8319</v>
      </c>
      <c r="R2659" t="s">
        <v>8355</v>
      </c>
      <c r="S2659" s="11">
        <f t="shared" si="166"/>
        <v>42551.928854166668</v>
      </c>
      <c r="T2659" s="11">
        <f t="shared" si="167"/>
        <v>42585.0625</v>
      </c>
    </row>
    <row r="2660" spans="1:20" ht="45" hidden="1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164"/>
        <v>0</v>
      </c>
      <c r="P2660" s="6">
        <f t="shared" si="165"/>
        <v>22.75</v>
      </c>
      <c r="Q2660" t="s">
        <v>8319</v>
      </c>
      <c r="R2660" t="s">
        <v>8355</v>
      </c>
      <c r="S2660" s="11">
        <f t="shared" si="166"/>
        <v>42551.884189814817</v>
      </c>
      <c r="T2660" s="11">
        <f t="shared" si="167"/>
        <v>42581.884189814817</v>
      </c>
    </row>
    <row r="2661" spans="1:20" hidden="1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164"/>
        <v>3</v>
      </c>
      <c r="P2661" s="6">
        <f t="shared" si="165"/>
        <v>133.30000000000001</v>
      </c>
      <c r="Q2661" t="s">
        <v>8319</v>
      </c>
      <c r="R2661" t="s">
        <v>8355</v>
      </c>
      <c r="S2661" s="11">
        <f t="shared" si="166"/>
        <v>42082.069560185191</v>
      </c>
      <c r="T2661" s="11">
        <f t="shared" si="167"/>
        <v>42112.069560185191</v>
      </c>
    </row>
    <row r="2662" spans="1:20" ht="60" hidden="1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164"/>
        <v>0</v>
      </c>
      <c r="P2662" s="6">
        <f t="shared" si="165"/>
        <v>3.8</v>
      </c>
      <c r="Q2662" t="s">
        <v>8319</v>
      </c>
      <c r="R2662" t="s">
        <v>8355</v>
      </c>
      <c r="S2662" s="11">
        <f t="shared" si="166"/>
        <v>42272.713171296295</v>
      </c>
      <c r="T2662" s="11">
        <f t="shared" si="167"/>
        <v>42332.754837962959</v>
      </c>
    </row>
    <row r="2663" spans="1:20" ht="45" hidden="1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164"/>
        <v>103</v>
      </c>
      <c r="P2663" s="6">
        <f t="shared" si="165"/>
        <v>85.75</v>
      </c>
      <c r="Q2663" t="s">
        <v>8319</v>
      </c>
      <c r="R2663" t="s">
        <v>8356</v>
      </c>
      <c r="S2663" s="11">
        <f t="shared" si="166"/>
        <v>41542.958449074074</v>
      </c>
      <c r="T2663" s="11">
        <f t="shared" si="167"/>
        <v>41572.958449074074</v>
      </c>
    </row>
    <row r="2664" spans="1:20" ht="45" hidden="1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164"/>
        <v>107</v>
      </c>
      <c r="P2664" s="6">
        <f t="shared" si="165"/>
        <v>267</v>
      </c>
      <c r="Q2664" t="s">
        <v>8319</v>
      </c>
      <c r="R2664" t="s">
        <v>8356</v>
      </c>
      <c r="S2664" s="11">
        <f t="shared" si="166"/>
        <v>42207.746678240743</v>
      </c>
      <c r="T2664" s="11">
        <f t="shared" si="167"/>
        <v>42237.746678240743</v>
      </c>
    </row>
    <row r="2665" spans="1:20" ht="60" hidden="1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164"/>
        <v>105</v>
      </c>
      <c r="P2665" s="6">
        <f t="shared" si="165"/>
        <v>373.55803571428572</v>
      </c>
      <c r="Q2665" t="s">
        <v>8319</v>
      </c>
      <c r="R2665" t="s">
        <v>8356</v>
      </c>
      <c r="S2665" s="11">
        <f t="shared" si="166"/>
        <v>42222.622766203705</v>
      </c>
      <c r="T2665" s="11">
        <f t="shared" si="167"/>
        <v>42251.625</v>
      </c>
    </row>
    <row r="2666" spans="1:20" ht="60" hidden="1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164"/>
        <v>103</v>
      </c>
      <c r="P2666" s="6">
        <f t="shared" si="165"/>
        <v>174.03846153846155</v>
      </c>
      <c r="Q2666" t="s">
        <v>8319</v>
      </c>
      <c r="R2666" t="s">
        <v>8356</v>
      </c>
      <c r="S2666" s="11">
        <f t="shared" si="166"/>
        <v>42313.02542824074</v>
      </c>
      <c r="T2666" s="11">
        <f t="shared" si="167"/>
        <v>42347.290972222225</v>
      </c>
    </row>
    <row r="2667" spans="1:20" ht="60" hidden="1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164"/>
        <v>123</v>
      </c>
      <c r="P2667" s="6">
        <f t="shared" si="165"/>
        <v>93.695652173913047</v>
      </c>
      <c r="Q2667" t="s">
        <v>8319</v>
      </c>
      <c r="R2667" t="s">
        <v>8356</v>
      </c>
      <c r="S2667" s="11">
        <f t="shared" si="166"/>
        <v>42083.895532407405</v>
      </c>
      <c r="T2667" s="11">
        <f t="shared" si="167"/>
        <v>42128.895532407405</v>
      </c>
    </row>
    <row r="2668" spans="1:20" ht="60" hidden="1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164"/>
        <v>159</v>
      </c>
      <c r="P2668" s="6">
        <f t="shared" si="165"/>
        <v>77.327718446601949</v>
      </c>
      <c r="Q2668" t="s">
        <v>8319</v>
      </c>
      <c r="R2668" t="s">
        <v>8356</v>
      </c>
      <c r="S2668" s="11">
        <f t="shared" si="166"/>
        <v>42235.764340277776</v>
      </c>
      <c r="T2668" s="11">
        <f t="shared" si="167"/>
        <v>42272.875</v>
      </c>
    </row>
    <row r="2669" spans="1:20" ht="60" hidden="1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164"/>
        <v>111</v>
      </c>
      <c r="P2669" s="6">
        <f t="shared" si="165"/>
        <v>92.222222222222229</v>
      </c>
      <c r="Q2669" t="s">
        <v>8319</v>
      </c>
      <c r="R2669" t="s">
        <v>8356</v>
      </c>
      <c r="S2669" s="11">
        <f t="shared" si="166"/>
        <v>42380.926111111112</v>
      </c>
      <c r="T2669" s="11">
        <f t="shared" si="167"/>
        <v>42410.926111111112</v>
      </c>
    </row>
    <row r="2670" spans="1:20" ht="30" hidden="1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164"/>
        <v>171</v>
      </c>
      <c r="P2670" s="6">
        <f t="shared" si="165"/>
        <v>60.964285714285715</v>
      </c>
      <c r="Q2670" t="s">
        <v>8319</v>
      </c>
      <c r="R2670" t="s">
        <v>8356</v>
      </c>
      <c r="S2670" s="11">
        <f t="shared" si="166"/>
        <v>42275.588715277772</v>
      </c>
      <c r="T2670" s="11">
        <f t="shared" si="167"/>
        <v>42317.60555555555</v>
      </c>
    </row>
    <row r="2671" spans="1:20" ht="60" hidden="1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164"/>
        <v>125</v>
      </c>
      <c r="P2671" s="6">
        <f t="shared" si="165"/>
        <v>91</v>
      </c>
      <c r="Q2671" t="s">
        <v>8319</v>
      </c>
      <c r="R2671" t="s">
        <v>8356</v>
      </c>
      <c r="S2671" s="11">
        <f t="shared" si="166"/>
        <v>42319.035833333335</v>
      </c>
      <c r="T2671" s="11">
        <f t="shared" si="167"/>
        <v>42379.035833333335</v>
      </c>
    </row>
    <row r="2672" spans="1:20" ht="60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164"/>
        <v>6</v>
      </c>
      <c r="P2672" s="6">
        <f t="shared" si="165"/>
        <v>41.583333333333336</v>
      </c>
      <c r="Q2672" t="s">
        <v>8319</v>
      </c>
      <c r="R2672" t="s">
        <v>8356</v>
      </c>
      <c r="S2672" s="11">
        <f t="shared" si="166"/>
        <v>41821.020601851851</v>
      </c>
      <c r="T2672" s="11">
        <f t="shared" si="167"/>
        <v>41849.020601851851</v>
      </c>
    </row>
    <row r="2673" spans="1:20" ht="4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164"/>
        <v>11</v>
      </c>
      <c r="P2673" s="6">
        <f t="shared" si="165"/>
        <v>33.761904761904759</v>
      </c>
      <c r="Q2673" t="s">
        <v>8319</v>
      </c>
      <c r="R2673" t="s">
        <v>8356</v>
      </c>
      <c r="S2673" s="11">
        <f t="shared" si="166"/>
        <v>41962.749027777783</v>
      </c>
      <c r="T2673" s="11">
        <f t="shared" si="167"/>
        <v>41992.818055555559</v>
      </c>
    </row>
    <row r="2674" spans="1:20" ht="60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164"/>
        <v>33</v>
      </c>
      <c r="P2674" s="6">
        <f t="shared" si="165"/>
        <v>70.61702127659575</v>
      </c>
      <c r="Q2674" t="s">
        <v>8319</v>
      </c>
      <c r="R2674" t="s">
        <v>8356</v>
      </c>
      <c r="S2674" s="11">
        <f t="shared" si="166"/>
        <v>42344.884143518517</v>
      </c>
      <c r="T2674" s="11">
        <f t="shared" si="167"/>
        <v>42366.25</v>
      </c>
    </row>
    <row r="2675" spans="1:20" ht="60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164"/>
        <v>28</v>
      </c>
      <c r="P2675" s="6">
        <f t="shared" si="165"/>
        <v>167.15151515151516</v>
      </c>
      <c r="Q2675" t="s">
        <v>8319</v>
      </c>
      <c r="R2675" t="s">
        <v>8356</v>
      </c>
      <c r="S2675" s="11">
        <f t="shared" si="166"/>
        <v>41912.541655092595</v>
      </c>
      <c r="T2675" s="11">
        <f t="shared" si="167"/>
        <v>41941.947916666664</v>
      </c>
    </row>
    <row r="2676" spans="1:20" ht="60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164"/>
        <v>63</v>
      </c>
      <c r="P2676" s="6">
        <f t="shared" si="165"/>
        <v>128.61988304093566</v>
      </c>
      <c r="Q2676" t="s">
        <v>8319</v>
      </c>
      <c r="R2676" t="s">
        <v>8356</v>
      </c>
      <c r="S2676" s="11">
        <f t="shared" si="166"/>
        <v>42529.632754629631</v>
      </c>
      <c r="T2676" s="11">
        <f t="shared" si="167"/>
        <v>42556.207638888889</v>
      </c>
    </row>
    <row r="2677" spans="1:20" ht="60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164"/>
        <v>8</v>
      </c>
      <c r="P2677" s="6">
        <f t="shared" si="165"/>
        <v>65.41379310344827</v>
      </c>
      <c r="Q2677" t="s">
        <v>8319</v>
      </c>
      <c r="R2677" t="s">
        <v>8356</v>
      </c>
      <c r="S2677" s="11">
        <f t="shared" si="166"/>
        <v>41923.857511574075</v>
      </c>
      <c r="T2677" s="11">
        <f t="shared" si="167"/>
        <v>41953.899178240739</v>
      </c>
    </row>
    <row r="2678" spans="1:20" ht="60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164"/>
        <v>50</v>
      </c>
      <c r="P2678" s="6">
        <f t="shared" si="165"/>
        <v>117.55555555555556</v>
      </c>
      <c r="Q2678" t="s">
        <v>8319</v>
      </c>
      <c r="R2678" t="s">
        <v>8356</v>
      </c>
      <c r="S2678" s="11">
        <f t="shared" si="166"/>
        <v>42482.624699074076</v>
      </c>
      <c r="T2678" s="11">
        <f t="shared" si="167"/>
        <v>42512.624699074076</v>
      </c>
    </row>
    <row r="2679" spans="1:20" ht="4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164"/>
        <v>18</v>
      </c>
      <c r="P2679" s="6">
        <f t="shared" si="165"/>
        <v>126.48148148148148</v>
      </c>
      <c r="Q2679" t="s">
        <v>8319</v>
      </c>
      <c r="R2679" t="s">
        <v>8356</v>
      </c>
      <c r="S2679" s="11">
        <f t="shared" si="166"/>
        <v>41793.029432870368</v>
      </c>
      <c r="T2679" s="11">
        <f t="shared" si="167"/>
        <v>41823.029432870368</v>
      </c>
    </row>
    <row r="2680" spans="1:20" ht="60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164"/>
        <v>0</v>
      </c>
      <c r="P2680" s="6">
        <f t="shared" si="165"/>
        <v>550</v>
      </c>
      <c r="Q2680" t="s">
        <v>8319</v>
      </c>
      <c r="R2680" t="s">
        <v>8356</v>
      </c>
      <c r="S2680" s="11">
        <f t="shared" si="166"/>
        <v>42241.798206018517</v>
      </c>
      <c r="T2680" s="11">
        <f t="shared" si="167"/>
        <v>42271.798206018517</v>
      </c>
    </row>
    <row r="2681" spans="1:20" ht="60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164"/>
        <v>0</v>
      </c>
      <c r="P2681" s="6">
        <f t="shared" si="165"/>
        <v>44</v>
      </c>
      <c r="Q2681" t="s">
        <v>8319</v>
      </c>
      <c r="R2681" t="s">
        <v>8356</v>
      </c>
      <c r="S2681" s="11">
        <f t="shared" si="166"/>
        <v>42033.001087962963</v>
      </c>
      <c r="T2681" s="11">
        <f t="shared" si="167"/>
        <v>42063.001087962963</v>
      </c>
    </row>
    <row r="2682" spans="1:20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164"/>
        <v>1</v>
      </c>
      <c r="P2682" s="6">
        <f t="shared" si="165"/>
        <v>69</v>
      </c>
      <c r="Q2682" t="s">
        <v>8319</v>
      </c>
      <c r="R2682" t="s">
        <v>8356</v>
      </c>
      <c r="S2682" s="11">
        <f t="shared" si="166"/>
        <v>42436.211701388893</v>
      </c>
      <c r="T2682" s="11">
        <f t="shared" si="167"/>
        <v>42466.170034722221</v>
      </c>
    </row>
    <row r="2683" spans="1:20" ht="4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164"/>
        <v>1</v>
      </c>
      <c r="P2683" s="6">
        <f t="shared" si="165"/>
        <v>27.5</v>
      </c>
      <c r="Q2683" t="s">
        <v>8336</v>
      </c>
      <c r="R2683" t="s">
        <v>8337</v>
      </c>
      <c r="S2683" s="11">
        <f t="shared" si="166"/>
        <v>41805.895254629628</v>
      </c>
      <c r="T2683" s="11">
        <f t="shared" si="167"/>
        <v>41830.895254629628</v>
      </c>
    </row>
    <row r="2684" spans="1:20" ht="4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164"/>
        <v>28</v>
      </c>
      <c r="P2684" s="6">
        <f t="shared" si="165"/>
        <v>84.9</v>
      </c>
      <c r="Q2684" t="s">
        <v>8336</v>
      </c>
      <c r="R2684" t="s">
        <v>8337</v>
      </c>
      <c r="S2684" s="11">
        <f t="shared" si="166"/>
        <v>41932.871990740743</v>
      </c>
      <c r="T2684" s="11">
        <f t="shared" si="167"/>
        <v>41965.249305555553</v>
      </c>
    </row>
    <row r="2685" spans="1:20" ht="60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164"/>
        <v>0</v>
      </c>
      <c r="P2685" s="6">
        <f t="shared" si="165"/>
        <v>12</v>
      </c>
      <c r="Q2685" t="s">
        <v>8336</v>
      </c>
      <c r="R2685" t="s">
        <v>8337</v>
      </c>
      <c r="S2685" s="11">
        <f t="shared" si="166"/>
        <v>42034.75509259259</v>
      </c>
      <c r="T2685" s="11">
        <f t="shared" si="167"/>
        <v>42064.75509259259</v>
      </c>
    </row>
    <row r="2686" spans="1:20" ht="60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164"/>
        <v>1</v>
      </c>
      <c r="P2686" s="6">
        <f t="shared" si="165"/>
        <v>200</v>
      </c>
      <c r="Q2686" t="s">
        <v>8336</v>
      </c>
      <c r="R2686" t="s">
        <v>8337</v>
      </c>
      <c r="S2686" s="11">
        <f t="shared" si="166"/>
        <v>41820.914641203701</v>
      </c>
      <c r="T2686" s="11">
        <f t="shared" si="167"/>
        <v>41860.914641203701</v>
      </c>
    </row>
    <row r="2687" spans="1:20" ht="60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164"/>
        <v>0</v>
      </c>
      <c r="P2687" s="6">
        <f t="shared" si="165"/>
        <v>10</v>
      </c>
      <c r="Q2687" t="s">
        <v>8336</v>
      </c>
      <c r="R2687" t="s">
        <v>8337</v>
      </c>
      <c r="S2687" s="11">
        <f t="shared" si="166"/>
        <v>42061.69594907407</v>
      </c>
      <c r="T2687" s="11">
        <f t="shared" si="167"/>
        <v>42121.654282407413</v>
      </c>
    </row>
    <row r="2688" spans="1:20" ht="60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164"/>
        <v>0</v>
      </c>
      <c r="P2688" s="6" t="e">
        <f t="shared" si="165"/>
        <v>#DIV/0!</v>
      </c>
      <c r="Q2688" t="s">
        <v>8336</v>
      </c>
      <c r="R2688" t="s">
        <v>8337</v>
      </c>
      <c r="S2688" s="11">
        <f t="shared" si="166"/>
        <v>41892.974803240737</v>
      </c>
      <c r="T2688" s="11">
        <f t="shared" si="167"/>
        <v>41912.974803240737</v>
      </c>
    </row>
    <row r="2689" spans="1:20" ht="4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164"/>
        <v>0</v>
      </c>
      <c r="P2689" s="6" t="e">
        <f t="shared" si="165"/>
        <v>#DIV/0!</v>
      </c>
      <c r="Q2689" t="s">
        <v>8336</v>
      </c>
      <c r="R2689" t="s">
        <v>8337</v>
      </c>
      <c r="S2689" s="11">
        <f t="shared" si="166"/>
        <v>42154.64025462963</v>
      </c>
      <c r="T2689" s="11">
        <f t="shared" si="167"/>
        <v>42184.64025462963</v>
      </c>
    </row>
    <row r="2690" spans="1:20" ht="30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164"/>
        <v>0</v>
      </c>
      <c r="P2690" s="6">
        <f t="shared" si="165"/>
        <v>5.2857142857142856</v>
      </c>
      <c r="Q2690" t="s">
        <v>8336</v>
      </c>
      <c r="R2690" t="s">
        <v>8337</v>
      </c>
      <c r="S2690" s="11">
        <f t="shared" si="166"/>
        <v>42028.118865740747</v>
      </c>
      <c r="T2690" s="11">
        <f t="shared" si="167"/>
        <v>42059.125</v>
      </c>
    </row>
    <row r="2691" spans="1:20" ht="60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ref="O2691:O2754" si="168">ROUND(E2691/D2691*100,0)</f>
        <v>0</v>
      </c>
      <c r="P2691" s="6">
        <f t="shared" ref="P2691:P2754" si="169">E2691/L2691</f>
        <v>1</v>
      </c>
      <c r="Q2691" t="s">
        <v>8336</v>
      </c>
      <c r="R2691" t="s">
        <v>8337</v>
      </c>
      <c r="S2691" s="11">
        <f t="shared" ref="S2691:S2754" si="170">(((J2691/60)/60)/24)+DATE(1970,1,1)</f>
        <v>42551.961689814809</v>
      </c>
      <c r="T2691" s="11">
        <f t="shared" ref="T2691:T2754" si="171">(((I2691/60)/60)/24)+DATE(1970,1,1)</f>
        <v>42581.961689814809</v>
      </c>
    </row>
    <row r="2692" spans="1:20" ht="60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168"/>
        <v>11</v>
      </c>
      <c r="P2692" s="6">
        <f t="shared" si="169"/>
        <v>72.762711864406782</v>
      </c>
      <c r="Q2692" t="s">
        <v>8336</v>
      </c>
      <c r="R2692" t="s">
        <v>8337</v>
      </c>
      <c r="S2692" s="11">
        <f t="shared" si="170"/>
        <v>42113.105046296296</v>
      </c>
      <c r="T2692" s="11">
        <f t="shared" si="171"/>
        <v>42158.105046296296</v>
      </c>
    </row>
    <row r="2693" spans="1:20" ht="30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168"/>
        <v>0</v>
      </c>
      <c r="P2693" s="6">
        <f t="shared" si="169"/>
        <v>17.5</v>
      </c>
      <c r="Q2693" t="s">
        <v>8336</v>
      </c>
      <c r="R2693" t="s">
        <v>8337</v>
      </c>
      <c r="S2693" s="11">
        <f t="shared" si="170"/>
        <v>42089.724039351851</v>
      </c>
      <c r="T2693" s="11">
        <f t="shared" si="171"/>
        <v>42134.724039351851</v>
      </c>
    </row>
    <row r="2694" spans="1:20" ht="4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168"/>
        <v>1</v>
      </c>
      <c r="P2694" s="6">
        <f t="shared" si="169"/>
        <v>25</v>
      </c>
      <c r="Q2694" t="s">
        <v>8336</v>
      </c>
      <c r="R2694" t="s">
        <v>8337</v>
      </c>
      <c r="S2694" s="11">
        <f t="shared" si="170"/>
        <v>42058.334027777775</v>
      </c>
      <c r="T2694" s="11">
        <f t="shared" si="171"/>
        <v>42088.292361111111</v>
      </c>
    </row>
    <row r="2695" spans="1:20" ht="60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168"/>
        <v>1</v>
      </c>
      <c r="P2695" s="6">
        <f t="shared" si="169"/>
        <v>13.333333333333334</v>
      </c>
      <c r="Q2695" t="s">
        <v>8336</v>
      </c>
      <c r="R2695" t="s">
        <v>8337</v>
      </c>
      <c r="S2695" s="11">
        <f t="shared" si="170"/>
        <v>41834.138495370367</v>
      </c>
      <c r="T2695" s="11">
        <f t="shared" si="171"/>
        <v>41864.138495370367</v>
      </c>
    </row>
    <row r="2696" spans="1:20" ht="60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168"/>
        <v>0</v>
      </c>
      <c r="P2696" s="6">
        <f t="shared" si="169"/>
        <v>1</v>
      </c>
      <c r="Q2696" t="s">
        <v>8336</v>
      </c>
      <c r="R2696" t="s">
        <v>8337</v>
      </c>
      <c r="S2696" s="11">
        <f t="shared" si="170"/>
        <v>41878.140497685185</v>
      </c>
      <c r="T2696" s="11">
        <f t="shared" si="171"/>
        <v>41908.140497685185</v>
      </c>
    </row>
    <row r="2697" spans="1:20" ht="4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168"/>
        <v>0</v>
      </c>
      <c r="P2697" s="6">
        <f t="shared" si="169"/>
        <v>23.666666666666668</v>
      </c>
      <c r="Q2697" t="s">
        <v>8336</v>
      </c>
      <c r="R2697" t="s">
        <v>8337</v>
      </c>
      <c r="S2697" s="11">
        <f t="shared" si="170"/>
        <v>42048.181921296295</v>
      </c>
      <c r="T2697" s="11">
        <f t="shared" si="171"/>
        <v>42108.14025462963</v>
      </c>
    </row>
    <row r="2698" spans="1:20" ht="60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168"/>
        <v>6</v>
      </c>
      <c r="P2698" s="6">
        <f t="shared" si="169"/>
        <v>89.21052631578948</v>
      </c>
      <c r="Q2698" t="s">
        <v>8336</v>
      </c>
      <c r="R2698" t="s">
        <v>8337</v>
      </c>
      <c r="S2698" s="11">
        <f t="shared" si="170"/>
        <v>41964.844444444447</v>
      </c>
      <c r="T2698" s="11">
        <f t="shared" si="171"/>
        <v>41998.844444444447</v>
      </c>
    </row>
    <row r="2699" spans="1:20" ht="4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168"/>
        <v>26</v>
      </c>
      <c r="P2699" s="6">
        <f t="shared" si="169"/>
        <v>116.55769230769231</v>
      </c>
      <c r="Q2699" t="s">
        <v>8336</v>
      </c>
      <c r="R2699" t="s">
        <v>8337</v>
      </c>
      <c r="S2699" s="11">
        <f t="shared" si="170"/>
        <v>42187.940081018518</v>
      </c>
      <c r="T2699" s="11">
        <f t="shared" si="171"/>
        <v>42218.916666666672</v>
      </c>
    </row>
    <row r="2700" spans="1:20" ht="4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168"/>
        <v>0</v>
      </c>
      <c r="P2700" s="6">
        <f t="shared" si="169"/>
        <v>13.005000000000001</v>
      </c>
      <c r="Q2700" t="s">
        <v>8336</v>
      </c>
      <c r="R2700" t="s">
        <v>8337</v>
      </c>
      <c r="S2700" s="11">
        <f t="shared" si="170"/>
        <v>41787.898240740738</v>
      </c>
      <c r="T2700" s="11">
        <f t="shared" si="171"/>
        <v>41817.898240740738</v>
      </c>
    </row>
    <row r="2701" spans="1:20" ht="4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168"/>
        <v>0</v>
      </c>
      <c r="P2701" s="6" t="e">
        <f t="shared" si="169"/>
        <v>#DIV/0!</v>
      </c>
      <c r="Q2701" t="s">
        <v>8336</v>
      </c>
      <c r="R2701" t="s">
        <v>8337</v>
      </c>
      <c r="S2701" s="11">
        <f t="shared" si="170"/>
        <v>41829.896562499998</v>
      </c>
      <c r="T2701" s="11">
        <f t="shared" si="171"/>
        <v>41859.896562499998</v>
      </c>
    </row>
    <row r="2702" spans="1:20" ht="4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168"/>
        <v>1</v>
      </c>
      <c r="P2702" s="6">
        <f t="shared" si="169"/>
        <v>17.5</v>
      </c>
      <c r="Q2702" t="s">
        <v>8336</v>
      </c>
      <c r="R2702" t="s">
        <v>8337</v>
      </c>
      <c r="S2702" s="11">
        <f t="shared" si="170"/>
        <v>41870.87467592593</v>
      </c>
      <c r="T2702" s="11">
        <f t="shared" si="171"/>
        <v>41900.87467592593</v>
      </c>
    </row>
    <row r="2703" spans="1:20" ht="60" hidden="1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168"/>
        <v>46</v>
      </c>
      <c r="P2703" s="6">
        <f t="shared" si="169"/>
        <v>34.130434782608695</v>
      </c>
      <c r="Q2703" t="s">
        <v>8317</v>
      </c>
      <c r="R2703" t="s">
        <v>8357</v>
      </c>
      <c r="S2703" s="11">
        <f t="shared" si="170"/>
        <v>42801.774699074071</v>
      </c>
      <c r="T2703" s="11">
        <f t="shared" si="171"/>
        <v>42832.733032407406</v>
      </c>
    </row>
    <row r="2704" spans="1:20" ht="60" hidden="1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168"/>
        <v>34</v>
      </c>
      <c r="P2704" s="6">
        <f t="shared" si="169"/>
        <v>132.34615384615384</v>
      </c>
      <c r="Q2704" t="s">
        <v>8317</v>
      </c>
      <c r="R2704" t="s">
        <v>8357</v>
      </c>
      <c r="S2704" s="11">
        <f t="shared" si="170"/>
        <v>42800.801817129628</v>
      </c>
      <c r="T2704" s="11">
        <f t="shared" si="171"/>
        <v>42830.760150462964</v>
      </c>
    </row>
    <row r="2705" spans="1:20" ht="45" hidden="1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168"/>
        <v>104</v>
      </c>
      <c r="P2705" s="6">
        <f t="shared" si="169"/>
        <v>922.22222222222217</v>
      </c>
      <c r="Q2705" t="s">
        <v>8317</v>
      </c>
      <c r="R2705" t="s">
        <v>8357</v>
      </c>
      <c r="S2705" s="11">
        <f t="shared" si="170"/>
        <v>42756.690162037034</v>
      </c>
      <c r="T2705" s="11">
        <f t="shared" si="171"/>
        <v>42816.648495370369</v>
      </c>
    </row>
    <row r="2706" spans="1:20" ht="60" hidden="1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168"/>
        <v>6</v>
      </c>
      <c r="P2706" s="6">
        <f t="shared" si="169"/>
        <v>163.57142857142858</v>
      </c>
      <c r="Q2706" t="s">
        <v>8317</v>
      </c>
      <c r="R2706" t="s">
        <v>8357</v>
      </c>
      <c r="S2706" s="11">
        <f t="shared" si="170"/>
        <v>42787.862430555557</v>
      </c>
      <c r="T2706" s="11">
        <f t="shared" si="171"/>
        <v>42830.820763888885</v>
      </c>
    </row>
    <row r="2707" spans="1:20" ht="30" hidden="1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168"/>
        <v>11</v>
      </c>
      <c r="P2707" s="6">
        <f t="shared" si="169"/>
        <v>217.375</v>
      </c>
      <c r="Q2707" t="s">
        <v>8317</v>
      </c>
      <c r="R2707" t="s">
        <v>8357</v>
      </c>
      <c r="S2707" s="11">
        <f t="shared" si="170"/>
        <v>42773.916180555556</v>
      </c>
      <c r="T2707" s="11">
        <f t="shared" si="171"/>
        <v>42818.874513888892</v>
      </c>
    </row>
    <row r="2708" spans="1:20" ht="45" hidden="1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168"/>
        <v>112</v>
      </c>
      <c r="P2708" s="6">
        <f t="shared" si="169"/>
        <v>149.44486692015209</v>
      </c>
      <c r="Q2708" t="s">
        <v>8317</v>
      </c>
      <c r="R2708" t="s">
        <v>8357</v>
      </c>
      <c r="S2708" s="11">
        <f t="shared" si="170"/>
        <v>41899.294942129629</v>
      </c>
      <c r="T2708" s="11">
        <f t="shared" si="171"/>
        <v>41928.290972222225</v>
      </c>
    </row>
    <row r="2709" spans="1:20" ht="45" hidden="1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168"/>
        <v>351</v>
      </c>
      <c r="P2709" s="6">
        <f t="shared" si="169"/>
        <v>71.237487309644663</v>
      </c>
      <c r="Q2709" t="s">
        <v>8317</v>
      </c>
      <c r="R2709" t="s">
        <v>8357</v>
      </c>
      <c r="S2709" s="11">
        <f t="shared" si="170"/>
        <v>41391.782905092594</v>
      </c>
      <c r="T2709" s="11">
        <f t="shared" si="171"/>
        <v>41421.290972222225</v>
      </c>
    </row>
    <row r="2710" spans="1:20" ht="45" hidden="1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168"/>
        <v>233</v>
      </c>
      <c r="P2710" s="6">
        <f t="shared" si="169"/>
        <v>44.464318398474738</v>
      </c>
      <c r="Q2710" t="s">
        <v>8317</v>
      </c>
      <c r="R2710" t="s">
        <v>8357</v>
      </c>
      <c r="S2710" s="11">
        <f t="shared" si="170"/>
        <v>42512.698217592595</v>
      </c>
      <c r="T2710" s="11">
        <f t="shared" si="171"/>
        <v>42572.698217592595</v>
      </c>
    </row>
    <row r="2711" spans="1:20" ht="45" hidden="1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168"/>
        <v>102</v>
      </c>
      <c r="P2711" s="6">
        <f t="shared" si="169"/>
        <v>164.94480519480518</v>
      </c>
      <c r="Q2711" t="s">
        <v>8317</v>
      </c>
      <c r="R2711" t="s">
        <v>8357</v>
      </c>
      <c r="S2711" s="11">
        <f t="shared" si="170"/>
        <v>42612.149780092594</v>
      </c>
      <c r="T2711" s="11">
        <f t="shared" si="171"/>
        <v>42647.165972222225</v>
      </c>
    </row>
    <row r="2712" spans="1:20" ht="30" hidden="1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168"/>
        <v>154</v>
      </c>
      <c r="P2712" s="6">
        <f t="shared" si="169"/>
        <v>84.871516544117654</v>
      </c>
      <c r="Q2712" t="s">
        <v>8317</v>
      </c>
      <c r="R2712" t="s">
        <v>8357</v>
      </c>
      <c r="S2712" s="11">
        <f t="shared" si="170"/>
        <v>41828.229490740741</v>
      </c>
      <c r="T2712" s="11">
        <f t="shared" si="171"/>
        <v>41860.083333333336</v>
      </c>
    </row>
    <row r="2713" spans="1:20" ht="60" hidden="1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168"/>
        <v>101</v>
      </c>
      <c r="P2713" s="6">
        <f t="shared" si="169"/>
        <v>53.945205479452056</v>
      </c>
      <c r="Q2713" t="s">
        <v>8317</v>
      </c>
      <c r="R2713" t="s">
        <v>8357</v>
      </c>
      <c r="S2713" s="11">
        <f t="shared" si="170"/>
        <v>41780.745254629634</v>
      </c>
      <c r="T2713" s="11">
        <f t="shared" si="171"/>
        <v>41810.917361111111</v>
      </c>
    </row>
    <row r="2714" spans="1:20" ht="60" hidden="1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168"/>
        <v>131</v>
      </c>
      <c r="P2714" s="6">
        <f t="shared" si="169"/>
        <v>50.531468531468533</v>
      </c>
      <c r="Q2714" t="s">
        <v>8317</v>
      </c>
      <c r="R2714" t="s">
        <v>8357</v>
      </c>
      <c r="S2714" s="11">
        <f t="shared" si="170"/>
        <v>41432.062037037038</v>
      </c>
      <c r="T2714" s="11">
        <f t="shared" si="171"/>
        <v>41468.75</v>
      </c>
    </row>
    <row r="2715" spans="1:20" ht="60" hidden="1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168"/>
        <v>102</v>
      </c>
      <c r="P2715" s="6">
        <f t="shared" si="169"/>
        <v>108.00140845070422</v>
      </c>
      <c r="Q2715" t="s">
        <v>8317</v>
      </c>
      <c r="R2715" t="s">
        <v>8357</v>
      </c>
      <c r="S2715" s="11">
        <f t="shared" si="170"/>
        <v>42322.653749999998</v>
      </c>
      <c r="T2715" s="11">
        <f t="shared" si="171"/>
        <v>42362.653749999998</v>
      </c>
    </row>
    <row r="2716" spans="1:20" ht="45" hidden="1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168"/>
        <v>116</v>
      </c>
      <c r="P2716" s="6">
        <f t="shared" si="169"/>
        <v>95.373770491803285</v>
      </c>
      <c r="Q2716" t="s">
        <v>8317</v>
      </c>
      <c r="R2716" t="s">
        <v>8357</v>
      </c>
      <c r="S2716" s="11">
        <f t="shared" si="170"/>
        <v>42629.655046296291</v>
      </c>
      <c r="T2716" s="11">
        <f t="shared" si="171"/>
        <v>42657.958333333328</v>
      </c>
    </row>
    <row r="2717" spans="1:20" ht="60" hidden="1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168"/>
        <v>265</v>
      </c>
      <c r="P2717" s="6">
        <f t="shared" si="169"/>
        <v>57.631016333938291</v>
      </c>
      <c r="Q2717" t="s">
        <v>8317</v>
      </c>
      <c r="R2717" t="s">
        <v>8357</v>
      </c>
      <c r="S2717" s="11">
        <f t="shared" si="170"/>
        <v>42387.398472222223</v>
      </c>
      <c r="T2717" s="11">
        <f t="shared" si="171"/>
        <v>42421.398472222223</v>
      </c>
    </row>
    <row r="2718" spans="1:20" ht="75" hidden="1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168"/>
        <v>120</v>
      </c>
      <c r="P2718" s="6">
        <f t="shared" si="169"/>
        <v>64.160481283422456</v>
      </c>
      <c r="Q2718" t="s">
        <v>8317</v>
      </c>
      <c r="R2718" t="s">
        <v>8357</v>
      </c>
      <c r="S2718" s="11">
        <f t="shared" si="170"/>
        <v>42255.333252314813</v>
      </c>
      <c r="T2718" s="11">
        <f t="shared" si="171"/>
        <v>42285.333252314813</v>
      </c>
    </row>
    <row r="2719" spans="1:20" ht="45" hidden="1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168"/>
        <v>120</v>
      </c>
      <c r="P2719" s="6">
        <f t="shared" si="169"/>
        <v>92.387692307692305</v>
      </c>
      <c r="Q2719" t="s">
        <v>8317</v>
      </c>
      <c r="R2719" t="s">
        <v>8357</v>
      </c>
      <c r="S2719" s="11">
        <f t="shared" si="170"/>
        <v>41934.914918981485</v>
      </c>
      <c r="T2719" s="11">
        <f t="shared" si="171"/>
        <v>41979.956585648149</v>
      </c>
    </row>
    <row r="2720" spans="1:20" ht="60" hidden="1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168"/>
        <v>104</v>
      </c>
      <c r="P2720" s="6">
        <f t="shared" si="169"/>
        <v>125.97972972972973</v>
      </c>
      <c r="Q2720" t="s">
        <v>8317</v>
      </c>
      <c r="R2720" t="s">
        <v>8357</v>
      </c>
      <c r="S2720" s="11">
        <f t="shared" si="170"/>
        <v>42465.596585648149</v>
      </c>
      <c r="T2720" s="11">
        <f t="shared" si="171"/>
        <v>42493.958333333328</v>
      </c>
    </row>
    <row r="2721" spans="1:20" ht="60" hidden="1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168"/>
        <v>109</v>
      </c>
      <c r="P2721" s="6">
        <f t="shared" si="169"/>
        <v>94.637681159420296</v>
      </c>
      <c r="Q2721" t="s">
        <v>8317</v>
      </c>
      <c r="R2721" t="s">
        <v>8357</v>
      </c>
      <c r="S2721" s="11">
        <f t="shared" si="170"/>
        <v>42418.031180555554</v>
      </c>
      <c r="T2721" s="11">
        <f t="shared" si="171"/>
        <v>42477.989513888882</v>
      </c>
    </row>
    <row r="2722" spans="1:20" ht="45" hidden="1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168"/>
        <v>118</v>
      </c>
      <c r="P2722" s="6">
        <f t="shared" si="169"/>
        <v>170.69942196531792</v>
      </c>
      <c r="Q2722" t="s">
        <v>8317</v>
      </c>
      <c r="R2722" t="s">
        <v>8357</v>
      </c>
      <c r="S2722" s="11">
        <f t="shared" si="170"/>
        <v>42655.465891203698</v>
      </c>
      <c r="T2722" s="11">
        <f t="shared" si="171"/>
        <v>42685.507557870369</v>
      </c>
    </row>
    <row r="2723" spans="1:20" ht="60" hidden="1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168"/>
        <v>1462</v>
      </c>
      <c r="P2723" s="6">
        <f t="shared" si="169"/>
        <v>40.762081784386616</v>
      </c>
      <c r="Q2723" t="s">
        <v>8319</v>
      </c>
      <c r="R2723" t="s">
        <v>8349</v>
      </c>
      <c r="S2723" s="11">
        <f t="shared" si="170"/>
        <v>41493.543958333335</v>
      </c>
      <c r="T2723" s="11">
        <f t="shared" si="171"/>
        <v>41523.791666666664</v>
      </c>
    </row>
    <row r="2724" spans="1:20" ht="60" hidden="1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168"/>
        <v>253</v>
      </c>
      <c r="P2724" s="6">
        <f t="shared" si="169"/>
        <v>68.254054054054052</v>
      </c>
      <c r="Q2724" t="s">
        <v>8319</v>
      </c>
      <c r="R2724" t="s">
        <v>8349</v>
      </c>
      <c r="S2724" s="11">
        <f t="shared" si="170"/>
        <v>42704.857094907406</v>
      </c>
      <c r="T2724" s="11">
        <f t="shared" si="171"/>
        <v>42764.857094907406</v>
      </c>
    </row>
    <row r="2725" spans="1:20" ht="60" hidden="1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168"/>
        <v>140</v>
      </c>
      <c r="P2725" s="6">
        <f t="shared" si="169"/>
        <v>95.48863636363636</v>
      </c>
      <c r="Q2725" t="s">
        <v>8319</v>
      </c>
      <c r="R2725" t="s">
        <v>8349</v>
      </c>
      <c r="S2725" s="11">
        <f t="shared" si="170"/>
        <v>41944.83898148148</v>
      </c>
      <c r="T2725" s="11">
        <f t="shared" si="171"/>
        <v>42004.880648148144</v>
      </c>
    </row>
    <row r="2726" spans="1:20" ht="60" hidden="1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168"/>
        <v>297</v>
      </c>
      <c r="P2726" s="6">
        <f t="shared" si="169"/>
        <v>7.1902649656526005</v>
      </c>
      <c r="Q2726" t="s">
        <v>8319</v>
      </c>
      <c r="R2726" t="s">
        <v>8349</v>
      </c>
      <c r="S2726" s="11">
        <f t="shared" si="170"/>
        <v>42199.32707175926</v>
      </c>
      <c r="T2726" s="11">
        <f t="shared" si="171"/>
        <v>42231.32707175926</v>
      </c>
    </row>
    <row r="2727" spans="1:20" ht="45" hidden="1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168"/>
        <v>145</v>
      </c>
      <c r="P2727" s="6">
        <f t="shared" si="169"/>
        <v>511.65486725663715</v>
      </c>
      <c r="Q2727" t="s">
        <v>8319</v>
      </c>
      <c r="R2727" t="s">
        <v>8349</v>
      </c>
      <c r="S2727" s="11">
        <f t="shared" si="170"/>
        <v>42745.744618055556</v>
      </c>
      <c r="T2727" s="11">
        <f t="shared" si="171"/>
        <v>42795.744618055556</v>
      </c>
    </row>
    <row r="2728" spans="1:20" hidden="1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168"/>
        <v>106</v>
      </c>
      <c r="P2728" s="6">
        <f t="shared" si="169"/>
        <v>261.74504950495049</v>
      </c>
      <c r="Q2728" t="s">
        <v>8319</v>
      </c>
      <c r="R2728" t="s">
        <v>8349</v>
      </c>
      <c r="S2728" s="11">
        <f t="shared" si="170"/>
        <v>42452.579988425925</v>
      </c>
      <c r="T2728" s="11">
        <f t="shared" si="171"/>
        <v>42482.579988425925</v>
      </c>
    </row>
    <row r="2729" spans="1:20" ht="45" hidden="1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168"/>
        <v>493</v>
      </c>
      <c r="P2729" s="6">
        <f t="shared" si="169"/>
        <v>69.760961810466767</v>
      </c>
      <c r="Q2729" t="s">
        <v>8319</v>
      </c>
      <c r="R2729" t="s">
        <v>8349</v>
      </c>
      <c r="S2729" s="11">
        <f t="shared" si="170"/>
        <v>42198.676655092597</v>
      </c>
      <c r="T2729" s="11">
        <f t="shared" si="171"/>
        <v>42223.676655092597</v>
      </c>
    </row>
    <row r="2730" spans="1:20" ht="30" hidden="1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168"/>
        <v>202</v>
      </c>
      <c r="P2730" s="6">
        <f t="shared" si="169"/>
        <v>77.229591836734699</v>
      </c>
      <c r="Q2730" t="s">
        <v>8319</v>
      </c>
      <c r="R2730" t="s">
        <v>8349</v>
      </c>
      <c r="S2730" s="11">
        <f t="shared" si="170"/>
        <v>42333.59993055556</v>
      </c>
      <c r="T2730" s="11">
        <f t="shared" si="171"/>
        <v>42368.59993055556</v>
      </c>
    </row>
    <row r="2731" spans="1:20" ht="30" hidden="1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168"/>
        <v>104</v>
      </c>
      <c r="P2731" s="6">
        <f t="shared" si="169"/>
        <v>340.56521739130437</v>
      </c>
      <c r="Q2731" t="s">
        <v>8319</v>
      </c>
      <c r="R2731" t="s">
        <v>8349</v>
      </c>
      <c r="S2731" s="11">
        <f t="shared" si="170"/>
        <v>42095.240706018521</v>
      </c>
      <c r="T2731" s="11">
        <f t="shared" si="171"/>
        <v>42125.240706018521</v>
      </c>
    </row>
    <row r="2732" spans="1:20" ht="45" hidden="1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168"/>
        <v>170</v>
      </c>
      <c r="P2732" s="6">
        <f t="shared" si="169"/>
        <v>67.417903225806455</v>
      </c>
      <c r="Q2732" t="s">
        <v>8319</v>
      </c>
      <c r="R2732" t="s">
        <v>8349</v>
      </c>
      <c r="S2732" s="11">
        <f t="shared" si="170"/>
        <v>41351.541377314818</v>
      </c>
      <c r="T2732" s="11">
        <f t="shared" si="171"/>
        <v>41386.541377314818</v>
      </c>
    </row>
    <row r="2733" spans="1:20" ht="60" hidden="1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168"/>
        <v>104</v>
      </c>
      <c r="P2733" s="6">
        <f t="shared" si="169"/>
        <v>845.70270270270271</v>
      </c>
      <c r="Q2733" t="s">
        <v>8319</v>
      </c>
      <c r="R2733" t="s">
        <v>8349</v>
      </c>
      <c r="S2733" s="11">
        <f t="shared" si="170"/>
        <v>41872.525717592594</v>
      </c>
      <c r="T2733" s="11">
        <f t="shared" si="171"/>
        <v>41930.166666666664</v>
      </c>
    </row>
    <row r="2734" spans="1:20" ht="60" hidden="1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168"/>
        <v>118</v>
      </c>
      <c r="P2734" s="6">
        <f t="shared" si="169"/>
        <v>97.191780821917803</v>
      </c>
      <c r="Q2734" t="s">
        <v>8319</v>
      </c>
      <c r="R2734" t="s">
        <v>8349</v>
      </c>
      <c r="S2734" s="11">
        <f t="shared" si="170"/>
        <v>41389.808194444442</v>
      </c>
      <c r="T2734" s="11">
        <f t="shared" si="171"/>
        <v>41422</v>
      </c>
    </row>
    <row r="2735" spans="1:20" ht="60" hidden="1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168"/>
        <v>108</v>
      </c>
      <c r="P2735" s="6">
        <f t="shared" si="169"/>
        <v>451.84033613445376</v>
      </c>
      <c r="Q2735" t="s">
        <v>8319</v>
      </c>
      <c r="R2735" t="s">
        <v>8349</v>
      </c>
      <c r="S2735" s="11">
        <f t="shared" si="170"/>
        <v>42044.272847222222</v>
      </c>
      <c r="T2735" s="11">
        <f t="shared" si="171"/>
        <v>42104.231180555551</v>
      </c>
    </row>
    <row r="2736" spans="1:20" ht="60" hidden="1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168"/>
        <v>2260300</v>
      </c>
      <c r="P2736" s="6">
        <f t="shared" si="169"/>
        <v>138.66871165644173</v>
      </c>
      <c r="Q2736" t="s">
        <v>8319</v>
      </c>
      <c r="R2736" t="s">
        <v>8349</v>
      </c>
      <c r="S2736" s="11">
        <f t="shared" si="170"/>
        <v>42626.668888888889</v>
      </c>
      <c r="T2736" s="11">
        <f t="shared" si="171"/>
        <v>42656.915972222225</v>
      </c>
    </row>
    <row r="2737" spans="1:20" ht="60" hidden="1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168"/>
        <v>978</v>
      </c>
      <c r="P2737" s="6">
        <f t="shared" si="169"/>
        <v>21.640147492625371</v>
      </c>
      <c r="Q2737" t="s">
        <v>8319</v>
      </c>
      <c r="R2737" t="s">
        <v>8349</v>
      </c>
      <c r="S2737" s="11">
        <f t="shared" si="170"/>
        <v>41316.120949074073</v>
      </c>
      <c r="T2737" s="11">
        <f t="shared" si="171"/>
        <v>41346.833333333336</v>
      </c>
    </row>
    <row r="2738" spans="1:20" ht="75" hidden="1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168"/>
        <v>123</v>
      </c>
      <c r="P2738" s="6">
        <f t="shared" si="169"/>
        <v>169.51724137931035</v>
      </c>
      <c r="Q2738" t="s">
        <v>8319</v>
      </c>
      <c r="R2738" t="s">
        <v>8349</v>
      </c>
      <c r="S2738" s="11">
        <f t="shared" si="170"/>
        <v>41722.666354166664</v>
      </c>
      <c r="T2738" s="11">
        <f t="shared" si="171"/>
        <v>41752.666354166664</v>
      </c>
    </row>
    <row r="2739" spans="1:20" ht="60" hidden="1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168"/>
        <v>246</v>
      </c>
      <c r="P2739" s="6">
        <f t="shared" si="169"/>
        <v>161.88210526315791</v>
      </c>
      <c r="Q2739" t="s">
        <v>8319</v>
      </c>
      <c r="R2739" t="s">
        <v>8349</v>
      </c>
      <c r="S2739" s="11">
        <f t="shared" si="170"/>
        <v>41611.917673611111</v>
      </c>
      <c r="T2739" s="11">
        <f t="shared" si="171"/>
        <v>41654.791666666664</v>
      </c>
    </row>
    <row r="2740" spans="1:20" ht="45" hidden="1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168"/>
        <v>148</v>
      </c>
      <c r="P2740" s="6">
        <f t="shared" si="169"/>
        <v>493.13333333333333</v>
      </c>
      <c r="Q2740" t="s">
        <v>8319</v>
      </c>
      <c r="R2740" t="s">
        <v>8349</v>
      </c>
      <c r="S2740" s="11">
        <f t="shared" si="170"/>
        <v>42620.143564814818</v>
      </c>
      <c r="T2740" s="11">
        <f t="shared" si="171"/>
        <v>42680.143564814818</v>
      </c>
    </row>
    <row r="2741" spans="1:20" ht="60" hidden="1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168"/>
        <v>384</v>
      </c>
      <c r="P2741" s="6">
        <f t="shared" si="169"/>
        <v>22.120418848167539</v>
      </c>
      <c r="Q2741" t="s">
        <v>8319</v>
      </c>
      <c r="R2741" t="s">
        <v>8349</v>
      </c>
      <c r="S2741" s="11">
        <f t="shared" si="170"/>
        <v>41719.887928240743</v>
      </c>
      <c r="T2741" s="11">
        <f t="shared" si="171"/>
        <v>41764.887928240743</v>
      </c>
    </row>
    <row r="2742" spans="1:20" ht="45" hidden="1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168"/>
        <v>103</v>
      </c>
      <c r="P2742" s="6">
        <f t="shared" si="169"/>
        <v>18.235294117647058</v>
      </c>
      <c r="Q2742" t="s">
        <v>8319</v>
      </c>
      <c r="R2742" t="s">
        <v>8349</v>
      </c>
      <c r="S2742" s="11">
        <f t="shared" si="170"/>
        <v>42045.031851851847</v>
      </c>
      <c r="T2742" s="11">
        <f t="shared" si="171"/>
        <v>42074.99018518519</v>
      </c>
    </row>
    <row r="2743" spans="1:20" ht="30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168"/>
        <v>0</v>
      </c>
      <c r="P2743" s="6">
        <f t="shared" si="169"/>
        <v>8.75</v>
      </c>
      <c r="Q2743" t="s">
        <v>8322</v>
      </c>
      <c r="R2743" t="s">
        <v>8358</v>
      </c>
      <c r="S2743" s="11">
        <f t="shared" si="170"/>
        <v>41911.657430555555</v>
      </c>
      <c r="T2743" s="11">
        <f t="shared" si="171"/>
        <v>41932.088194444441</v>
      </c>
    </row>
    <row r="2744" spans="1:20" ht="4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168"/>
        <v>29</v>
      </c>
      <c r="P2744" s="6">
        <f t="shared" si="169"/>
        <v>40.611111111111114</v>
      </c>
      <c r="Q2744" t="s">
        <v>8322</v>
      </c>
      <c r="R2744" t="s">
        <v>8358</v>
      </c>
      <c r="S2744" s="11">
        <f t="shared" si="170"/>
        <v>41030.719756944447</v>
      </c>
      <c r="T2744" s="11">
        <f t="shared" si="171"/>
        <v>41044.719756944447</v>
      </c>
    </row>
    <row r="2745" spans="1:20" ht="60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168"/>
        <v>0</v>
      </c>
      <c r="P2745" s="6" t="e">
        <f t="shared" si="169"/>
        <v>#DIV/0!</v>
      </c>
      <c r="Q2745" t="s">
        <v>8322</v>
      </c>
      <c r="R2745" t="s">
        <v>8358</v>
      </c>
      <c r="S2745" s="11">
        <f t="shared" si="170"/>
        <v>42632.328784722224</v>
      </c>
      <c r="T2745" s="11">
        <f t="shared" si="171"/>
        <v>42662.328784722224</v>
      </c>
    </row>
    <row r="2746" spans="1:20" ht="60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168"/>
        <v>5</v>
      </c>
      <c r="P2746" s="6">
        <f t="shared" si="169"/>
        <v>37.954545454545453</v>
      </c>
      <c r="Q2746" t="s">
        <v>8322</v>
      </c>
      <c r="R2746" t="s">
        <v>8358</v>
      </c>
      <c r="S2746" s="11">
        <f t="shared" si="170"/>
        <v>40938.062476851854</v>
      </c>
      <c r="T2746" s="11">
        <f t="shared" si="171"/>
        <v>40968.062476851854</v>
      </c>
    </row>
    <row r="2747" spans="1:20" ht="60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168"/>
        <v>22</v>
      </c>
      <c r="P2747" s="6">
        <f t="shared" si="169"/>
        <v>35.734693877551024</v>
      </c>
      <c r="Q2747" t="s">
        <v>8322</v>
      </c>
      <c r="R2747" t="s">
        <v>8358</v>
      </c>
      <c r="S2747" s="11">
        <f t="shared" si="170"/>
        <v>41044.988055555557</v>
      </c>
      <c r="T2747" s="11">
        <f t="shared" si="171"/>
        <v>41104.988055555557</v>
      </c>
    </row>
    <row r="2748" spans="1:20" ht="60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168"/>
        <v>27</v>
      </c>
      <c r="P2748" s="6">
        <f t="shared" si="169"/>
        <v>42.157894736842103</v>
      </c>
      <c r="Q2748" t="s">
        <v>8322</v>
      </c>
      <c r="R2748" t="s">
        <v>8358</v>
      </c>
      <c r="S2748" s="11">
        <f t="shared" si="170"/>
        <v>41850.781377314815</v>
      </c>
      <c r="T2748" s="11">
        <f t="shared" si="171"/>
        <v>41880.781377314815</v>
      </c>
    </row>
    <row r="2749" spans="1:20" ht="4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168"/>
        <v>28</v>
      </c>
      <c r="P2749" s="6">
        <f t="shared" si="169"/>
        <v>35</v>
      </c>
      <c r="Q2749" t="s">
        <v>8322</v>
      </c>
      <c r="R2749" t="s">
        <v>8358</v>
      </c>
      <c r="S2749" s="11">
        <f t="shared" si="170"/>
        <v>41044.64811342593</v>
      </c>
      <c r="T2749" s="11">
        <f t="shared" si="171"/>
        <v>41076.131944444445</v>
      </c>
    </row>
    <row r="2750" spans="1:20" ht="4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168"/>
        <v>1</v>
      </c>
      <c r="P2750" s="6">
        <f t="shared" si="169"/>
        <v>13.25</v>
      </c>
      <c r="Q2750" t="s">
        <v>8322</v>
      </c>
      <c r="R2750" t="s">
        <v>8358</v>
      </c>
      <c r="S2750" s="11">
        <f t="shared" si="170"/>
        <v>42585.7106712963</v>
      </c>
      <c r="T2750" s="11">
        <f t="shared" si="171"/>
        <v>42615.7106712963</v>
      </c>
    </row>
    <row r="2751" spans="1:20" ht="30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168"/>
        <v>1</v>
      </c>
      <c r="P2751" s="6">
        <f t="shared" si="169"/>
        <v>55</v>
      </c>
      <c r="Q2751" t="s">
        <v>8322</v>
      </c>
      <c r="R2751" t="s">
        <v>8358</v>
      </c>
      <c r="S2751" s="11">
        <f t="shared" si="170"/>
        <v>42068.799039351856</v>
      </c>
      <c r="T2751" s="11">
        <f t="shared" si="171"/>
        <v>42098.757372685184</v>
      </c>
    </row>
    <row r="2752" spans="1:20" ht="4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168"/>
        <v>0</v>
      </c>
      <c r="P2752" s="6" t="e">
        <f t="shared" si="169"/>
        <v>#DIV/0!</v>
      </c>
      <c r="Q2752" t="s">
        <v>8322</v>
      </c>
      <c r="R2752" t="s">
        <v>8358</v>
      </c>
      <c r="S2752" s="11">
        <f t="shared" si="170"/>
        <v>41078.899826388886</v>
      </c>
      <c r="T2752" s="11">
        <f t="shared" si="171"/>
        <v>41090.833333333336</v>
      </c>
    </row>
    <row r="2753" spans="1:20" ht="60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168"/>
        <v>0</v>
      </c>
      <c r="P2753" s="6" t="e">
        <f t="shared" si="169"/>
        <v>#DIV/0!</v>
      </c>
      <c r="Q2753" t="s">
        <v>8322</v>
      </c>
      <c r="R2753" t="s">
        <v>8358</v>
      </c>
      <c r="S2753" s="11">
        <f t="shared" si="170"/>
        <v>41747.887060185189</v>
      </c>
      <c r="T2753" s="11">
        <f t="shared" si="171"/>
        <v>41807.887060185189</v>
      </c>
    </row>
    <row r="2754" spans="1:20" ht="60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168"/>
        <v>11</v>
      </c>
      <c r="P2754" s="6">
        <f t="shared" si="169"/>
        <v>39.285714285714285</v>
      </c>
      <c r="Q2754" t="s">
        <v>8322</v>
      </c>
      <c r="R2754" t="s">
        <v>8358</v>
      </c>
      <c r="S2754" s="11">
        <f t="shared" si="170"/>
        <v>40855.765092592592</v>
      </c>
      <c r="T2754" s="11">
        <f t="shared" si="171"/>
        <v>40895.765092592592</v>
      </c>
    </row>
    <row r="2755" spans="1:20" ht="4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ref="O2755:O2818" si="172">ROUND(E2755/D2755*100,0)</f>
        <v>19</v>
      </c>
      <c r="P2755" s="6">
        <f t="shared" ref="P2755:P2818" si="173">E2755/L2755</f>
        <v>47.5</v>
      </c>
      <c r="Q2755" t="s">
        <v>8322</v>
      </c>
      <c r="R2755" t="s">
        <v>8358</v>
      </c>
      <c r="S2755" s="11">
        <f t="shared" ref="S2755:S2818" si="174">(((J2755/60)/60)/24)+DATE(1970,1,1)</f>
        <v>41117.900729166664</v>
      </c>
      <c r="T2755" s="11">
        <f t="shared" ref="T2755:T2818" si="175">(((I2755/60)/60)/24)+DATE(1970,1,1)</f>
        <v>41147.900729166664</v>
      </c>
    </row>
    <row r="2756" spans="1:20" ht="4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172"/>
        <v>0</v>
      </c>
      <c r="P2756" s="6" t="e">
        <f t="shared" si="173"/>
        <v>#DIV/0!</v>
      </c>
      <c r="Q2756" t="s">
        <v>8322</v>
      </c>
      <c r="R2756" t="s">
        <v>8358</v>
      </c>
      <c r="S2756" s="11">
        <f t="shared" si="174"/>
        <v>41863.636006944449</v>
      </c>
      <c r="T2756" s="11">
        <f t="shared" si="175"/>
        <v>41893.636006944449</v>
      </c>
    </row>
    <row r="2757" spans="1:20" ht="4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172"/>
        <v>52</v>
      </c>
      <c r="P2757" s="6">
        <f t="shared" si="173"/>
        <v>17.333333333333332</v>
      </c>
      <c r="Q2757" t="s">
        <v>8322</v>
      </c>
      <c r="R2757" t="s">
        <v>8358</v>
      </c>
      <c r="S2757" s="11">
        <f t="shared" si="174"/>
        <v>42072.790821759263</v>
      </c>
      <c r="T2757" s="11">
        <f t="shared" si="175"/>
        <v>42102.790821759263</v>
      </c>
    </row>
    <row r="2758" spans="1:20" ht="4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172"/>
        <v>10</v>
      </c>
      <c r="P2758" s="6">
        <f t="shared" si="173"/>
        <v>31.757575757575758</v>
      </c>
      <c r="Q2758" t="s">
        <v>8322</v>
      </c>
      <c r="R2758" t="s">
        <v>8358</v>
      </c>
      <c r="S2758" s="11">
        <f t="shared" si="174"/>
        <v>41620.90047453704</v>
      </c>
      <c r="T2758" s="11">
        <f t="shared" si="175"/>
        <v>41650.90047453704</v>
      </c>
    </row>
    <row r="2759" spans="1:20" ht="30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172"/>
        <v>1</v>
      </c>
      <c r="P2759" s="6">
        <f t="shared" si="173"/>
        <v>5</v>
      </c>
      <c r="Q2759" t="s">
        <v>8322</v>
      </c>
      <c r="R2759" t="s">
        <v>8358</v>
      </c>
      <c r="S2759" s="11">
        <f t="shared" si="174"/>
        <v>42573.65662037037</v>
      </c>
      <c r="T2759" s="11">
        <f t="shared" si="175"/>
        <v>42588.65662037037</v>
      </c>
    </row>
    <row r="2760" spans="1:20" ht="60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172"/>
        <v>12</v>
      </c>
      <c r="P2760" s="6">
        <f t="shared" si="173"/>
        <v>39</v>
      </c>
      <c r="Q2760" t="s">
        <v>8322</v>
      </c>
      <c r="R2760" t="s">
        <v>8358</v>
      </c>
      <c r="S2760" s="11">
        <f t="shared" si="174"/>
        <v>42639.441932870366</v>
      </c>
      <c r="T2760" s="11">
        <f t="shared" si="175"/>
        <v>42653.441932870366</v>
      </c>
    </row>
    <row r="2761" spans="1:20" ht="60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172"/>
        <v>11</v>
      </c>
      <c r="P2761" s="6">
        <f t="shared" si="173"/>
        <v>52.5</v>
      </c>
      <c r="Q2761" t="s">
        <v>8322</v>
      </c>
      <c r="R2761" t="s">
        <v>8358</v>
      </c>
      <c r="S2761" s="11">
        <f t="shared" si="174"/>
        <v>42524.36650462963</v>
      </c>
      <c r="T2761" s="11">
        <f t="shared" si="175"/>
        <v>42567.36650462963</v>
      </c>
    </row>
    <row r="2762" spans="1:20" ht="60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172"/>
        <v>0</v>
      </c>
      <c r="P2762" s="6" t="e">
        <f t="shared" si="173"/>
        <v>#DIV/0!</v>
      </c>
      <c r="Q2762" t="s">
        <v>8322</v>
      </c>
      <c r="R2762" t="s">
        <v>8358</v>
      </c>
      <c r="S2762" s="11">
        <f t="shared" si="174"/>
        <v>41415.461319444446</v>
      </c>
      <c r="T2762" s="11">
        <f t="shared" si="175"/>
        <v>41445.461319444446</v>
      </c>
    </row>
    <row r="2763" spans="1:20" ht="30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172"/>
        <v>1</v>
      </c>
      <c r="P2763" s="6">
        <f t="shared" si="173"/>
        <v>9</v>
      </c>
      <c r="Q2763" t="s">
        <v>8322</v>
      </c>
      <c r="R2763" t="s">
        <v>8358</v>
      </c>
      <c r="S2763" s="11">
        <f t="shared" si="174"/>
        <v>41247.063576388886</v>
      </c>
      <c r="T2763" s="11">
        <f t="shared" si="175"/>
        <v>41277.063576388886</v>
      </c>
    </row>
    <row r="2764" spans="1:20" ht="4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172"/>
        <v>1</v>
      </c>
      <c r="P2764" s="6">
        <f t="shared" si="173"/>
        <v>25</v>
      </c>
      <c r="Q2764" t="s">
        <v>8322</v>
      </c>
      <c r="R2764" t="s">
        <v>8358</v>
      </c>
      <c r="S2764" s="11">
        <f t="shared" si="174"/>
        <v>40927.036979166667</v>
      </c>
      <c r="T2764" s="11">
        <f t="shared" si="175"/>
        <v>40986.995312500003</v>
      </c>
    </row>
    <row r="2765" spans="1:20" ht="30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172"/>
        <v>0</v>
      </c>
      <c r="P2765" s="6">
        <f t="shared" si="173"/>
        <v>30</v>
      </c>
      <c r="Q2765" t="s">
        <v>8322</v>
      </c>
      <c r="R2765" t="s">
        <v>8358</v>
      </c>
      <c r="S2765" s="11">
        <f t="shared" si="174"/>
        <v>41373.579675925925</v>
      </c>
      <c r="T2765" s="11">
        <f t="shared" si="175"/>
        <v>41418.579675925925</v>
      </c>
    </row>
    <row r="2766" spans="1:20" ht="60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172"/>
        <v>1</v>
      </c>
      <c r="P2766" s="6">
        <f t="shared" si="173"/>
        <v>11.25</v>
      </c>
      <c r="Q2766" t="s">
        <v>8322</v>
      </c>
      <c r="R2766" t="s">
        <v>8358</v>
      </c>
      <c r="S2766" s="11">
        <f t="shared" si="174"/>
        <v>41030.292025462964</v>
      </c>
      <c r="T2766" s="11">
        <f t="shared" si="175"/>
        <v>41059.791666666664</v>
      </c>
    </row>
    <row r="2767" spans="1:20" ht="4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172"/>
        <v>0</v>
      </c>
      <c r="P2767" s="6" t="e">
        <f t="shared" si="173"/>
        <v>#DIV/0!</v>
      </c>
      <c r="Q2767" t="s">
        <v>8322</v>
      </c>
      <c r="R2767" t="s">
        <v>8358</v>
      </c>
      <c r="S2767" s="11">
        <f t="shared" si="174"/>
        <v>41194.579027777778</v>
      </c>
      <c r="T2767" s="11">
        <f t="shared" si="175"/>
        <v>41210.579027777778</v>
      </c>
    </row>
    <row r="2768" spans="1:20" ht="60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172"/>
        <v>2</v>
      </c>
      <c r="P2768" s="6">
        <f t="shared" si="173"/>
        <v>25</v>
      </c>
      <c r="Q2768" t="s">
        <v>8322</v>
      </c>
      <c r="R2768" t="s">
        <v>8358</v>
      </c>
      <c r="S2768" s="11">
        <f t="shared" si="174"/>
        <v>40736.668032407404</v>
      </c>
      <c r="T2768" s="11">
        <f t="shared" si="175"/>
        <v>40766.668032407404</v>
      </c>
    </row>
    <row r="2769" spans="1:20" ht="4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172"/>
        <v>1</v>
      </c>
      <c r="P2769" s="6">
        <f t="shared" si="173"/>
        <v>11.333333333333334</v>
      </c>
      <c r="Q2769" t="s">
        <v>8322</v>
      </c>
      <c r="R2769" t="s">
        <v>8358</v>
      </c>
      <c r="S2769" s="11">
        <f t="shared" si="174"/>
        <v>42172.958912037036</v>
      </c>
      <c r="T2769" s="11">
        <f t="shared" si="175"/>
        <v>42232.958912037036</v>
      </c>
    </row>
    <row r="2770" spans="1:20" ht="4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172"/>
        <v>14</v>
      </c>
      <c r="P2770" s="6">
        <f t="shared" si="173"/>
        <v>29.470588235294116</v>
      </c>
      <c r="Q2770" t="s">
        <v>8322</v>
      </c>
      <c r="R2770" t="s">
        <v>8358</v>
      </c>
      <c r="S2770" s="11">
        <f t="shared" si="174"/>
        <v>40967.614849537036</v>
      </c>
      <c r="T2770" s="11">
        <f t="shared" si="175"/>
        <v>40997.573182870372</v>
      </c>
    </row>
    <row r="2771" spans="1:20" ht="4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172"/>
        <v>0</v>
      </c>
      <c r="P2771" s="6">
        <f t="shared" si="173"/>
        <v>1</v>
      </c>
      <c r="Q2771" t="s">
        <v>8322</v>
      </c>
      <c r="R2771" t="s">
        <v>8358</v>
      </c>
      <c r="S2771" s="11">
        <f t="shared" si="174"/>
        <v>41745.826273148145</v>
      </c>
      <c r="T2771" s="11">
        <f t="shared" si="175"/>
        <v>41795.826273148145</v>
      </c>
    </row>
    <row r="2772" spans="1:20" ht="60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172"/>
        <v>10</v>
      </c>
      <c r="P2772" s="6">
        <f t="shared" si="173"/>
        <v>63.098484848484851</v>
      </c>
      <c r="Q2772" t="s">
        <v>8322</v>
      </c>
      <c r="R2772" t="s">
        <v>8358</v>
      </c>
      <c r="S2772" s="11">
        <f t="shared" si="174"/>
        <v>41686.705208333333</v>
      </c>
      <c r="T2772" s="11">
        <f t="shared" si="175"/>
        <v>41716.663541666669</v>
      </c>
    </row>
    <row r="2773" spans="1:20" ht="60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172"/>
        <v>0</v>
      </c>
      <c r="P2773" s="6" t="e">
        <f t="shared" si="173"/>
        <v>#DIV/0!</v>
      </c>
      <c r="Q2773" t="s">
        <v>8322</v>
      </c>
      <c r="R2773" t="s">
        <v>8358</v>
      </c>
      <c r="S2773" s="11">
        <f t="shared" si="174"/>
        <v>41257.531712962962</v>
      </c>
      <c r="T2773" s="11">
        <f t="shared" si="175"/>
        <v>41306.708333333336</v>
      </c>
    </row>
    <row r="2774" spans="1:20" ht="4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172"/>
        <v>0</v>
      </c>
      <c r="P2774" s="6" t="e">
        <f t="shared" si="173"/>
        <v>#DIV/0!</v>
      </c>
      <c r="Q2774" t="s">
        <v>8322</v>
      </c>
      <c r="R2774" t="s">
        <v>8358</v>
      </c>
      <c r="S2774" s="11">
        <f t="shared" si="174"/>
        <v>41537.869143518517</v>
      </c>
      <c r="T2774" s="11">
        <f t="shared" si="175"/>
        <v>41552.869143518517</v>
      </c>
    </row>
    <row r="2775" spans="1:20" ht="4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172"/>
        <v>0</v>
      </c>
      <c r="P2775" s="6">
        <f t="shared" si="173"/>
        <v>1</v>
      </c>
      <c r="Q2775" t="s">
        <v>8322</v>
      </c>
      <c r="R2775" t="s">
        <v>8358</v>
      </c>
      <c r="S2775" s="11">
        <f t="shared" si="174"/>
        <v>42474.86482638889</v>
      </c>
      <c r="T2775" s="11">
        <f t="shared" si="175"/>
        <v>42484.86482638889</v>
      </c>
    </row>
    <row r="2776" spans="1:20" ht="60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172"/>
        <v>14</v>
      </c>
      <c r="P2776" s="6">
        <f t="shared" si="173"/>
        <v>43.846153846153847</v>
      </c>
      <c r="Q2776" t="s">
        <v>8322</v>
      </c>
      <c r="R2776" t="s">
        <v>8358</v>
      </c>
      <c r="S2776" s="11">
        <f t="shared" si="174"/>
        <v>41311.126481481479</v>
      </c>
      <c r="T2776" s="11">
        <f t="shared" si="175"/>
        <v>41341.126481481479</v>
      </c>
    </row>
    <row r="2777" spans="1:20" ht="4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172"/>
        <v>3</v>
      </c>
      <c r="P2777" s="6">
        <f t="shared" si="173"/>
        <v>75</v>
      </c>
      <c r="Q2777" t="s">
        <v>8322</v>
      </c>
      <c r="R2777" t="s">
        <v>8358</v>
      </c>
      <c r="S2777" s="11">
        <f t="shared" si="174"/>
        <v>40863.013356481482</v>
      </c>
      <c r="T2777" s="11">
        <f t="shared" si="175"/>
        <v>40893.013356481482</v>
      </c>
    </row>
    <row r="2778" spans="1:20" ht="60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172"/>
        <v>8</v>
      </c>
      <c r="P2778" s="6">
        <f t="shared" si="173"/>
        <v>45.972222222222221</v>
      </c>
      <c r="Q2778" t="s">
        <v>8322</v>
      </c>
      <c r="R2778" t="s">
        <v>8358</v>
      </c>
      <c r="S2778" s="11">
        <f t="shared" si="174"/>
        <v>42136.297175925924</v>
      </c>
      <c r="T2778" s="11">
        <f t="shared" si="175"/>
        <v>42167.297175925924</v>
      </c>
    </row>
    <row r="2779" spans="1:20" ht="60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172"/>
        <v>0</v>
      </c>
      <c r="P2779" s="6">
        <f t="shared" si="173"/>
        <v>10</v>
      </c>
      <c r="Q2779" t="s">
        <v>8322</v>
      </c>
      <c r="R2779" t="s">
        <v>8358</v>
      </c>
      <c r="S2779" s="11">
        <f t="shared" si="174"/>
        <v>42172.669027777782</v>
      </c>
      <c r="T2779" s="11">
        <f t="shared" si="175"/>
        <v>42202.669027777782</v>
      </c>
    </row>
    <row r="2780" spans="1:20" ht="60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172"/>
        <v>26</v>
      </c>
      <c r="P2780" s="6">
        <f t="shared" si="173"/>
        <v>93.666666666666671</v>
      </c>
      <c r="Q2780" t="s">
        <v>8322</v>
      </c>
      <c r="R2780" t="s">
        <v>8358</v>
      </c>
      <c r="S2780" s="11">
        <f t="shared" si="174"/>
        <v>41846.978078703702</v>
      </c>
      <c r="T2780" s="11">
        <f t="shared" si="175"/>
        <v>41876.978078703702</v>
      </c>
    </row>
    <row r="2781" spans="1:20" ht="4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172"/>
        <v>2</v>
      </c>
      <c r="P2781" s="6">
        <f t="shared" si="173"/>
        <v>53</v>
      </c>
      <c r="Q2781" t="s">
        <v>8322</v>
      </c>
      <c r="R2781" t="s">
        <v>8358</v>
      </c>
      <c r="S2781" s="11">
        <f t="shared" si="174"/>
        <v>42300.585891203707</v>
      </c>
      <c r="T2781" s="11">
        <f t="shared" si="175"/>
        <v>42330.627557870372</v>
      </c>
    </row>
    <row r="2782" spans="1:20" ht="4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172"/>
        <v>0</v>
      </c>
      <c r="P2782" s="6" t="e">
        <f t="shared" si="173"/>
        <v>#DIV/0!</v>
      </c>
      <c r="Q2782" t="s">
        <v>8322</v>
      </c>
      <c r="R2782" t="s">
        <v>8358</v>
      </c>
      <c r="S2782" s="11">
        <f t="shared" si="174"/>
        <v>42774.447777777779</v>
      </c>
      <c r="T2782" s="11">
        <f t="shared" si="175"/>
        <v>42804.447777777779</v>
      </c>
    </row>
    <row r="2783" spans="1:20" ht="45" hidden="1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172"/>
        <v>105</v>
      </c>
      <c r="P2783" s="6">
        <f t="shared" si="173"/>
        <v>47</v>
      </c>
      <c r="Q2783" t="s">
        <v>8317</v>
      </c>
      <c r="R2783" t="s">
        <v>8318</v>
      </c>
      <c r="S2783" s="11">
        <f t="shared" si="174"/>
        <v>42018.94159722222</v>
      </c>
      <c r="T2783" s="11">
        <f t="shared" si="175"/>
        <v>42047.291666666672</v>
      </c>
    </row>
    <row r="2784" spans="1:20" ht="45" hidden="1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172"/>
        <v>120</v>
      </c>
      <c r="P2784" s="6">
        <f t="shared" si="173"/>
        <v>66.666666666666671</v>
      </c>
      <c r="Q2784" t="s">
        <v>8317</v>
      </c>
      <c r="R2784" t="s">
        <v>8318</v>
      </c>
      <c r="S2784" s="11">
        <f t="shared" si="174"/>
        <v>42026.924976851849</v>
      </c>
      <c r="T2784" s="11">
        <f t="shared" si="175"/>
        <v>42052.207638888889</v>
      </c>
    </row>
    <row r="2785" spans="1:20" ht="60" hidden="1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172"/>
        <v>115</v>
      </c>
      <c r="P2785" s="6">
        <f t="shared" si="173"/>
        <v>18.770491803278688</v>
      </c>
      <c r="Q2785" t="s">
        <v>8317</v>
      </c>
      <c r="R2785" t="s">
        <v>8318</v>
      </c>
      <c r="S2785" s="11">
        <f t="shared" si="174"/>
        <v>42103.535254629634</v>
      </c>
      <c r="T2785" s="11">
        <f t="shared" si="175"/>
        <v>42117.535254629634</v>
      </c>
    </row>
    <row r="2786" spans="1:20" ht="45" hidden="1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172"/>
        <v>119</v>
      </c>
      <c r="P2786" s="6">
        <f t="shared" si="173"/>
        <v>66.111111111111114</v>
      </c>
      <c r="Q2786" t="s">
        <v>8317</v>
      </c>
      <c r="R2786" t="s">
        <v>8318</v>
      </c>
      <c r="S2786" s="11">
        <f t="shared" si="174"/>
        <v>41920.787534722222</v>
      </c>
      <c r="T2786" s="11">
        <f t="shared" si="175"/>
        <v>41941.787534722222</v>
      </c>
    </row>
    <row r="2787" spans="1:20" ht="45" hidden="1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172"/>
        <v>105</v>
      </c>
      <c r="P2787" s="6">
        <f t="shared" si="173"/>
        <v>36.859154929577464</v>
      </c>
      <c r="Q2787" t="s">
        <v>8317</v>
      </c>
      <c r="R2787" t="s">
        <v>8318</v>
      </c>
      <c r="S2787" s="11">
        <f t="shared" si="174"/>
        <v>42558.189432870371</v>
      </c>
      <c r="T2787" s="11">
        <f t="shared" si="175"/>
        <v>42587.875</v>
      </c>
    </row>
    <row r="2788" spans="1:20" ht="30" hidden="1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172"/>
        <v>118</v>
      </c>
      <c r="P2788" s="6">
        <f t="shared" si="173"/>
        <v>39.810810810810814</v>
      </c>
      <c r="Q2788" t="s">
        <v>8317</v>
      </c>
      <c r="R2788" t="s">
        <v>8318</v>
      </c>
      <c r="S2788" s="11">
        <f t="shared" si="174"/>
        <v>41815.569212962961</v>
      </c>
      <c r="T2788" s="11">
        <f t="shared" si="175"/>
        <v>41829.569212962961</v>
      </c>
    </row>
    <row r="2789" spans="1:20" ht="60" hidden="1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172"/>
        <v>120</v>
      </c>
      <c r="P2789" s="6">
        <f t="shared" si="173"/>
        <v>31.5</v>
      </c>
      <c r="Q2789" t="s">
        <v>8317</v>
      </c>
      <c r="R2789" t="s">
        <v>8318</v>
      </c>
      <c r="S2789" s="11">
        <f t="shared" si="174"/>
        <v>41808.198518518519</v>
      </c>
      <c r="T2789" s="11">
        <f t="shared" si="175"/>
        <v>41838.198518518519</v>
      </c>
    </row>
    <row r="2790" spans="1:20" ht="45" hidden="1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172"/>
        <v>103</v>
      </c>
      <c r="P2790" s="6">
        <f t="shared" si="173"/>
        <v>102.5</v>
      </c>
      <c r="Q2790" t="s">
        <v>8317</v>
      </c>
      <c r="R2790" t="s">
        <v>8318</v>
      </c>
      <c r="S2790" s="11">
        <f t="shared" si="174"/>
        <v>42550.701886574068</v>
      </c>
      <c r="T2790" s="11">
        <f t="shared" si="175"/>
        <v>42580.701886574068</v>
      </c>
    </row>
    <row r="2791" spans="1:20" ht="30" hidden="1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172"/>
        <v>101</v>
      </c>
      <c r="P2791" s="6">
        <f t="shared" si="173"/>
        <v>126.45833333333333</v>
      </c>
      <c r="Q2791" t="s">
        <v>8317</v>
      </c>
      <c r="R2791" t="s">
        <v>8318</v>
      </c>
      <c r="S2791" s="11">
        <f t="shared" si="174"/>
        <v>42056.013124999998</v>
      </c>
      <c r="T2791" s="11">
        <f t="shared" si="175"/>
        <v>42075.166666666672</v>
      </c>
    </row>
    <row r="2792" spans="1:20" ht="60" hidden="1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172"/>
        <v>105</v>
      </c>
      <c r="P2792" s="6">
        <f t="shared" si="173"/>
        <v>47.878787878787875</v>
      </c>
      <c r="Q2792" t="s">
        <v>8317</v>
      </c>
      <c r="R2792" t="s">
        <v>8318</v>
      </c>
      <c r="S2792" s="11">
        <f t="shared" si="174"/>
        <v>42016.938692129625</v>
      </c>
      <c r="T2792" s="11">
        <f t="shared" si="175"/>
        <v>42046.938692129625</v>
      </c>
    </row>
    <row r="2793" spans="1:20" ht="60" hidden="1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172"/>
        <v>103</v>
      </c>
      <c r="P2793" s="6">
        <f t="shared" si="173"/>
        <v>73.214285714285708</v>
      </c>
      <c r="Q2793" t="s">
        <v>8317</v>
      </c>
      <c r="R2793" t="s">
        <v>8318</v>
      </c>
      <c r="S2793" s="11">
        <f t="shared" si="174"/>
        <v>42591.899988425925</v>
      </c>
      <c r="T2793" s="11">
        <f t="shared" si="175"/>
        <v>42622.166666666672</v>
      </c>
    </row>
    <row r="2794" spans="1:20" ht="45" hidden="1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172"/>
        <v>108</v>
      </c>
      <c r="P2794" s="6">
        <f t="shared" si="173"/>
        <v>89.666666666666671</v>
      </c>
      <c r="Q2794" t="s">
        <v>8317</v>
      </c>
      <c r="R2794" t="s">
        <v>8318</v>
      </c>
      <c r="S2794" s="11">
        <f t="shared" si="174"/>
        <v>42183.231006944443</v>
      </c>
      <c r="T2794" s="11">
        <f t="shared" si="175"/>
        <v>42228.231006944443</v>
      </c>
    </row>
    <row r="2795" spans="1:20" ht="60" hidden="1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172"/>
        <v>111</v>
      </c>
      <c r="P2795" s="6">
        <f t="shared" si="173"/>
        <v>151.4623287671233</v>
      </c>
      <c r="Q2795" t="s">
        <v>8317</v>
      </c>
      <c r="R2795" t="s">
        <v>8318</v>
      </c>
      <c r="S2795" s="11">
        <f t="shared" si="174"/>
        <v>42176.419039351851</v>
      </c>
      <c r="T2795" s="11">
        <f t="shared" si="175"/>
        <v>42206.419039351851</v>
      </c>
    </row>
    <row r="2796" spans="1:20" ht="60" hidden="1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172"/>
        <v>150</v>
      </c>
      <c r="P2796" s="6">
        <f t="shared" si="173"/>
        <v>25</v>
      </c>
      <c r="Q2796" t="s">
        <v>8317</v>
      </c>
      <c r="R2796" t="s">
        <v>8318</v>
      </c>
      <c r="S2796" s="11">
        <f t="shared" si="174"/>
        <v>42416.691655092596</v>
      </c>
      <c r="T2796" s="11">
        <f t="shared" si="175"/>
        <v>42432.791666666672</v>
      </c>
    </row>
    <row r="2797" spans="1:20" ht="45" hidden="1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172"/>
        <v>104</v>
      </c>
      <c r="P2797" s="6">
        <f t="shared" si="173"/>
        <v>36.5</v>
      </c>
      <c r="Q2797" t="s">
        <v>8317</v>
      </c>
      <c r="R2797" t="s">
        <v>8318</v>
      </c>
      <c r="S2797" s="11">
        <f t="shared" si="174"/>
        <v>41780.525937500002</v>
      </c>
      <c r="T2797" s="11">
        <f t="shared" si="175"/>
        <v>41796.958333333336</v>
      </c>
    </row>
    <row r="2798" spans="1:20" ht="45" hidden="1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172"/>
        <v>116</v>
      </c>
      <c r="P2798" s="6">
        <f t="shared" si="173"/>
        <v>44</v>
      </c>
      <c r="Q2798" t="s">
        <v>8317</v>
      </c>
      <c r="R2798" t="s">
        <v>8318</v>
      </c>
      <c r="S2798" s="11">
        <f t="shared" si="174"/>
        <v>41795.528101851851</v>
      </c>
      <c r="T2798" s="11">
        <f t="shared" si="175"/>
        <v>41825.528101851851</v>
      </c>
    </row>
    <row r="2799" spans="1:20" ht="45" hidden="1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172"/>
        <v>103</v>
      </c>
      <c r="P2799" s="6">
        <f t="shared" si="173"/>
        <v>87.357553191489373</v>
      </c>
      <c r="Q2799" t="s">
        <v>8317</v>
      </c>
      <c r="R2799" t="s">
        <v>8318</v>
      </c>
      <c r="S2799" s="11">
        <f t="shared" si="174"/>
        <v>41798.94027777778</v>
      </c>
      <c r="T2799" s="11">
        <f t="shared" si="175"/>
        <v>41828.94027777778</v>
      </c>
    </row>
    <row r="2800" spans="1:20" ht="60" hidden="1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172"/>
        <v>101</v>
      </c>
      <c r="P2800" s="6">
        <f t="shared" si="173"/>
        <v>36.474820143884891</v>
      </c>
      <c r="Q2800" t="s">
        <v>8317</v>
      </c>
      <c r="R2800" t="s">
        <v>8318</v>
      </c>
      <c r="S2800" s="11">
        <f t="shared" si="174"/>
        <v>42201.675011574072</v>
      </c>
      <c r="T2800" s="11">
        <f t="shared" si="175"/>
        <v>42216.666666666672</v>
      </c>
    </row>
    <row r="2801" spans="1:20" ht="60" hidden="1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172"/>
        <v>117</v>
      </c>
      <c r="P2801" s="6">
        <f t="shared" si="173"/>
        <v>44.859538461538463</v>
      </c>
      <c r="Q2801" t="s">
        <v>8317</v>
      </c>
      <c r="R2801" t="s">
        <v>8318</v>
      </c>
      <c r="S2801" s="11">
        <f t="shared" si="174"/>
        <v>42507.264699074076</v>
      </c>
      <c r="T2801" s="11">
        <f t="shared" si="175"/>
        <v>42538.666666666672</v>
      </c>
    </row>
    <row r="2802" spans="1:20" ht="45" hidden="1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172"/>
        <v>133</v>
      </c>
      <c r="P2802" s="6">
        <f t="shared" si="173"/>
        <v>42.903225806451616</v>
      </c>
      <c r="Q2802" t="s">
        <v>8317</v>
      </c>
      <c r="R2802" t="s">
        <v>8318</v>
      </c>
      <c r="S2802" s="11">
        <f t="shared" si="174"/>
        <v>41948.552847222221</v>
      </c>
      <c r="T2802" s="11">
        <f t="shared" si="175"/>
        <v>42008.552847222221</v>
      </c>
    </row>
    <row r="2803" spans="1:20" ht="45" hidden="1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172"/>
        <v>133</v>
      </c>
      <c r="P2803" s="6">
        <f t="shared" si="173"/>
        <v>51.230769230769234</v>
      </c>
      <c r="Q2803" t="s">
        <v>8317</v>
      </c>
      <c r="R2803" t="s">
        <v>8318</v>
      </c>
      <c r="S2803" s="11">
        <f t="shared" si="174"/>
        <v>41900.243159722224</v>
      </c>
      <c r="T2803" s="11">
        <f t="shared" si="175"/>
        <v>41922.458333333336</v>
      </c>
    </row>
    <row r="2804" spans="1:20" ht="60" hidden="1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172"/>
        <v>102</v>
      </c>
      <c r="P2804" s="6">
        <f t="shared" si="173"/>
        <v>33.944444444444443</v>
      </c>
      <c r="Q2804" t="s">
        <v>8317</v>
      </c>
      <c r="R2804" t="s">
        <v>8318</v>
      </c>
      <c r="S2804" s="11">
        <f t="shared" si="174"/>
        <v>42192.64707175926</v>
      </c>
      <c r="T2804" s="11">
        <f t="shared" si="175"/>
        <v>42222.64707175926</v>
      </c>
    </row>
    <row r="2805" spans="1:20" ht="60" hidden="1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172"/>
        <v>128</v>
      </c>
      <c r="P2805" s="6">
        <f t="shared" si="173"/>
        <v>90.744680851063833</v>
      </c>
      <c r="Q2805" t="s">
        <v>8317</v>
      </c>
      <c r="R2805" t="s">
        <v>8318</v>
      </c>
      <c r="S2805" s="11">
        <f t="shared" si="174"/>
        <v>42158.065694444449</v>
      </c>
      <c r="T2805" s="11">
        <f t="shared" si="175"/>
        <v>42201</v>
      </c>
    </row>
    <row r="2806" spans="1:20" ht="60" hidden="1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172"/>
        <v>115</v>
      </c>
      <c r="P2806" s="6">
        <f t="shared" si="173"/>
        <v>50</v>
      </c>
      <c r="Q2806" t="s">
        <v>8317</v>
      </c>
      <c r="R2806" t="s">
        <v>8318</v>
      </c>
      <c r="S2806" s="11">
        <f t="shared" si="174"/>
        <v>41881.453587962962</v>
      </c>
      <c r="T2806" s="11">
        <f t="shared" si="175"/>
        <v>41911.453587962962</v>
      </c>
    </row>
    <row r="2807" spans="1:20" ht="60" hidden="1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172"/>
        <v>110</v>
      </c>
      <c r="P2807" s="6">
        <f t="shared" si="173"/>
        <v>24.444444444444443</v>
      </c>
      <c r="Q2807" t="s">
        <v>8317</v>
      </c>
      <c r="R2807" t="s">
        <v>8318</v>
      </c>
      <c r="S2807" s="11">
        <f t="shared" si="174"/>
        <v>42213.505474537036</v>
      </c>
      <c r="T2807" s="11">
        <f t="shared" si="175"/>
        <v>42238.505474537036</v>
      </c>
    </row>
    <row r="2808" spans="1:20" ht="45" hidden="1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172"/>
        <v>112</v>
      </c>
      <c r="P2808" s="6">
        <f t="shared" si="173"/>
        <v>44.25</v>
      </c>
      <c r="Q2808" t="s">
        <v>8317</v>
      </c>
      <c r="R2808" t="s">
        <v>8318</v>
      </c>
      <c r="S2808" s="11">
        <f t="shared" si="174"/>
        <v>42185.267245370371</v>
      </c>
      <c r="T2808" s="11">
        <f t="shared" si="175"/>
        <v>42221.458333333328</v>
      </c>
    </row>
    <row r="2809" spans="1:20" ht="30" hidden="1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172"/>
        <v>126</v>
      </c>
      <c r="P2809" s="6">
        <f t="shared" si="173"/>
        <v>67.741935483870961</v>
      </c>
      <c r="Q2809" t="s">
        <v>8317</v>
      </c>
      <c r="R2809" t="s">
        <v>8318</v>
      </c>
      <c r="S2809" s="11">
        <f t="shared" si="174"/>
        <v>42154.873124999998</v>
      </c>
      <c r="T2809" s="11">
        <f t="shared" si="175"/>
        <v>42184.873124999998</v>
      </c>
    </row>
    <row r="2810" spans="1:20" ht="60" hidden="1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172"/>
        <v>100</v>
      </c>
      <c r="P2810" s="6">
        <f t="shared" si="173"/>
        <v>65.376811594202906</v>
      </c>
      <c r="Q2810" t="s">
        <v>8317</v>
      </c>
      <c r="R2810" t="s">
        <v>8318</v>
      </c>
      <c r="S2810" s="11">
        <f t="shared" si="174"/>
        <v>42208.84646990741</v>
      </c>
      <c r="T2810" s="11">
        <f t="shared" si="175"/>
        <v>42238.84646990741</v>
      </c>
    </row>
    <row r="2811" spans="1:20" ht="60" hidden="1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172"/>
        <v>102</v>
      </c>
      <c r="P2811" s="6">
        <f t="shared" si="173"/>
        <v>121.9047619047619</v>
      </c>
      <c r="Q2811" t="s">
        <v>8317</v>
      </c>
      <c r="R2811" t="s">
        <v>8318</v>
      </c>
      <c r="S2811" s="11">
        <f t="shared" si="174"/>
        <v>42451.496817129635</v>
      </c>
      <c r="T2811" s="11">
        <f t="shared" si="175"/>
        <v>42459.610416666663</v>
      </c>
    </row>
    <row r="2812" spans="1:20" ht="45" hidden="1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172"/>
        <v>108</v>
      </c>
      <c r="P2812" s="6">
        <f t="shared" si="173"/>
        <v>47.456140350877192</v>
      </c>
      <c r="Q2812" t="s">
        <v>8317</v>
      </c>
      <c r="R2812" t="s">
        <v>8318</v>
      </c>
      <c r="S2812" s="11">
        <f t="shared" si="174"/>
        <v>41759.13962962963</v>
      </c>
      <c r="T2812" s="11">
        <f t="shared" si="175"/>
        <v>41791.165972222225</v>
      </c>
    </row>
    <row r="2813" spans="1:20" ht="45" hidden="1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172"/>
        <v>100</v>
      </c>
      <c r="P2813" s="6">
        <f t="shared" si="173"/>
        <v>92.842592592592595</v>
      </c>
      <c r="Q2813" t="s">
        <v>8317</v>
      </c>
      <c r="R2813" t="s">
        <v>8318</v>
      </c>
      <c r="S2813" s="11">
        <f t="shared" si="174"/>
        <v>42028.496562500004</v>
      </c>
      <c r="T2813" s="11">
        <f t="shared" si="175"/>
        <v>42058.496562500004</v>
      </c>
    </row>
    <row r="2814" spans="1:20" ht="45" hidden="1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172"/>
        <v>113</v>
      </c>
      <c r="P2814" s="6">
        <f t="shared" si="173"/>
        <v>68.253012048192772</v>
      </c>
      <c r="Q2814" t="s">
        <v>8317</v>
      </c>
      <c r="R2814" t="s">
        <v>8318</v>
      </c>
      <c r="S2814" s="11">
        <f t="shared" si="174"/>
        <v>42054.74418981481</v>
      </c>
      <c r="T2814" s="11">
        <f t="shared" si="175"/>
        <v>42100.166666666672</v>
      </c>
    </row>
    <row r="2815" spans="1:20" ht="45" hidden="1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172"/>
        <v>128</v>
      </c>
      <c r="P2815" s="6">
        <f t="shared" si="173"/>
        <v>37.209583333333335</v>
      </c>
      <c r="Q2815" t="s">
        <v>8317</v>
      </c>
      <c r="R2815" t="s">
        <v>8318</v>
      </c>
      <c r="S2815" s="11">
        <f t="shared" si="174"/>
        <v>42693.742604166662</v>
      </c>
      <c r="T2815" s="11">
        <f t="shared" si="175"/>
        <v>42718.742604166662</v>
      </c>
    </row>
    <row r="2816" spans="1:20" ht="45" hidden="1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172"/>
        <v>108</v>
      </c>
      <c r="P2816" s="6">
        <f t="shared" si="173"/>
        <v>25.25</v>
      </c>
      <c r="Q2816" t="s">
        <v>8317</v>
      </c>
      <c r="R2816" t="s">
        <v>8318</v>
      </c>
      <c r="S2816" s="11">
        <f t="shared" si="174"/>
        <v>42103.399479166663</v>
      </c>
      <c r="T2816" s="11">
        <f t="shared" si="175"/>
        <v>42133.399479166663</v>
      </c>
    </row>
    <row r="2817" spans="1:20" ht="45" hidden="1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172"/>
        <v>242</v>
      </c>
      <c r="P2817" s="6">
        <f t="shared" si="173"/>
        <v>43.214285714285715</v>
      </c>
      <c r="Q2817" t="s">
        <v>8317</v>
      </c>
      <c r="R2817" t="s">
        <v>8318</v>
      </c>
      <c r="S2817" s="11">
        <f t="shared" si="174"/>
        <v>42559.776724537034</v>
      </c>
      <c r="T2817" s="11">
        <f t="shared" si="175"/>
        <v>42589.776724537034</v>
      </c>
    </row>
    <row r="2818" spans="1:20" ht="45" hidden="1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172"/>
        <v>142</v>
      </c>
      <c r="P2818" s="6">
        <f t="shared" si="173"/>
        <v>25.130177514792898</v>
      </c>
      <c r="Q2818" t="s">
        <v>8317</v>
      </c>
      <c r="R2818" t="s">
        <v>8318</v>
      </c>
      <c r="S2818" s="11">
        <f t="shared" si="174"/>
        <v>42188.467499999999</v>
      </c>
      <c r="T2818" s="11">
        <f t="shared" si="175"/>
        <v>42218.666666666672</v>
      </c>
    </row>
    <row r="2819" spans="1:20" ht="60" hidden="1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ref="O2819:O2882" si="176">ROUND(E2819/D2819*100,0)</f>
        <v>130</v>
      </c>
      <c r="P2819" s="6">
        <f t="shared" ref="P2819:P2882" si="177">E2819/L2819</f>
        <v>23.636363636363637</v>
      </c>
      <c r="Q2819" t="s">
        <v>8317</v>
      </c>
      <c r="R2819" t="s">
        <v>8318</v>
      </c>
      <c r="S2819" s="11">
        <f t="shared" ref="S2819:S2882" si="178">(((J2819/60)/60)/24)+DATE(1970,1,1)</f>
        <v>42023.634976851856</v>
      </c>
      <c r="T2819" s="11">
        <f t="shared" ref="T2819:T2882" si="179">(((I2819/60)/60)/24)+DATE(1970,1,1)</f>
        <v>42063.634976851856</v>
      </c>
    </row>
    <row r="2820" spans="1:20" ht="45" hidden="1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176"/>
        <v>106</v>
      </c>
      <c r="P2820" s="6">
        <f t="shared" si="177"/>
        <v>103.95098039215686</v>
      </c>
      <c r="Q2820" t="s">
        <v>8317</v>
      </c>
      <c r="R2820" t="s">
        <v>8318</v>
      </c>
      <c r="S2820" s="11">
        <f t="shared" si="178"/>
        <v>42250.598217592589</v>
      </c>
      <c r="T2820" s="11">
        <f t="shared" si="179"/>
        <v>42270.598217592589</v>
      </c>
    </row>
    <row r="2821" spans="1:20" ht="60" hidden="1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176"/>
        <v>105</v>
      </c>
      <c r="P2821" s="6">
        <f t="shared" si="177"/>
        <v>50.384615384615387</v>
      </c>
      <c r="Q2821" t="s">
        <v>8317</v>
      </c>
      <c r="R2821" t="s">
        <v>8318</v>
      </c>
      <c r="S2821" s="11">
        <f t="shared" si="178"/>
        <v>42139.525567129633</v>
      </c>
      <c r="T2821" s="11">
        <f t="shared" si="179"/>
        <v>42169.525567129633</v>
      </c>
    </row>
    <row r="2822" spans="1:20" ht="60" hidden="1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176"/>
        <v>136</v>
      </c>
      <c r="P2822" s="6">
        <f t="shared" si="177"/>
        <v>13.6</v>
      </c>
      <c r="Q2822" t="s">
        <v>8317</v>
      </c>
      <c r="R2822" t="s">
        <v>8318</v>
      </c>
      <c r="S2822" s="11">
        <f t="shared" si="178"/>
        <v>42401.610983796301</v>
      </c>
      <c r="T2822" s="11">
        <f t="shared" si="179"/>
        <v>42426</v>
      </c>
    </row>
    <row r="2823" spans="1:20" ht="60" hidden="1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176"/>
        <v>100</v>
      </c>
      <c r="P2823" s="6">
        <f t="shared" si="177"/>
        <v>28.571428571428573</v>
      </c>
      <c r="Q2823" t="s">
        <v>8317</v>
      </c>
      <c r="R2823" t="s">
        <v>8318</v>
      </c>
      <c r="S2823" s="11">
        <f t="shared" si="178"/>
        <v>41875.922858796301</v>
      </c>
      <c r="T2823" s="11">
        <f t="shared" si="179"/>
        <v>41905.922858796301</v>
      </c>
    </row>
    <row r="2824" spans="1:20" ht="60" hidden="1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176"/>
        <v>100</v>
      </c>
      <c r="P2824" s="6">
        <f t="shared" si="177"/>
        <v>63.829787234042556</v>
      </c>
      <c r="Q2824" t="s">
        <v>8317</v>
      </c>
      <c r="R2824" t="s">
        <v>8318</v>
      </c>
      <c r="S2824" s="11">
        <f t="shared" si="178"/>
        <v>42060.683935185181</v>
      </c>
      <c r="T2824" s="11">
        <f t="shared" si="179"/>
        <v>42090.642268518524</v>
      </c>
    </row>
    <row r="2825" spans="1:20" ht="60" hidden="1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176"/>
        <v>124</v>
      </c>
      <c r="P2825" s="6">
        <f t="shared" si="177"/>
        <v>8.8571428571428577</v>
      </c>
      <c r="Q2825" t="s">
        <v>8317</v>
      </c>
      <c r="R2825" t="s">
        <v>8318</v>
      </c>
      <c r="S2825" s="11">
        <f t="shared" si="178"/>
        <v>42067.011643518519</v>
      </c>
      <c r="T2825" s="11">
        <f t="shared" si="179"/>
        <v>42094.957638888889</v>
      </c>
    </row>
    <row r="2826" spans="1:20" ht="45" hidden="1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176"/>
        <v>117</v>
      </c>
      <c r="P2826" s="6">
        <f t="shared" si="177"/>
        <v>50.666666666666664</v>
      </c>
      <c r="Q2826" t="s">
        <v>8317</v>
      </c>
      <c r="R2826" t="s">
        <v>8318</v>
      </c>
      <c r="S2826" s="11">
        <f t="shared" si="178"/>
        <v>42136.270787037036</v>
      </c>
      <c r="T2826" s="11">
        <f t="shared" si="179"/>
        <v>42168.071527777778</v>
      </c>
    </row>
    <row r="2827" spans="1:20" ht="60" hidden="1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176"/>
        <v>103</v>
      </c>
      <c r="P2827" s="6">
        <f t="shared" si="177"/>
        <v>60.784313725490193</v>
      </c>
      <c r="Q2827" t="s">
        <v>8317</v>
      </c>
      <c r="R2827" t="s">
        <v>8318</v>
      </c>
      <c r="S2827" s="11">
        <f t="shared" si="178"/>
        <v>42312.792662037042</v>
      </c>
      <c r="T2827" s="11">
        <f t="shared" si="179"/>
        <v>42342.792662037042</v>
      </c>
    </row>
    <row r="2828" spans="1:20" ht="60" hidden="1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176"/>
        <v>108</v>
      </c>
      <c r="P2828" s="6">
        <f t="shared" si="177"/>
        <v>113.42105263157895</v>
      </c>
      <c r="Q2828" t="s">
        <v>8317</v>
      </c>
      <c r="R2828" t="s">
        <v>8318</v>
      </c>
      <c r="S2828" s="11">
        <f t="shared" si="178"/>
        <v>42171.034861111111</v>
      </c>
      <c r="T2828" s="11">
        <f t="shared" si="179"/>
        <v>42195.291666666672</v>
      </c>
    </row>
    <row r="2829" spans="1:20" ht="60" hidden="1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176"/>
        <v>120</v>
      </c>
      <c r="P2829" s="6">
        <f t="shared" si="177"/>
        <v>104.56521739130434</v>
      </c>
      <c r="Q2829" t="s">
        <v>8317</v>
      </c>
      <c r="R2829" t="s">
        <v>8318</v>
      </c>
      <c r="S2829" s="11">
        <f t="shared" si="178"/>
        <v>42494.683634259258</v>
      </c>
      <c r="T2829" s="11">
        <f t="shared" si="179"/>
        <v>42524.6875</v>
      </c>
    </row>
    <row r="2830" spans="1:20" ht="60" hidden="1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176"/>
        <v>100</v>
      </c>
      <c r="P2830" s="6">
        <f t="shared" si="177"/>
        <v>98.30927835051547</v>
      </c>
      <c r="Q2830" t="s">
        <v>8317</v>
      </c>
      <c r="R2830" t="s">
        <v>8318</v>
      </c>
      <c r="S2830" s="11">
        <f t="shared" si="178"/>
        <v>42254.264687499999</v>
      </c>
      <c r="T2830" s="11">
        <f t="shared" si="179"/>
        <v>42279.958333333328</v>
      </c>
    </row>
    <row r="2831" spans="1:20" ht="60" hidden="1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176"/>
        <v>107</v>
      </c>
      <c r="P2831" s="6">
        <f t="shared" si="177"/>
        <v>35.039473684210527</v>
      </c>
      <c r="Q2831" t="s">
        <v>8317</v>
      </c>
      <c r="R2831" t="s">
        <v>8318</v>
      </c>
      <c r="S2831" s="11">
        <f t="shared" si="178"/>
        <v>42495.434236111112</v>
      </c>
      <c r="T2831" s="11">
        <f t="shared" si="179"/>
        <v>42523.434236111112</v>
      </c>
    </row>
    <row r="2832" spans="1:20" ht="45" hidden="1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176"/>
        <v>100</v>
      </c>
      <c r="P2832" s="6">
        <f t="shared" si="177"/>
        <v>272.72727272727275</v>
      </c>
      <c r="Q2832" t="s">
        <v>8317</v>
      </c>
      <c r="R2832" t="s">
        <v>8318</v>
      </c>
      <c r="S2832" s="11">
        <f t="shared" si="178"/>
        <v>41758.839675925927</v>
      </c>
      <c r="T2832" s="11">
        <f t="shared" si="179"/>
        <v>41771.165972222225</v>
      </c>
    </row>
    <row r="2833" spans="1:20" ht="45" hidden="1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176"/>
        <v>111</v>
      </c>
      <c r="P2833" s="6">
        <f t="shared" si="177"/>
        <v>63.846153846153847</v>
      </c>
      <c r="Q2833" t="s">
        <v>8317</v>
      </c>
      <c r="R2833" t="s">
        <v>8318</v>
      </c>
      <c r="S2833" s="11">
        <f t="shared" si="178"/>
        <v>42171.824884259258</v>
      </c>
      <c r="T2833" s="11">
        <f t="shared" si="179"/>
        <v>42201.824884259258</v>
      </c>
    </row>
    <row r="2834" spans="1:20" ht="60" hidden="1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176"/>
        <v>115</v>
      </c>
      <c r="P2834" s="6">
        <f t="shared" si="177"/>
        <v>30.189368421052631</v>
      </c>
      <c r="Q2834" t="s">
        <v>8317</v>
      </c>
      <c r="R2834" t="s">
        <v>8318</v>
      </c>
      <c r="S2834" s="11">
        <f t="shared" si="178"/>
        <v>41938.709421296298</v>
      </c>
      <c r="T2834" s="11">
        <f t="shared" si="179"/>
        <v>41966.916666666672</v>
      </c>
    </row>
    <row r="2835" spans="1:20" hidden="1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176"/>
        <v>108</v>
      </c>
      <c r="P2835" s="6">
        <f t="shared" si="177"/>
        <v>83.51428571428572</v>
      </c>
      <c r="Q2835" t="s">
        <v>8317</v>
      </c>
      <c r="R2835" t="s">
        <v>8318</v>
      </c>
      <c r="S2835" s="11">
        <f t="shared" si="178"/>
        <v>42268.127696759257</v>
      </c>
      <c r="T2835" s="11">
        <f t="shared" si="179"/>
        <v>42288.083333333328</v>
      </c>
    </row>
    <row r="2836" spans="1:20" ht="45" hidden="1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176"/>
        <v>170</v>
      </c>
      <c r="P2836" s="6">
        <f t="shared" si="177"/>
        <v>64.761904761904759</v>
      </c>
      <c r="Q2836" t="s">
        <v>8317</v>
      </c>
      <c r="R2836" t="s">
        <v>8318</v>
      </c>
      <c r="S2836" s="11">
        <f t="shared" si="178"/>
        <v>42019.959837962961</v>
      </c>
      <c r="T2836" s="11">
        <f t="shared" si="179"/>
        <v>42034.959837962961</v>
      </c>
    </row>
    <row r="2837" spans="1:20" ht="45" hidden="1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176"/>
        <v>187</v>
      </c>
      <c r="P2837" s="6">
        <f t="shared" si="177"/>
        <v>20.118172043010752</v>
      </c>
      <c r="Q2837" t="s">
        <v>8317</v>
      </c>
      <c r="R2837" t="s">
        <v>8318</v>
      </c>
      <c r="S2837" s="11">
        <f t="shared" si="178"/>
        <v>42313.703900462962</v>
      </c>
      <c r="T2837" s="11">
        <f t="shared" si="179"/>
        <v>42343</v>
      </c>
    </row>
    <row r="2838" spans="1:20" ht="60" hidden="1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176"/>
        <v>108</v>
      </c>
      <c r="P2838" s="6">
        <f t="shared" si="177"/>
        <v>44.090909090909093</v>
      </c>
      <c r="Q2838" t="s">
        <v>8317</v>
      </c>
      <c r="R2838" t="s">
        <v>8318</v>
      </c>
      <c r="S2838" s="11">
        <f t="shared" si="178"/>
        <v>42746.261782407411</v>
      </c>
      <c r="T2838" s="11">
        <f t="shared" si="179"/>
        <v>42784.207638888889</v>
      </c>
    </row>
    <row r="2839" spans="1:20" ht="60" hidden="1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176"/>
        <v>100</v>
      </c>
      <c r="P2839" s="6">
        <f t="shared" si="177"/>
        <v>40.476190476190474</v>
      </c>
      <c r="Q2839" t="s">
        <v>8317</v>
      </c>
      <c r="R2839" t="s">
        <v>8318</v>
      </c>
      <c r="S2839" s="11">
        <f t="shared" si="178"/>
        <v>42307.908379629633</v>
      </c>
      <c r="T2839" s="11">
        <f t="shared" si="179"/>
        <v>42347.950046296297</v>
      </c>
    </row>
    <row r="2840" spans="1:20" ht="45" hidden="1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176"/>
        <v>120</v>
      </c>
      <c r="P2840" s="6">
        <f t="shared" si="177"/>
        <v>44.537037037037038</v>
      </c>
      <c r="Q2840" t="s">
        <v>8317</v>
      </c>
      <c r="R2840" t="s">
        <v>8318</v>
      </c>
      <c r="S2840" s="11">
        <f t="shared" si="178"/>
        <v>41842.607592592591</v>
      </c>
      <c r="T2840" s="11">
        <f t="shared" si="179"/>
        <v>41864.916666666664</v>
      </c>
    </row>
    <row r="2841" spans="1:20" ht="60" hidden="1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176"/>
        <v>111</v>
      </c>
      <c r="P2841" s="6">
        <f t="shared" si="177"/>
        <v>125.80645161290323</v>
      </c>
      <c r="Q2841" t="s">
        <v>8317</v>
      </c>
      <c r="R2841" t="s">
        <v>8318</v>
      </c>
      <c r="S2841" s="11">
        <f t="shared" si="178"/>
        <v>41853.240208333329</v>
      </c>
      <c r="T2841" s="11">
        <f t="shared" si="179"/>
        <v>41876.207638888889</v>
      </c>
    </row>
    <row r="2842" spans="1:20" ht="60" hidden="1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176"/>
        <v>104</v>
      </c>
      <c r="P2842" s="6">
        <f t="shared" si="177"/>
        <v>19.696969696969695</v>
      </c>
      <c r="Q2842" t="s">
        <v>8317</v>
      </c>
      <c r="R2842" t="s">
        <v>8318</v>
      </c>
      <c r="S2842" s="11">
        <f t="shared" si="178"/>
        <v>42060.035636574074</v>
      </c>
      <c r="T2842" s="11">
        <f t="shared" si="179"/>
        <v>42081.708333333328</v>
      </c>
    </row>
    <row r="2843" spans="1:20" ht="60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176"/>
        <v>1</v>
      </c>
      <c r="P2843" s="6">
        <f t="shared" si="177"/>
        <v>10</v>
      </c>
      <c r="Q2843" t="s">
        <v>8317</v>
      </c>
      <c r="R2843" t="s">
        <v>8318</v>
      </c>
      <c r="S2843" s="11">
        <f t="shared" si="178"/>
        <v>42291.739548611105</v>
      </c>
      <c r="T2843" s="11">
        <f t="shared" si="179"/>
        <v>42351.781215277777</v>
      </c>
    </row>
    <row r="2844" spans="1:20" ht="60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176"/>
        <v>0</v>
      </c>
      <c r="P2844" s="6" t="e">
        <f t="shared" si="177"/>
        <v>#DIV/0!</v>
      </c>
      <c r="Q2844" t="s">
        <v>8317</v>
      </c>
      <c r="R2844" t="s">
        <v>8318</v>
      </c>
      <c r="S2844" s="11">
        <f t="shared" si="178"/>
        <v>41784.952488425923</v>
      </c>
      <c r="T2844" s="11">
        <f t="shared" si="179"/>
        <v>41811.458333333336</v>
      </c>
    </row>
    <row r="2845" spans="1:20" ht="60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176"/>
        <v>0</v>
      </c>
      <c r="P2845" s="6" t="e">
        <f t="shared" si="177"/>
        <v>#DIV/0!</v>
      </c>
      <c r="Q2845" t="s">
        <v>8317</v>
      </c>
      <c r="R2845" t="s">
        <v>8318</v>
      </c>
      <c r="S2845" s="11">
        <f t="shared" si="178"/>
        <v>42492.737847222219</v>
      </c>
      <c r="T2845" s="11">
        <f t="shared" si="179"/>
        <v>42534.166666666672</v>
      </c>
    </row>
    <row r="2846" spans="1:20" ht="60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176"/>
        <v>5</v>
      </c>
      <c r="P2846" s="6">
        <f t="shared" si="177"/>
        <v>30</v>
      </c>
      <c r="Q2846" t="s">
        <v>8317</v>
      </c>
      <c r="R2846" t="s">
        <v>8318</v>
      </c>
      <c r="S2846" s="11">
        <f t="shared" si="178"/>
        <v>42709.546064814815</v>
      </c>
      <c r="T2846" s="11">
        <f t="shared" si="179"/>
        <v>42739.546064814815</v>
      </c>
    </row>
    <row r="2847" spans="1:20" ht="4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176"/>
        <v>32</v>
      </c>
      <c r="P2847" s="6">
        <f t="shared" si="177"/>
        <v>60.666666666666664</v>
      </c>
      <c r="Q2847" t="s">
        <v>8317</v>
      </c>
      <c r="R2847" t="s">
        <v>8318</v>
      </c>
      <c r="S2847" s="11">
        <f t="shared" si="178"/>
        <v>42103.016585648147</v>
      </c>
      <c r="T2847" s="11">
        <f t="shared" si="179"/>
        <v>42163.016585648147</v>
      </c>
    </row>
    <row r="2848" spans="1:20" ht="60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176"/>
        <v>0</v>
      </c>
      <c r="P2848" s="6" t="e">
        <f t="shared" si="177"/>
        <v>#DIV/0!</v>
      </c>
      <c r="Q2848" t="s">
        <v>8317</v>
      </c>
      <c r="R2848" t="s">
        <v>8318</v>
      </c>
      <c r="S2848" s="11">
        <f t="shared" si="178"/>
        <v>42108.692060185189</v>
      </c>
      <c r="T2848" s="11">
        <f t="shared" si="179"/>
        <v>42153.692060185189</v>
      </c>
    </row>
    <row r="2849" spans="1:20" ht="60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176"/>
        <v>0</v>
      </c>
      <c r="P2849" s="6" t="e">
        <f t="shared" si="177"/>
        <v>#DIV/0!</v>
      </c>
      <c r="Q2849" t="s">
        <v>8317</v>
      </c>
      <c r="R2849" t="s">
        <v>8318</v>
      </c>
      <c r="S2849" s="11">
        <f t="shared" si="178"/>
        <v>42453.806307870371</v>
      </c>
      <c r="T2849" s="11">
        <f t="shared" si="179"/>
        <v>42513.806307870371</v>
      </c>
    </row>
    <row r="2850" spans="1:20" ht="60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176"/>
        <v>0</v>
      </c>
      <c r="P2850" s="6">
        <f t="shared" si="177"/>
        <v>23.333333333333332</v>
      </c>
      <c r="Q2850" t="s">
        <v>8317</v>
      </c>
      <c r="R2850" t="s">
        <v>8318</v>
      </c>
      <c r="S2850" s="11">
        <f t="shared" si="178"/>
        <v>42123.648831018523</v>
      </c>
      <c r="T2850" s="11">
        <f t="shared" si="179"/>
        <v>42153.648831018523</v>
      </c>
    </row>
    <row r="2851" spans="1:20" ht="60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176"/>
        <v>1</v>
      </c>
      <c r="P2851" s="6">
        <f t="shared" si="177"/>
        <v>5</v>
      </c>
      <c r="Q2851" t="s">
        <v>8317</v>
      </c>
      <c r="R2851" t="s">
        <v>8318</v>
      </c>
      <c r="S2851" s="11">
        <f t="shared" si="178"/>
        <v>42453.428240740745</v>
      </c>
      <c r="T2851" s="11">
        <f t="shared" si="179"/>
        <v>42483.428240740745</v>
      </c>
    </row>
    <row r="2852" spans="1:20" ht="60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176"/>
        <v>4</v>
      </c>
      <c r="P2852" s="6">
        <f t="shared" si="177"/>
        <v>23.923076923076923</v>
      </c>
      <c r="Q2852" t="s">
        <v>8317</v>
      </c>
      <c r="R2852" t="s">
        <v>8318</v>
      </c>
      <c r="S2852" s="11">
        <f t="shared" si="178"/>
        <v>41858.007071759261</v>
      </c>
      <c r="T2852" s="11">
        <f t="shared" si="179"/>
        <v>41888.007071759261</v>
      </c>
    </row>
    <row r="2853" spans="1:20" ht="60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176"/>
        <v>0</v>
      </c>
      <c r="P2853" s="6" t="e">
        <f t="shared" si="177"/>
        <v>#DIV/0!</v>
      </c>
      <c r="Q2853" t="s">
        <v>8317</v>
      </c>
      <c r="R2853" t="s">
        <v>8318</v>
      </c>
      <c r="S2853" s="11">
        <f t="shared" si="178"/>
        <v>42390.002650462964</v>
      </c>
      <c r="T2853" s="11">
        <f t="shared" si="179"/>
        <v>42398.970138888893</v>
      </c>
    </row>
    <row r="2854" spans="1:20" ht="4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176"/>
        <v>2</v>
      </c>
      <c r="P2854" s="6">
        <f t="shared" si="177"/>
        <v>15.833333333333334</v>
      </c>
      <c r="Q2854" t="s">
        <v>8317</v>
      </c>
      <c r="R2854" t="s">
        <v>8318</v>
      </c>
      <c r="S2854" s="11">
        <f t="shared" si="178"/>
        <v>41781.045173611114</v>
      </c>
      <c r="T2854" s="11">
        <f t="shared" si="179"/>
        <v>41811.045173611114</v>
      </c>
    </row>
    <row r="2855" spans="1:20" ht="60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176"/>
        <v>0</v>
      </c>
      <c r="P2855" s="6" t="e">
        <f t="shared" si="177"/>
        <v>#DIV/0!</v>
      </c>
      <c r="Q2855" t="s">
        <v>8317</v>
      </c>
      <c r="R2855" t="s">
        <v>8318</v>
      </c>
      <c r="S2855" s="11">
        <f t="shared" si="178"/>
        <v>41836.190937499996</v>
      </c>
      <c r="T2855" s="11">
        <f t="shared" si="179"/>
        <v>41896.190937499996</v>
      </c>
    </row>
    <row r="2856" spans="1:20" ht="4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176"/>
        <v>42</v>
      </c>
      <c r="P2856" s="6">
        <f t="shared" si="177"/>
        <v>29.785714285714285</v>
      </c>
      <c r="Q2856" t="s">
        <v>8317</v>
      </c>
      <c r="R2856" t="s">
        <v>8318</v>
      </c>
      <c r="S2856" s="11">
        <f t="shared" si="178"/>
        <v>42111.71665509259</v>
      </c>
      <c r="T2856" s="11">
        <f t="shared" si="179"/>
        <v>42131.71665509259</v>
      </c>
    </row>
    <row r="2857" spans="1:20" ht="60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176"/>
        <v>50</v>
      </c>
      <c r="P2857" s="6">
        <f t="shared" si="177"/>
        <v>60</v>
      </c>
      <c r="Q2857" t="s">
        <v>8317</v>
      </c>
      <c r="R2857" t="s">
        <v>8318</v>
      </c>
      <c r="S2857" s="11">
        <f t="shared" si="178"/>
        <v>42370.007766203707</v>
      </c>
      <c r="T2857" s="11">
        <f t="shared" si="179"/>
        <v>42398.981944444444</v>
      </c>
    </row>
    <row r="2858" spans="1:20" ht="4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176"/>
        <v>5</v>
      </c>
      <c r="P2858" s="6">
        <f t="shared" si="177"/>
        <v>24.333333333333332</v>
      </c>
      <c r="Q2858" t="s">
        <v>8317</v>
      </c>
      <c r="R2858" t="s">
        <v>8318</v>
      </c>
      <c r="S2858" s="11">
        <f t="shared" si="178"/>
        <v>42165.037581018521</v>
      </c>
      <c r="T2858" s="11">
        <f t="shared" si="179"/>
        <v>42224.898611111115</v>
      </c>
    </row>
    <row r="2859" spans="1:20" ht="60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176"/>
        <v>20</v>
      </c>
      <c r="P2859" s="6">
        <f t="shared" si="177"/>
        <v>500</v>
      </c>
      <c r="Q2859" t="s">
        <v>8317</v>
      </c>
      <c r="R2859" t="s">
        <v>8318</v>
      </c>
      <c r="S2859" s="11">
        <f t="shared" si="178"/>
        <v>42726.920081018514</v>
      </c>
      <c r="T2859" s="11">
        <f t="shared" si="179"/>
        <v>42786.75</v>
      </c>
    </row>
    <row r="2860" spans="1:20" ht="60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176"/>
        <v>0</v>
      </c>
      <c r="P2860" s="6" t="e">
        <f t="shared" si="177"/>
        <v>#DIV/0!</v>
      </c>
      <c r="Q2860" t="s">
        <v>8317</v>
      </c>
      <c r="R2860" t="s">
        <v>8318</v>
      </c>
      <c r="S2860" s="11">
        <f t="shared" si="178"/>
        <v>41954.545081018514</v>
      </c>
      <c r="T2860" s="11">
        <f t="shared" si="179"/>
        <v>41978.477777777778</v>
      </c>
    </row>
    <row r="2861" spans="1:20" ht="4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176"/>
        <v>2</v>
      </c>
      <c r="P2861" s="6">
        <f t="shared" si="177"/>
        <v>35</v>
      </c>
      <c r="Q2861" t="s">
        <v>8317</v>
      </c>
      <c r="R2861" t="s">
        <v>8318</v>
      </c>
      <c r="S2861" s="11">
        <f t="shared" si="178"/>
        <v>42233.362314814818</v>
      </c>
      <c r="T2861" s="11">
        <f t="shared" si="179"/>
        <v>42293.362314814818</v>
      </c>
    </row>
    <row r="2862" spans="1:20" ht="60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176"/>
        <v>7</v>
      </c>
      <c r="P2862" s="6">
        <f t="shared" si="177"/>
        <v>29.555555555555557</v>
      </c>
      <c r="Q2862" t="s">
        <v>8317</v>
      </c>
      <c r="R2862" t="s">
        <v>8318</v>
      </c>
      <c r="S2862" s="11">
        <f t="shared" si="178"/>
        <v>42480.800648148142</v>
      </c>
      <c r="T2862" s="11">
        <f t="shared" si="179"/>
        <v>42540.800648148142</v>
      </c>
    </row>
    <row r="2863" spans="1:20" ht="60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176"/>
        <v>32</v>
      </c>
      <c r="P2863" s="6">
        <f t="shared" si="177"/>
        <v>26.666666666666668</v>
      </c>
      <c r="Q2863" t="s">
        <v>8317</v>
      </c>
      <c r="R2863" t="s">
        <v>8318</v>
      </c>
      <c r="S2863" s="11">
        <f t="shared" si="178"/>
        <v>42257.590833333335</v>
      </c>
      <c r="T2863" s="11">
        <f t="shared" si="179"/>
        <v>42271.590833333335</v>
      </c>
    </row>
    <row r="2864" spans="1:20" ht="4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176"/>
        <v>0</v>
      </c>
      <c r="P2864" s="6">
        <f t="shared" si="177"/>
        <v>18.333333333333332</v>
      </c>
      <c r="Q2864" t="s">
        <v>8317</v>
      </c>
      <c r="R2864" t="s">
        <v>8318</v>
      </c>
      <c r="S2864" s="11">
        <f t="shared" si="178"/>
        <v>41784.789687500001</v>
      </c>
      <c r="T2864" s="11">
        <f t="shared" si="179"/>
        <v>41814.789687500001</v>
      </c>
    </row>
    <row r="2865" spans="1:20" ht="60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176"/>
        <v>0</v>
      </c>
      <c r="P2865" s="6">
        <f t="shared" si="177"/>
        <v>20</v>
      </c>
      <c r="Q2865" t="s">
        <v>8317</v>
      </c>
      <c r="R2865" t="s">
        <v>8318</v>
      </c>
      <c r="S2865" s="11">
        <f t="shared" si="178"/>
        <v>41831.675034722226</v>
      </c>
      <c r="T2865" s="11">
        <f t="shared" si="179"/>
        <v>41891.675034722226</v>
      </c>
    </row>
    <row r="2866" spans="1:20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176"/>
        <v>2</v>
      </c>
      <c r="P2866" s="6">
        <f t="shared" si="177"/>
        <v>13.333333333333334</v>
      </c>
      <c r="Q2866" t="s">
        <v>8317</v>
      </c>
      <c r="R2866" t="s">
        <v>8318</v>
      </c>
      <c r="S2866" s="11">
        <f t="shared" si="178"/>
        <v>42172.613506944443</v>
      </c>
      <c r="T2866" s="11">
        <f t="shared" si="179"/>
        <v>42202.554166666669</v>
      </c>
    </row>
    <row r="2867" spans="1:20" ht="60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176"/>
        <v>0</v>
      </c>
      <c r="P2867" s="6" t="e">
        <f t="shared" si="177"/>
        <v>#DIV/0!</v>
      </c>
      <c r="Q2867" t="s">
        <v>8317</v>
      </c>
      <c r="R2867" t="s">
        <v>8318</v>
      </c>
      <c r="S2867" s="11">
        <f t="shared" si="178"/>
        <v>41950.114108796297</v>
      </c>
      <c r="T2867" s="11">
        <f t="shared" si="179"/>
        <v>42010.114108796297</v>
      </c>
    </row>
    <row r="2868" spans="1:20" ht="4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176"/>
        <v>1</v>
      </c>
      <c r="P2868" s="6">
        <f t="shared" si="177"/>
        <v>22.5</v>
      </c>
      <c r="Q2868" t="s">
        <v>8317</v>
      </c>
      <c r="R2868" t="s">
        <v>8318</v>
      </c>
      <c r="S2868" s="11">
        <f t="shared" si="178"/>
        <v>42627.955104166671</v>
      </c>
      <c r="T2868" s="11">
        <f t="shared" si="179"/>
        <v>42657.916666666672</v>
      </c>
    </row>
    <row r="2869" spans="1:20" ht="60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176"/>
        <v>20</v>
      </c>
      <c r="P2869" s="6">
        <f t="shared" si="177"/>
        <v>50.4</v>
      </c>
      <c r="Q2869" t="s">
        <v>8317</v>
      </c>
      <c r="R2869" t="s">
        <v>8318</v>
      </c>
      <c r="S2869" s="11">
        <f t="shared" si="178"/>
        <v>42531.195277777777</v>
      </c>
      <c r="T2869" s="11">
        <f t="shared" si="179"/>
        <v>42555.166666666672</v>
      </c>
    </row>
    <row r="2870" spans="1:20" ht="60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176"/>
        <v>42</v>
      </c>
      <c r="P2870" s="6">
        <f t="shared" si="177"/>
        <v>105.02933333333334</v>
      </c>
      <c r="Q2870" t="s">
        <v>8317</v>
      </c>
      <c r="R2870" t="s">
        <v>8318</v>
      </c>
      <c r="S2870" s="11">
        <f t="shared" si="178"/>
        <v>42618.827013888891</v>
      </c>
      <c r="T2870" s="11">
        <f t="shared" si="179"/>
        <v>42648.827013888891</v>
      </c>
    </row>
    <row r="2871" spans="1:20" ht="60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176"/>
        <v>1</v>
      </c>
      <c r="P2871" s="6">
        <f t="shared" si="177"/>
        <v>35.4</v>
      </c>
      <c r="Q2871" t="s">
        <v>8317</v>
      </c>
      <c r="R2871" t="s">
        <v>8318</v>
      </c>
      <c r="S2871" s="11">
        <f t="shared" si="178"/>
        <v>42540.593530092592</v>
      </c>
      <c r="T2871" s="11">
        <f t="shared" si="179"/>
        <v>42570.593530092592</v>
      </c>
    </row>
    <row r="2872" spans="1:20" ht="60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176"/>
        <v>15</v>
      </c>
      <c r="P2872" s="6">
        <f t="shared" si="177"/>
        <v>83.333333333333329</v>
      </c>
      <c r="Q2872" t="s">
        <v>8317</v>
      </c>
      <c r="R2872" t="s">
        <v>8318</v>
      </c>
      <c r="S2872" s="11">
        <f t="shared" si="178"/>
        <v>41746.189409722225</v>
      </c>
      <c r="T2872" s="11">
        <f t="shared" si="179"/>
        <v>41776.189409722225</v>
      </c>
    </row>
    <row r="2873" spans="1:20" ht="4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176"/>
        <v>5</v>
      </c>
      <c r="P2873" s="6">
        <f t="shared" si="177"/>
        <v>35.92307692307692</v>
      </c>
      <c r="Q2873" t="s">
        <v>8317</v>
      </c>
      <c r="R2873" t="s">
        <v>8318</v>
      </c>
      <c r="S2873" s="11">
        <f t="shared" si="178"/>
        <v>41974.738576388889</v>
      </c>
      <c r="T2873" s="11">
        <f t="shared" si="179"/>
        <v>41994.738576388889</v>
      </c>
    </row>
    <row r="2874" spans="1:20" ht="4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176"/>
        <v>0</v>
      </c>
      <c r="P2874" s="6" t="e">
        <f t="shared" si="177"/>
        <v>#DIV/0!</v>
      </c>
      <c r="Q2874" t="s">
        <v>8317</v>
      </c>
      <c r="R2874" t="s">
        <v>8318</v>
      </c>
      <c r="S2874" s="11">
        <f t="shared" si="178"/>
        <v>42115.11618055556</v>
      </c>
      <c r="T2874" s="11">
        <f t="shared" si="179"/>
        <v>42175.11618055556</v>
      </c>
    </row>
    <row r="2875" spans="1:20" ht="60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176"/>
        <v>38</v>
      </c>
      <c r="P2875" s="6">
        <f t="shared" si="177"/>
        <v>119.125</v>
      </c>
      <c r="Q2875" t="s">
        <v>8317</v>
      </c>
      <c r="R2875" t="s">
        <v>8318</v>
      </c>
      <c r="S2875" s="11">
        <f t="shared" si="178"/>
        <v>42002.817488425921</v>
      </c>
      <c r="T2875" s="11">
        <f t="shared" si="179"/>
        <v>42032.817488425921</v>
      </c>
    </row>
    <row r="2876" spans="1:20" ht="60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176"/>
        <v>5</v>
      </c>
      <c r="P2876" s="6">
        <f t="shared" si="177"/>
        <v>90.333333333333329</v>
      </c>
      <c r="Q2876" t="s">
        <v>8317</v>
      </c>
      <c r="R2876" t="s">
        <v>8318</v>
      </c>
      <c r="S2876" s="11">
        <f t="shared" si="178"/>
        <v>42722.84474537037</v>
      </c>
      <c r="T2876" s="11">
        <f t="shared" si="179"/>
        <v>42752.84474537037</v>
      </c>
    </row>
    <row r="2877" spans="1:20" ht="60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176"/>
        <v>0</v>
      </c>
      <c r="P2877" s="6">
        <f t="shared" si="177"/>
        <v>2.3333333333333335</v>
      </c>
      <c r="Q2877" t="s">
        <v>8317</v>
      </c>
      <c r="R2877" t="s">
        <v>8318</v>
      </c>
      <c r="S2877" s="11">
        <f t="shared" si="178"/>
        <v>42465.128391203703</v>
      </c>
      <c r="T2877" s="11">
        <f t="shared" si="179"/>
        <v>42495.128391203703</v>
      </c>
    </row>
    <row r="2878" spans="1:20" ht="60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176"/>
        <v>0</v>
      </c>
      <c r="P2878" s="6" t="e">
        <f t="shared" si="177"/>
        <v>#DIV/0!</v>
      </c>
      <c r="Q2878" t="s">
        <v>8317</v>
      </c>
      <c r="R2878" t="s">
        <v>8318</v>
      </c>
      <c r="S2878" s="11">
        <f t="shared" si="178"/>
        <v>42171.743969907402</v>
      </c>
      <c r="T2878" s="11">
        <f t="shared" si="179"/>
        <v>42201.743969907402</v>
      </c>
    </row>
    <row r="2879" spans="1:20" ht="60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176"/>
        <v>11</v>
      </c>
      <c r="P2879" s="6">
        <f t="shared" si="177"/>
        <v>108.33333333333333</v>
      </c>
      <c r="Q2879" t="s">
        <v>8317</v>
      </c>
      <c r="R2879" t="s">
        <v>8318</v>
      </c>
      <c r="S2879" s="11">
        <f t="shared" si="178"/>
        <v>42672.955138888887</v>
      </c>
      <c r="T2879" s="11">
        <f t="shared" si="179"/>
        <v>42704.708333333328</v>
      </c>
    </row>
    <row r="2880" spans="1:20" ht="4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176"/>
        <v>2</v>
      </c>
      <c r="P2880" s="6">
        <f t="shared" si="177"/>
        <v>15.75</v>
      </c>
      <c r="Q2880" t="s">
        <v>8317</v>
      </c>
      <c r="R2880" t="s">
        <v>8318</v>
      </c>
      <c r="S2880" s="11">
        <f t="shared" si="178"/>
        <v>42128.615682870368</v>
      </c>
      <c r="T2880" s="11">
        <f t="shared" si="179"/>
        <v>42188.615682870368</v>
      </c>
    </row>
    <row r="2881" spans="1:20" ht="4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176"/>
        <v>0</v>
      </c>
      <c r="P2881" s="6">
        <f t="shared" si="177"/>
        <v>29</v>
      </c>
      <c r="Q2881" t="s">
        <v>8317</v>
      </c>
      <c r="R2881" t="s">
        <v>8318</v>
      </c>
      <c r="S2881" s="11">
        <f t="shared" si="178"/>
        <v>42359.725243055553</v>
      </c>
      <c r="T2881" s="11">
        <f t="shared" si="179"/>
        <v>42389.725243055553</v>
      </c>
    </row>
    <row r="2882" spans="1:20" ht="60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176"/>
        <v>23</v>
      </c>
      <c r="P2882" s="6">
        <f t="shared" si="177"/>
        <v>96.551724137931032</v>
      </c>
      <c r="Q2882" t="s">
        <v>8317</v>
      </c>
      <c r="R2882" t="s">
        <v>8318</v>
      </c>
      <c r="S2882" s="11">
        <f t="shared" si="178"/>
        <v>42192.905694444446</v>
      </c>
      <c r="T2882" s="11">
        <f t="shared" si="179"/>
        <v>42236.711805555555</v>
      </c>
    </row>
    <row r="2883" spans="1:20" ht="60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ref="O2883:O2946" si="180">ROUND(E2883/D2883*100,0)</f>
        <v>0</v>
      </c>
      <c r="P2883" s="6" t="e">
        <f t="shared" ref="P2883:P2946" si="181">E2883/L2883</f>
        <v>#DIV/0!</v>
      </c>
      <c r="Q2883" t="s">
        <v>8317</v>
      </c>
      <c r="R2883" t="s">
        <v>8318</v>
      </c>
      <c r="S2883" s="11">
        <f t="shared" ref="S2883:S2946" si="182">(((J2883/60)/60)/24)+DATE(1970,1,1)</f>
        <v>41916.597638888888</v>
      </c>
      <c r="T2883" s="11">
        <f t="shared" ref="T2883:T2946" si="183">(((I2883/60)/60)/24)+DATE(1970,1,1)</f>
        <v>41976.639305555553</v>
      </c>
    </row>
    <row r="2884" spans="1:20" ht="60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180"/>
        <v>34</v>
      </c>
      <c r="P2884" s="6">
        <f t="shared" si="181"/>
        <v>63</v>
      </c>
      <c r="Q2884" t="s">
        <v>8317</v>
      </c>
      <c r="R2884" t="s">
        <v>8318</v>
      </c>
      <c r="S2884" s="11">
        <f t="shared" si="182"/>
        <v>42461.596273148149</v>
      </c>
      <c r="T2884" s="11">
        <f t="shared" si="183"/>
        <v>42491.596273148149</v>
      </c>
    </row>
    <row r="2885" spans="1:20" ht="60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180"/>
        <v>19</v>
      </c>
      <c r="P2885" s="6">
        <f t="shared" si="181"/>
        <v>381.6</v>
      </c>
      <c r="Q2885" t="s">
        <v>8317</v>
      </c>
      <c r="R2885" t="s">
        <v>8318</v>
      </c>
      <c r="S2885" s="11">
        <f t="shared" si="182"/>
        <v>42370.90320601852</v>
      </c>
      <c r="T2885" s="11">
        <f t="shared" si="183"/>
        <v>42406.207638888889</v>
      </c>
    </row>
    <row r="2886" spans="1:20" ht="4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180"/>
        <v>0</v>
      </c>
      <c r="P2886" s="6">
        <f t="shared" si="181"/>
        <v>46.25</v>
      </c>
      <c r="Q2886" t="s">
        <v>8317</v>
      </c>
      <c r="R2886" t="s">
        <v>8318</v>
      </c>
      <c r="S2886" s="11">
        <f t="shared" si="182"/>
        <v>41948.727256944447</v>
      </c>
      <c r="T2886" s="11">
        <f t="shared" si="183"/>
        <v>41978.727256944447</v>
      </c>
    </row>
    <row r="2887" spans="1:20" ht="30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180"/>
        <v>33</v>
      </c>
      <c r="P2887" s="6">
        <f t="shared" si="181"/>
        <v>26</v>
      </c>
      <c r="Q2887" t="s">
        <v>8317</v>
      </c>
      <c r="R2887" t="s">
        <v>8318</v>
      </c>
      <c r="S2887" s="11">
        <f t="shared" si="182"/>
        <v>42047.07640046296</v>
      </c>
      <c r="T2887" s="11">
        <f t="shared" si="183"/>
        <v>42077.034733796296</v>
      </c>
    </row>
    <row r="2888" spans="1:20" ht="60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180"/>
        <v>5</v>
      </c>
      <c r="P2888" s="6">
        <f t="shared" si="181"/>
        <v>10</v>
      </c>
      <c r="Q2888" t="s">
        <v>8317</v>
      </c>
      <c r="R2888" t="s">
        <v>8318</v>
      </c>
      <c r="S2888" s="11">
        <f t="shared" si="182"/>
        <v>42261.632916666669</v>
      </c>
      <c r="T2888" s="11">
        <f t="shared" si="183"/>
        <v>42266.165972222225</v>
      </c>
    </row>
    <row r="2889" spans="1:20" ht="60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180"/>
        <v>0</v>
      </c>
      <c r="P2889" s="6">
        <f t="shared" si="181"/>
        <v>5</v>
      </c>
      <c r="Q2889" t="s">
        <v>8317</v>
      </c>
      <c r="R2889" t="s">
        <v>8318</v>
      </c>
      <c r="S2889" s="11">
        <f t="shared" si="182"/>
        <v>41985.427361111113</v>
      </c>
      <c r="T2889" s="11">
        <f t="shared" si="183"/>
        <v>42015.427361111113</v>
      </c>
    </row>
    <row r="2890" spans="1:20" ht="60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180"/>
        <v>0</v>
      </c>
      <c r="P2890" s="6" t="e">
        <f t="shared" si="181"/>
        <v>#DIV/0!</v>
      </c>
      <c r="Q2890" t="s">
        <v>8317</v>
      </c>
      <c r="R2890" t="s">
        <v>8318</v>
      </c>
      <c r="S2890" s="11">
        <f t="shared" si="182"/>
        <v>41922.535185185188</v>
      </c>
      <c r="T2890" s="11">
        <f t="shared" si="183"/>
        <v>41930.207638888889</v>
      </c>
    </row>
    <row r="2891" spans="1:20" ht="4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180"/>
        <v>38</v>
      </c>
      <c r="P2891" s="6">
        <f t="shared" si="181"/>
        <v>81.571428571428569</v>
      </c>
      <c r="Q2891" t="s">
        <v>8317</v>
      </c>
      <c r="R2891" t="s">
        <v>8318</v>
      </c>
      <c r="S2891" s="11">
        <f t="shared" si="182"/>
        <v>41850.863252314812</v>
      </c>
      <c r="T2891" s="11">
        <f t="shared" si="183"/>
        <v>41880.863252314812</v>
      </c>
    </row>
    <row r="2892" spans="1:20" ht="60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180"/>
        <v>1</v>
      </c>
      <c r="P2892" s="6">
        <f t="shared" si="181"/>
        <v>7</v>
      </c>
      <c r="Q2892" t="s">
        <v>8317</v>
      </c>
      <c r="R2892" t="s">
        <v>8318</v>
      </c>
      <c r="S2892" s="11">
        <f t="shared" si="182"/>
        <v>41831.742962962962</v>
      </c>
      <c r="T2892" s="11">
        <f t="shared" si="183"/>
        <v>41860.125</v>
      </c>
    </row>
    <row r="2893" spans="1:20" ht="60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180"/>
        <v>3</v>
      </c>
      <c r="P2893" s="6">
        <f t="shared" si="181"/>
        <v>27.3</v>
      </c>
      <c r="Q2893" t="s">
        <v>8317</v>
      </c>
      <c r="R2893" t="s">
        <v>8318</v>
      </c>
      <c r="S2893" s="11">
        <f t="shared" si="182"/>
        <v>42415.883425925931</v>
      </c>
      <c r="T2893" s="11">
        <f t="shared" si="183"/>
        <v>42475.84175925926</v>
      </c>
    </row>
    <row r="2894" spans="1:20" ht="4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180"/>
        <v>9</v>
      </c>
      <c r="P2894" s="6">
        <f t="shared" si="181"/>
        <v>29.411764705882351</v>
      </c>
      <c r="Q2894" t="s">
        <v>8317</v>
      </c>
      <c r="R2894" t="s">
        <v>8318</v>
      </c>
      <c r="S2894" s="11">
        <f t="shared" si="182"/>
        <v>41869.714166666665</v>
      </c>
      <c r="T2894" s="11">
        <f t="shared" si="183"/>
        <v>41876.875</v>
      </c>
    </row>
    <row r="2895" spans="1:20" ht="30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180"/>
        <v>1</v>
      </c>
      <c r="P2895" s="6">
        <f t="shared" si="181"/>
        <v>12.5</v>
      </c>
      <c r="Q2895" t="s">
        <v>8317</v>
      </c>
      <c r="R2895" t="s">
        <v>8318</v>
      </c>
      <c r="S2895" s="11">
        <f t="shared" si="182"/>
        <v>41953.773090277777</v>
      </c>
      <c r="T2895" s="11">
        <f t="shared" si="183"/>
        <v>42013.083333333328</v>
      </c>
    </row>
    <row r="2896" spans="1:20" ht="30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180"/>
        <v>0</v>
      </c>
      <c r="P2896" s="6" t="e">
        <f t="shared" si="181"/>
        <v>#DIV/0!</v>
      </c>
      <c r="Q2896" t="s">
        <v>8317</v>
      </c>
      <c r="R2896" t="s">
        <v>8318</v>
      </c>
      <c r="S2896" s="11">
        <f t="shared" si="182"/>
        <v>42037.986284722225</v>
      </c>
      <c r="T2896" s="11">
        <f t="shared" si="183"/>
        <v>42097.944618055553</v>
      </c>
    </row>
    <row r="2897" spans="1:20" ht="60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180"/>
        <v>5</v>
      </c>
      <c r="P2897" s="6">
        <f t="shared" si="181"/>
        <v>5.75</v>
      </c>
      <c r="Q2897" t="s">
        <v>8317</v>
      </c>
      <c r="R2897" t="s">
        <v>8318</v>
      </c>
      <c r="S2897" s="11">
        <f t="shared" si="182"/>
        <v>41811.555462962962</v>
      </c>
      <c r="T2897" s="11">
        <f t="shared" si="183"/>
        <v>41812.875</v>
      </c>
    </row>
    <row r="2898" spans="1:20" ht="4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180"/>
        <v>21</v>
      </c>
      <c r="P2898" s="6">
        <f t="shared" si="181"/>
        <v>52.083333333333336</v>
      </c>
      <c r="Q2898" t="s">
        <v>8317</v>
      </c>
      <c r="R2898" t="s">
        <v>8318</v>
      </c>
      <c r="S2898" s="11">
        <f t="shared" si="182"/>
        <v>42701.908807870372</v>
      </c>
      <c r="T2898" s="11">
        <f t="shared" si="183"/>
        <v>42716.25</v>
      </c>
    </row>
    <row r="2899" spans="1:20" ht="60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180"/>
        <v>5</v>
      </c>
      <c r="P2899" s="6">
        <f t="shared" si="181"/>
        <v>183.33333333333334</v>
      </c>
      <c r="Q2899" t="s">
        <v>8317</v>
      </c>
      <c r="R2899" t="s">
        <v>8318</v>
      </c>
      <c r="S2899" s="11">
        <f t="shared" si="182"/>
        <v>42258.646504629629</v>
      </c>
      <c r="T2899" s="11">
        <f t="shared" si="183"/>
        <v>42288.645196759258</v>
      </c>
    </row>
    <row r="2900" spans="1:20" ht="60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180"/>
        <v>4</v>
      </c>
      <c r="P2900" s="6">
        <f t="shared" si="181"/>
        <v>26.333333333333332</v>
      </c>
      <c r="Q2900" t="s">
        <v>8317</v>
      </c>
      <c r="R2900" t="s">
        <v>8318</v>
      </c>
      <c r="S2900" s="11">
        <f t="shared" si="182"/>
        <v>42278.664965277778</v>
      </c>
      <c r="T2900" s="11">
        <f t="shared" si="183"/>
        <v>42308.664965277778</v>
      </c>
    </row>
    <row r="2901" spans="1:20" ht="60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180"/>
        <v>0</v>
      </c>
      <c r="P2901" s="6" t="e">
        <f t="shared" si="181"/>
        <v>#DIV/0!</v>
      </c>
      <c r="Q2901" t="s">
        <v>8317</v>
      </c>
      <c r="R2901" t="s">
        <v>8318</v>
      </c>
      <c r="S2901" s="11">
        <f t="shared" si="182"/>
        <v>42515.078217592592</v>
      </c>
      <c r="T2901" s="11">
        <f t="shared" si="183"/>
        <v>42575.078217592592</v>
      </c>
    </row>
    <row r="2902" spans="1:20" ht="60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180"/>
        <v>62</v>
      </c>
      <c r="P2902" s="6">
        <f t="shared" si="181"/>
        <v>486.42857142857144</v>
      </c>
      <c r="Q2902" t="s">
        <v>8317</v>
      </c>
      <c r="R2902" t="s">
        <v>8318</v>
      </c>
      <c r="S2902" s="11">
        <f t="shared" si="182"/>
        <v>41830.234166666669</v>
      </c>
      <c r="T2902" s="11">
        <f t="shared" si="183"/>
        <v>41860.234166666669</v>
      </c>
    </row>
    <row r="2903" spans="1:20" ht="60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180"/>
        <v>1</v>
      </c>
      <c r="P2903" s="6">
        <f t="shared" si="181"/>
        <v>3</v>
      </c>
      <c r="Q2903" t="s">
        <v>8317</v>
      </c>
      <c r="R2903" t="s">
        <v>8318</v>
      </c>
      <c r="S2903" s="11">
        <f t="shared" si="182"/>
        <v>41982.904386574075</v>
      </c>
      <c r="T2903" s="11">
        <f t="shared" si="183"/>
        <v>42042.904386574075</v>
      </c>
    </row>
    <row r="2904" spans="1:20" ht="4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180"/>
        <v>0</v>
      </c>
      <c r="P2904" s="6">
        <f t="shared" si="181"/>
        <v>25</v>
      </c>
      <c r="Q2904" t="s">
        <v>8317</v>
      </c>
      <c r="R2904" t="s">
        <v>8318</v>
      </c>
      <c r="S2904" s="11">
        <f t="shared" si="182"/>
        <v>42210.439768518518</v>
      </c>
      <c r="T2904" s="11">
        <f t="shared" si="183"/>
        <v>42240.439768518518</v>
      </c>
    </row>
    <row r="2905" spans="1:20" ht="60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180"/>
        <v>1</v>
      </c>
      <c r="P2905" s="6">
        <f t="shared" si="181"/>
        <v>9.75</v>
      </c>
      <c r="Q2905" t="s">
        <v>8317</v>
      </c>
      <c r="R2905" t="s">
        <v>8318</v>
      </c>
      <c r="S2905" s="11">
        <f t="shared" si="182"/>
        <v>42196.166874999995</v>
      </c>
      <c r="T2905" s="11">
        <f t="shared" si="183"/>
        <v>42256.166874999995</v>
      </c>
    </row>
    <row r="2906" spans="1:20" ht="60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180"/>
        <v>5</v>
      </c>
      <c r="P2906" s="6">
        <f t="shared" si="181"/>
        <v>18.75</v>
      </c>
      <c r="Q2906" t="s">
        <v>8317</v>
      </c>
      <c r="R2906" t="s">
        <v>8318</v>
      </c>
      <c r="S2906" s="11">
        <f t="shared" si="182"/>
        <v>41940.967951388891</v>
      </c>
      <c r="T2906" s="11">
        <f t="shared" si="183"/>
        <v>41952.5</v>
      </c>
    </row>
    <row r="2907" spans="1:20" ht="4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180"/>
        <v>18</v>
      </c>
      <c r="P2907" s="6">
        <f t="shared" si="181"/>
        <v>36.588235294117645</v>
      </c>
      <c r="Q2907" t="s">
        <v>8317</v>
      </c>
      <c r="R2907" t="s">
        <v>8318</v>
      </c>
      <c r="S2907" s="11">
        <f t="shared" si="182"/>
        <v>42606.056863425925</v>
      </c>
      <c r="T2907" s="11">
        <f t="shared" si="183"/>
        <v>42620.056863425925</v>
      </c>
    </row>
    <row r="2908" spans="1:20" ht="60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180"/>
        <v>9</v>
      </c>
      <c r="P2908" s="6">
        <f t="shared" si="181"/>
        <v>80.714285714285708</v>
      </c>
      <c r="Q2908" t="s">
        <v>8317</v>
      </c>
      <c r="R2908" t="s">
        <v>8318</v>
      </c>
      <c r="S2908" s="11">
        <f t="shared" si="182"/>
        <v>42199.648912037039</v>
      </c>
      <c r="T2908" s="11">
        <f t="shared" si="183"/>
        <v>42217.041666666672</v>
      </c>
    </row>
    <row r="2909" spans="1:20" ht="60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180"/>
        <v>0</v>
      </c>
      <c r="P2909" s="6">
        <f t="shared" si="181"/>
        <v>1</v>
      </c>
      <c r="Q2909" t="s">
        <v>8317</v>
      </c>
      <c r="R2909" t="s">
        <v>8318</v>
      </c>
      <c r="S2909" s="11">
        <f t="shared" si="182"/>
        <v>42444.877743055549</v>
      </c>
      <c r="T2909" s="11">
        <f t="shared" si="183"/>
        <v>42504.877743055549</v>
      </c>
    </row>
    <row r="2910" spans="1:20" ht="60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180"/>
        <v>3</v>
      </c>
      <c r="P2910" s="6">
        <f t="shared" si="181"/>
        <v>52.8</v>
      </c>
      <c r="Q2910" t="s">
        <v>8317</v>
      </c>
      <c r="R2910" t="s">
        <v>8318</v>
      </c>
      <c r="S2910" s="11">
        <f t="shared" si="182"/>
        <v>42499.731701388882</v>
      </c>
      <c r="T2910" s="11">
        <f t="shared" si="183"/>
        <v>42529.731701388882</v>
      </c>
    </row>
    <row r="2911" spans="1:20" ht="60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180"/>
        <v>0</v>
      </c>
      <c r="P2911" s="6">
        <f t="shared" si="181"/>
        <v>20</v>
      </c>
      <c r="Q2911" t="s">
        <v>8317</v>
      </c>
      <c r="R2911" t="s">
        <v>8318</v>
      </c>
      <c r="S2911" s="11">
        <f t="shared" si="182"/>
        <v>41929.266215277778</v>
      </c>
      <c r="T2911" s="11">
        <f t="shared" si="183"/>
        <v>41968.823611111111</v>
      </c>
    </row>
    <row r="2912" spans="1:20" ht="4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180"/>
        <v>0</v>
      </c>
      <c r="P2912" s="6">
        <f t="shared" si="181"/>
        <v>1</v>
      </c>
      <c r="Q2912" t="s">
        <v>8317</v>
      </c>
      <c r="R2912" t="s">
        <v>8318</v>
      </c>
      <c r="S2912" s="11">
        <f t="shared" si="182"/>
        <v>42107.841284722221</v>
      </c>
      <c r="T2912" s="11">
        <f t="shared" si="183"/>
        <v>42167.841284722221</v>
      </c>
    </row>
    <row r="2913" spans="1:20" ht="60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180"/>
        <v>37</v>
      </c>
      <c r="P2913" s="6">
        <f t="shared" si="181"/>
        <v>46.928571428571431</v>
      </c>
      <c r="Q2913" t="s">
        <v>8317</v>
      </c>
      <c r="R2913" t="s">
        <v>8318</v>
      </c>
      <c r="S2913" s="11">
        <f t="shared" si="182"/>
        <v>42142.768819444449</v>
      </c>
      <c r="T2913" s="11">
        <f t="shared" si="183"/>
        <v>42182.768819444449</v>
      </c>
    </row>
    <row r="2914" spans="1:20" ht="60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180"/>
        <v>14</v>
      </c>
      <c r="P2914" s="6">
        <f t="shared" si="181"/>
        <v>78.07692307692308</v>
      </c>
      <c r="Q2914" t="s">
        <v>8317</v>
      </c>
      <c r="R2914" t="s">
        <v>8318</v>
      </c>
      <c r="S2914" s="11">
        <f t="shared" si="182"/>
        <v>42354.131643518514</v>
      </c>
      <c r="T2914" s="11">
        <f t="shared" si="183"/>
        <v>42384.131643518514</v>
      </c>
    </row>
    <row r="2915" spans="1:20" ht="60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180"/>
        <v>0</v>
      </c>
      <c r="P2915" s="6">
        <f t="shared" si="181"/>
        <v>1</v>
      </c>
      <c r="Q2915" t="s">
        <v>8317</v>
      </c>
      <c r="R2915" t="s">
        <v>8318</v>
      </c>
      <c r="S2915" s="11">
        <f t="shared" si="182"/>
        <v>41828.922905092593</v>
      </c>
      <c r="T2915" s="11">
        <f t="shared" si="183"/>
        <v>41888.922905092593</v>
      </c>
    </row>
    <row r="2916" spans="1:20" ht="30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180"/>
        <v>0</v>
      </c>
      <c r="P2916" s="6">
        <f t="shared" si="181"/>
        <v>1</v>
      </c>
      <c r="Q2916" t="s">
        <v>8317</v>
      </c>
      <c r="R2916" t="s">
        <v>8318</v>
      </c>
      <c r="S2916" s="11">
        <f t="shared" si="182"/>
        <v>42017.907337962963</v>
      </c>
      <c r="T2916" s="11">
        <f t="shared" si="183"/>
        <v>42077.865671296298</v>
      </c>
    </row>
    <row r="2917" spans="1:20" ht="4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180"/>
        <v>61</v>
      </c>
      <c r="P2917" s="6">
        <f t="shared" si="181"/>
        <v>203.66666666666666</v>
      </c>
      <c r="Q2917" t="s">
        <v>8317</v>
      </c>
      <c r="R2917" t="s">
        <v>8318</v>
      </c>
      <c r="S2917" s="11">
        <f t="shared" si="182"/>
        <v>42415.398032407407</v>
      </c>
      <c r="T2917" s="11">
        <f t="shared" si="183"/>
        <v>42445.356365740736</v>
      </c>
    </row>
    <row r="2918" spans="1:20" ht="4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180"/>
        <v>8</v>
      </c>
      <c r="P2918" s="6">
        <f t="shared" si="181"/>
        <v>20.714285714285715</v>
      </c>
      <c r="Q2918" t="s">
        <v>8317</v>
      </c>
      <c r="R2918" t="s">
        <v>8318</v>
      </c>
      <c r="S2918" s="11">
        <f t="shared" si="182"/>
        <v>41755.476724537039</v>
      </c>
      <c r="T2918" s="11">
        <f t="shared" si="183"/>
        <v>41778.476724537039</v>
      </c>
    </row>
    <row r="2919" spans="1:20" ht="4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180"/>
        <v>22</v>
      </c>
      <c r="P2919" s="6">
        <f t="shared" si="181"/>
        <v>48.555555555555557</v>
      </c>
      <c r="Q2919" t="s">
        <v>8317</v>
      </c>
      <c r="R2919" t="s">
        <v>8318</v>
      </c>
      <c r="S2919" s="11">
        <f t="shared" si="182"/>
        <v>42245.234340277777</v>
      </c>
      <c r="T2919" s="11">
        <f t="shared" si="183"/>
        <v>42263.234340277777</v>
      </c>
    </row>
    <row r="2920" spans="1:20" ht="4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180"/>
        <v>27</v>
      </c>
      <c r="P2920" s="6">
        <f t="shared" si="181"/>
        <v>68.099999999999994</v>
      </c>
      <c r="Q2920" t="s">
        <v>8317</v>
      </c>
      <c r="R2920" t="s">
        <v>8318</v>
      </c>
      <c r="S2920" s="11">
        <f t="shared" si="182"/>
        <v>42278.629710648151</v>
      </c>
      <c r="T2920" s="11">
        <f t="shared" si="183"/>
        <v>42306.629710648151</v>
      </c>
    </row>
    <row r="2921" spans="1:20" ht="4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180"/>
        <v>9</v>
      </c>
      <c r="P2921" s="6">
        <f t="shared" si="181"/>
        <v>8.5</v>
      </c>
      <c r="Q2921" t="s">
        <v>8317</v>
      </c>
      <c r="R2921" t="s">
        <v>8318</v>
      </c>
      <c r="S2921" s="11">
        <f t="shared" si="182"/>
        <v>41826.61954861111</v>
      </c>
      <c r="T2921" s="11">
        <f t="shared" si="183"/>
        <v>41856.61954861111</v>
      </c>
    </row>
    <row r="2922" spans="1:20" ht="60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180"/>
        <v>27</v>
      </c>
      <c r="P2922" s="6">
        <f t="shared" si="181"/>
        <v>51.615384615384613</v>
      </c>
      <c r="Q2922" t="s">
        <v>8317</v>
      </c>
      <c r="R2922" t="s">
        <v>8318</v>
      </c>
      <c r="S2922" s="11">
        <f t="shared" si="182"/>
        <v>42058.792476851857</v>
      </c>
      <c r="T2922" s="11">
        <f t="shared" si="183"/>
        <v>42088.750810185185</v>
      </c>
    </row>
    <row r="2923" spans="1:20" ht="45" hidden="1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180"/>
        <v>129</v>
      </c>
      <c r="P2923" s="6">
        <f t="shared" si="181"/>
        <v>43</v>
      </c>
      <c r="Q2923" t="s">
        <v>8317</v>
      </c>
      <c r="R2923" t="s">
        <v>8359</v>
      </c>
      <c r="S2923" s="11">
        <f t="shared" si="182"/>
        <v>41877.886620370373</v>
      </c>
      <c r="T2923" s="11">
        <f t="shared" si="183"/>
        <v>41907.886620370373</v>
      </c>
    </row>
    <row r="2924" spans="1:20" ht="60" hidden="1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180"/>
        <v>100</v>
      </c>
      <c r="P2924" s="6">
        <f t="shared" si="181"/>
        <v>83.333333333333329</v>
      </c>
      <c r="Q2924" t="s">
        <v>8317</v>
      </c>
      <c r="R2924" t="s">
        <v>8359</v>
      </c>
      <c r="S2924" s="11">
        <f t="shared" si="182"/>
        <v>42097.874155092592</v>
      </c>
      <c r="T2924" s="11">
        <f t="shared" si="183"/>
        <v>42142.874155092592</v>
      </c>
    </row>
    <row r="2925" spans="1:20" ht="45" hidden="1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180"/>
        <v>100</v>
      </c>
      <c r="P2925" s="6">
        <f t="shared" si="181"/>
        <v>30</v>
      </c>
      <c r="Q2925" t="s">
        <v>8317</v>
      </c>
      <c r="R2925" t="s">
        <v>8359</v>
      </c>
      <c r="S2925" s="11">
        <f t="shared" si="182"/>
        <v>42013.15253472222</v>
      </c>
      <c r="T2925" s="11">
        <f t="shared" si="183"/>
        <v>42028.125</v>
      </c>
    </row>
    <row r="2926" spans="1:20" ht="60" hidden="1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180"/>
        <v>103</v>
      </c>
      <c r="P2926" s="6">
        <f t="shared" si="181"/>
        <v>175.51020408163265</v>
      </c>
      <c r="Q2926" t="s">
        <v>8317</v>
      </c>
      <c r="R2926" t="s">
        <v>8359</v>
      </c>
      <c r="S2926" s="11">
        <f t="shared" si="182"/>
        <v>42103.556828703702</v>
      </c>
      <c r="T2926" s="11">
        <f t="shared" si="183"/>
        <v>42133.165972222225</v>
      </c>
    </row>
    <row r="2927" spans="1:20" ht="45" hidden="1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180"/>
        <v>102</v>
      </c>
      <c r="P2927" s="6">
        <f t="shared" si="181"/>
        <v>231.66175879396985</v>
      </c>
      <c r="Q2927" t="s">
        <v>8317</v>
      </c>
      <c r="R2927" t="s">
        <v>8359</v>
      </c>
      <c r="S2927" s="11">
        <f t="shared" si="182"/>
        <v>41863.584120370368</v>
      </c>
      <c r="T2927" s="11">
        <f t="shared" si="183"/>
        <v>41893.584120370368</v>
      </c>
    </row>
    <row r="2928" spans="1:20" ht="60" hidden="1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180"/>
        <v>125</v>
      </c>
      <c r="P2928" s="6">
        <f t="shared" si="181"/>
        <v>75</v>
      </c>
      <c r="Q2928" t="s">
        <v>8317</v>
      </c>
      <c r="R2928" t="s">
        <v>8359</v>
      </c>
      <c r="S2928" s="11">
        <f t="shared" si="182"/>
        <v>42044.765960648147</v>
      </c>
      <c r="T2928" s="11">
        <f t="shared" si="183"/>
        <v>42058.765960648147</v>
      </c>
    </row>
    <row r="2929" spans="1:20" ht="60" hidden="1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180"/>
        <v>131</v>
      </c>
      <c r="P2929" s="6">
        <f t="shared" si="181"/>
        <v>112.14285714285714</v>
      </c>
      <c r="Q2929" t="s">
        <v>8317</v>
      </c>
      <c r="R2929" t="s">
        <v>8359</v>
      </c>
      <c r="S2929" s="11">
        <f t="shared" si="182"/>
        <v>41806.669317129628</v>
      </c>
      <c r="T2929" s="11">
        <f t="shared" si="183"/>
        <v>41835.208333333336</v>
      </c>
    </row>
    <row r="2930" spans="1:20" ht="30" hidden="1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180"/>
        <v>100</v>
      </c>
      <c r="P2930" s="6">
        <f t="shared" si="181"/>
        <v>41.666666666666664</v>
      </c>
      <c r="Q2930" t="s">
        <v>8317</v>
      </c>
      <c r="R2930" t="s">
        <v>8359</v>
      </c>
      <c r="S2930" s="11">
        <f t="shared" si="182"/>
        <v>42403.998217592598</v>
      </c>
      <c r="T2930" s="11">
        <f t="shared" si="183"/>
        <v>42433.998217592598</v>
      </c>
    </row>
    <row r="2931" spans="1:20" ht="60" hidden="1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180"/>
        <v>102</v>
      </c>
      <c r="P2931" s="6">
        <f t="shared" si="181"/>
        <v>255.17343750000001</v>
      </c>
      <c r="Q2931" t="s">
        <v>8317</v>
      </c>
      <c r="R2931" t="s">
        <v>8359</v>
      </c>
      <c r="S2931" s="11">
        <f t="shared" si="182"/>
        <v>41754.564328703702</v>
      </c>
      <c r="T2931" s="11">
        <f t="shared" si="183"/>
        <v>41784.564328703702</v>
      </c>
    </row>
    <row r="2932" spans="1:20" ht="60" hidden="1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180"/>
        <v>101</v>
      </c>
      <c r="P2932" s="6">
        <f t="shared" si="181"/>
        <v>162.7741935483871</v>
      </c>
      <c r="Q2932" t="s">
        <v>8317</v>
      </c>
      <c r="R2932" t="s">
        <v>8359</v>
      </c>
      <c r="S2932" s="11">
        <f t="shared" si="182"/>
        <v>42101.584074074075</v>
      </c>
      <c r="T2932" s="11">
        <f t="shared" si="183"/>
        <v>42131.584074074075</v>
      </c>
    </row>
    <row r="2933" spans="1:20" ht="60" hidden="1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180"/>
        <v>106</v>
      </c>
      <c r="P2933" s="6">
        <f t="shared" si="181"/>
        <v>88.333333333333329</v>
      </c>
      <c r="Q2933" t="s">
        <v>8317</v>
      </c>
      <c r="R2933" t="s">
        <v>8359</v>
      </c>
      <c r="S2933" s="11">
        <f t="shared" si="182"/>
        <v>41872.291238425925</v>
      </c>
      <c r="T2933" s="11">
        <f t="shared" si="183"/>
        <v>41897.255555555559</v>
      </c>
    </row>
    <row r="2934" spans="1:20" ht="60" hidden="1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180"/>
        <v>105</v>
      </c>
      <c r="P2934" s="6">
        <f t="shared" si="181"/>
        <v>85.736842105263165</v>
      </c>
      <c r="Q2934" t="s">
        <v>8317</v>
      </c>
      <c r="R2934" t="s">
        <v>8359</v>
      </c>
      <c r="S2934" s="11">
        <f t="shared" si="182"/>
        <v>42025.164780092593</v>
      </c>
      <c r="T2934" s="11">
        <f t="shared" si="183"/>
        <v>42056.458333333328</v>
      </c>
    </row>
    <row r="2935" spans="1:20" ht="60" hidden="1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180"/>
        <v>103</v>
      </c>
      <c r="P2935" s="6">
        <f t="shared" si="181"/>
        <v>47.574074074074076</v>
      </c>
      <c r="Q2935" t="s">
        <v>8317</v>
      </c>
      <c r="R2935" t="s">
        <v>8359</v>
      </c>
      <c r="S2935" s="11">
        <f t="shared" si="182"/>
        <v>42495.956631944442</v>
      </c>
      <c r="T2935" s="11">
        <f t="shared" si="183"/>
        <v>42525.956631944442</v>
      </c>
    </row>
    <row r="2936" spans="1:20" ht="45" hidden="1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180"/>
        <v>108</v>
      </c>
      <c r="P2936" s="6">
        <f t="shared" si="181"/>
        <v>72.972972972972968</v>
      </c>
      <c r="Q2936" t="s">
        <v>8317</v>
      </c>
      <c r="R2936" t="s">
        <v>8359</v>
      </c>
      <c r="S2936" s="11">
        <f t="shared" si="182"/>
        <v>41775.636157407411</v>
      </c>
      <c r="T2936" s="11">
        <f t="shared" si="183"/>
        <v>41805.636157407411</v>
      </c>
    </row>
    <row r="2937" spans="1:20" ht="45" hidden="1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180"/>
        <v>101</v>
      </c>
      <c r="P2937" s="6">
        <f t="shared" si="181"/>
        <v>90.538461538461533</v>
      </c>
      <c r="Q2937" t="s">
        <v>8317</v>
      </c>
      <c r="R2937" t="s">
        <v>8359</v>
      </c>
      <c r="S2937" s="11">
        <f t="shared" si="182"/>
        <v>42553.583425925928</v>
      </c>
      <c r="T2937" s="11">
        <f t="shared" si="183"/>
        <v>42611.708333333328</v>
      </c>
    </row>
    <row r="2938" spans="1:20" ht="60" hidden="1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180"/>
        <v>128</v>
      </c>
      <c r="P2938" s="6">
        <f t="shared" si="181"/>
        <v>37.647058823529413</v>
      </c>
      <c r="Q2938" t="s">
        <v>8317</v>
      </c>
      <c r="R2938" t="s">
        <v>8359</v>
      </c>
      <c r="S2938" s="11">
        <f t="shared" si="182"/>
        <v>41912.650729166664</v>
      </c>
      <c r="T2938" s="11">
        <f t="shared" si="183"/>
        <v>41925.207638888889</v>
      </c>
    </row>
    <row r="2939" spans="1:20" ht="30" hidden="1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180"/>
        <v>133</v>
      </c>
      <c r="P2939" s="6">
        <f t="shared" si="181"/>
        <v>36.363636363636367</v>
      </c>
      <c r="Q2939" t="s">
        <v>8317</v>
      </c>
      <c r="R2939" t="s">
        <v>8359</v>
      </c>
      <c r="S2939" s="11">
        <f t="shared" si="182"/>
        <v>41803.457326388889</v>
      </c>
      <c r="T2939" s="11">
        <f t="shared" si="183"/>
        <v>41833.457326388889</v>
      </c>
    </row>
    <row r="2940" spans="1:20" ht="60" hidden="1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180"/>
        <v>101</v>
      </c>
      <c r="P2940" s="6">
        <f t="shared" si="181"/>
        <v>126.71875</v>
      </c>
      <c r="Q2940" t="s">
        <v>8317</v>
      </c>
      <c r="R2940" t="s">
        <v>8359</v>
      </c>
      <c r="S2940" s="11">
        <f t="shared" si="182"/>
        <v>42004.703865740739</v>
      </c>
      <c r="T2940" s="11">
        <f t="shared" si="183"/>
        <v>42034.703865740739</v>
      </c>
    </row>
    <row r="2941" spans="1:20" ht="60" hidden="1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180"/>
        <v>103</v>
      </c>
      <c r="P2941" s="6">
        <f t="shared" si="181"/>
        <v>329.2</v>
      </c>
      <c r="Q2941" t="s">
        <v>8317</v>
      </c>
      <c r="R2941" t="s">
        <v>8359</v>
      </c>
      <c r="S2941" s="11">
        <f t="shared" si="182"/>
        <v>41845.809166666666</v>
      </c>
      <c r="T2941" s="11">
        <f t="shared" si="183"/>
        <v>41879.041666666664</v>
      </c>
    </row>
    <row r="2942" spans="1:20" ht="45" hidden="1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180"/>
        <v>107</v>
      </c>
      <c r="P2942" s="6">
        <f t="shared" si="181"/>
        <v>81.242424242424249</v>
      </c>
      <c r="Q2942" t="s">
        <v>8317</v>
      </c>
      <c r="R2942" t="s">
        <v>8359</v>
      </c>
      <c r="S2942" s="11">
        <f t="shared" si="182"/>
        <v>41982.773356481484</v>
      </c>
      <c r="T2942" s="11">
        <f t="shared" si="183"/>
        <v>42022.773356481484</v>
      </c>
    </row>
    <row r="2943" spans="1:20" ht="60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180"/>
        <v>0</v>
      </c>
      <c r="P2943" s="6">
        <f t="shared" si="181"/>
        <v>1</v>
      </c>
      <c r="Q2943" t="s">
        <v>8317</v>
      </c>
      <c r="R2943" t="s">
        <v>8357</v>
      </c>
      <c r="S2943" s="11">
        <f t="shared" si="182"/>
        <v>42034.960127314815</v>
      </c>
      <c r="T2943" s="11">
        <f t="shared" si="183"/>
        <v>42064.960127314815</v>
      </c>
    </row>
    <row r="2944" spans="1:20" ht="60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180"/>
        <v>20</v>
      </c>
      <c r="P2944" s="6">
        <f t="shared" si="181"/>
        <v>202.22772277227722</v>
      </c>
      <c r="Q2944" t="s">
        <v>8317</v>
      </c>
      <c r="R2944" t="s">
        <v>8357</v>
      </c>
      <c r="S2944" s="11">
        <f t="shared" si="182"/>
        <v>42334.803923611107</v>
      </c>
      <c r="T2944" s="11">
        <f t="shared" si="183"/>
        <v>42354.845833333333</v>
      </c>
    </row>
    <row r="2945" spans="1:20" ht="60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180"/>
        <v>0</v>
      </c>
      <c r="P2945" s="6" t="e">
        <f t="shared" si="181"/>
        <v>#DIV/0!</v>
      </c>
      <c r="Q2945" t="s">
        <v>8317</v>
      </c>
      <c r="R2945" t="s">
        <v>8357</v>
      </c>
      <c r="S2945" s="11">
        <f t="shared" si="182"/>
        <v>42077.129398148143</v>
      </c>
      <c r="T2945" s="11">
        <f t="shared" si="183"/>
        <v>42107.129398148143</v>
      </c>
    </row>
    <row r="2946" spans="1:20" ht="4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180"/>
        <v>1</v>
      </c>
      <c r="P2946" s="6">
        <f t="shared" si="181"/>
        <v>100</v>
      </c>
      <c r="Q2946" t="s">
        <v>8317</v>
      </c>
      <c r="R2946" t="s">
        <v>8357</v>
      </c>
      <c r="S2946" s="11">
        <f t="shared" si="182"/>
        <v>42132.9143287037</v>
      </c>
      <c r="T2946" s="11">
        <f t="shared" si="183"/>
        <v>42162.9143287037</v>
      </c>
    </row>
    <row r="2947" spans="1:20" ht="60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ref="O2947:O3010" si="184">ROUND(E2947/D2947*100,0)</f>
        <v>0</v>
      </c>
      <c r="P2947" s="6" t="e">
        <f t="shared" ref="P2947:P3010" si="185">E2947/L2947</f>
        <v>#DIV/0!</v>
      </c>
      <c r="Q2947" t="s">
        <v>8317</v>
      </c>
      <c r="R2947" t="s">
        <v>8357</v>
      </c>
      <c r="S2947" s="11">
        <f t="shared" ref="S2947:S3010" si="186">(((J2947/60)/60)/24)+DATE(1970,1,1)</f>
        <v>42118.139583333337</v>
      </c>
      <c r="T2947" s="11">
        <f t="shared" ref="T2947:T3010" si="187">(((I2947/60)/60)/24)+DATE(1970,1,1)</f>
        <v>42148.139583333337</v>
      </c>
    </row>
    <row r="2948" spans="1:20" ht="60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184"/>
        <v>0</v>
      </c>
      <c r="P2948" s="6">
        <f t="shared" si="185"/>
        <v>1</v>
      </c>
      <c r="Q2948" t="s">
        <v>8317</v>
      </c>
      <c r="R2948" t="s">
        <v>8357</v>
      </c>
      <c r="S2948" s="11">
        <f t="shared" si="186"/>
        <v>42567.531157407408</v>
      </c>
      <c r="T2948" s="11">
        <f t="shared" si="187"/>
        <v>42597.531157407408</v>
      </c>
    </row>
    <row r="2949" spans="1:20" ht="60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184"/>
        <v>4</v>
      </c>
      <c r="P2949" s="6">
        <f t="shared" si="185"/>
        <v>82.461538461538467</v>
      </c>
      <c r="Q2949" t="s">
        <v>8317</v>
      </c>
      <c r="R2949" t="s">
        <v>8357</v>
      </c>
      <c r="S2949" s="11">
        <f t="shared" si="186"/>
        <v>42649.562118055561</v>
      </c>
      <c r="T2949" s="11">
        <f t="shared" si="187"/>
        <v>42698.715972222228</v>
      </c>
    </row>
    <row r="2950" spans="1:20" ht="60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184"/>
        <v>0</v>
      </c>
      <c r="P2950" s="6">
        <f t="shared" si="185"/>
        <v>2.6666666666666665</v>
      </c>
      <c r="Q2950" t="s">
        <v>8317</v>
      </c>
      <c r="R2950" t="s">
        <v>8357</v>
      </c>
      <c r="S2950" s="11">
        <f t="shared" si="186"/>
        <v>42097.649224537032</v>
      </c>
      <c r="T2950" s="11">
        <f t="shared" si="187"/>
        <v>42157.649224537032</v>
      </c>
    </row>
    <row r="2951" spans="1:20" ht="60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184"/>
        <v>3</v>
      </c>
      <c r="P2951" s="6">
        <f t="shared" si="185"/>
        <v>12.5</v>
      </c>
      <c r="Q2951" t="s">
        <v>8317</v>
      </c>
      <c r="R2951" t="s">
        <v>8357</v>
      </c>
      <c r="S2951" s="11">
        <f t="shared" si="186"/>
        <v>42297.823113425926</v>
      </c>
      <c r="T2951" s="11">
        <f t="shared" si="187"/>
        <v>42327.864780092597</v>
      </c>
    </row>
    <row r="2952" spans="1:20" ht="60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184"/>
        <v>0</v>
      </c>
      <c r="P2952" s="6" t="e">
        <f t="shared" si="185"/>
        <v>#DIV/0!</v>
      </c>
      <c r="Q2952" t="s">
        <v>8317</v>
      </c>
      <c r="R2952" t="s">
        <v>8357</v>
      </c>
      <c r="S2952" s="11">
        <f t="shared" si="186"/>
        <v>42362.36518518519</v>
      </c>
      <c r="T2952" s="11">
        <f t="shared" si="187"/>
        <v>42392.36518518519</v>
      </c>
    </row>
    <row r="2953" spans="1:20" ht="60" hidden="1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184"/>
        <v>2</v>
      </c>
      <c r="P2953" s="6">
        <f t="shared" si="185"/>
        <v>18.896551724137932</v>
      </c>
      <c r="Q2953" t="s">
        <v>8317</v>
      </c>
      <c r="R2953" t="s">
        <v>8357</v>
      </c>
      <c r="S2953" s="11">
        <f t="shared" si="186"/>
        <v>41872.802928240737</v>
      </c>
      <c r="T2953" s="11">
        <f t="shared" si="187"/>
        <v>41917.802928240737</v>
      </c>
    </row>
    <row r="2954" spans="1:20" ht="60" hidden="1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184"/>
        <v>8</v>
      </c>
      <c r="P2954" s="6">
        <f t="shared" si="185"/>
        <v>200.625</v>
      </c>
      <c r="Q2954" t="s">
        <v>8317</v>
      </c>
      <c r="R2954" t="s">
        <v>8357</v>
      </c>
      <c r="S2954" s="11">
        <f t="shared" si="186"/>
        <v>42628.690266203703</v>
      </c>
      <c r="T2954" s="11">
        <f t="shared" si="187"/>
        <v>42660.166666666672</v>
      </c>
    </row>
    <row r="2955" spans="1:20" ht="45" hidden="1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184"/>
        <v>0</v>
      </c>
      <c r="P2955" s="6">
        <f t="shared" si="185"/>
        <v>201.66666666666666</v>
      </c>
      <c r="Q2955" t="s">
        <v>8317</v>
      </c>
      <c r="R2955" t="s">
        <v>8357</v>
      </c>
      <c r="S2955" s="11">
        <f t="shared" si="186"/>
        <v>42255.791909722218</v>
      </c>
      <c r="T2955" s="11">
        <f t="shared" si="187"/>
        <v>42285.791909722218</v>
      </c>
    </row>
    <row r="2956" spans="1:20" ht="45" hidden="1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184"/>
        <v>0</v>
      </c>
      <c r="P2956" s="6" t="e">
        <f t="shared" si="185"/>
        <v>#DIV/0!</v>
      </c>
      <c r="Q2956" t="s">
        <v>8317</v>
      </c>
      <c r="R2956" t="s">
        <v>8357</v>
      </c>
      <c r="S2956" s="11">
        <f t="shared" si="186"/>
        <v>42790.583368055552</v>
      </c>
      <c r="T2956" s="11">
        <f t="shared" si="187"/>
        <v>42810.541701388895</v>
      </c>
    </row>
    <row r="2957" spans="1:20" ht="45" hidden="1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184"/>
        <v>60</v>
      </c>
      <c r="P2957" s="6">
        <f t="shared" si="185"/>
        <v>65</v>
      </c>
      <c r="Q2957" t="s">
        <v>8317</v>
      </c>
      <c r="R2957" t="s">
        <v>8357</v>
      </c>
      <c r="S2957" s="11">
        <f t="shared" si="186"/>
        <v>42141.741307870368</v>
      </c>
      <c r="T2957" s="11">
        <f t="shared" si="187"/>
        <v>42171.741307870368</v>
      </c>
    </row>
    <row r="2958" spans="1:20" ht="60" hidden="1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184"/>
        <v>17</v>
      </c>
      <c r="P2958" s="6">
        <f t="shared" si="185"/>
        <v>66.099999999999994</v>
      </c>
      <c r="Q2958" t="s">
        <v>8317</v>
      </c>
      <c r="R2958" t="s">
        <v>8357</v>
      </c>
      <c r="S2958" s="11">
        <f t="shared" si="186"/>
        <v>42464.958912037036</v>
      </c>
      <c r="T2958" s="11">
        <f t="shared" si="187"/>
        <v>42494.958912037036</v>
      </c>
    </row>
    <row r="2959" spans="1:20" ht="45" hidden="1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184"/>
        <v>2</v>
      </c>
      <c r="P2959" s="6">
        <f t="shared" si="185"/>
        <v>93.333333333333329</v>
      </c>
      <c r="Q2959" t="s">
        <v>8317</v>
      </c>
      <c r="R2959" t="s">
        <v>8357</v>
      </c>
      <c r="S2959" s="11">
        <f t="shared" si="186"/>
        <v>42031.011249999996</v>
      </c>
      <c r="T2959" s="11">
        <f t="shared" si="187"/>
        <v>42090.969583333332</v>
      </c>
    </row>
    <row r="2960" spans="1:20" ht="45" hidden="1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184"/>
        <v>0</v>
      </c>
      <c r="P2960" s="6" t="e">
        <f t="shared" si="185"/>
        <v>#DIV/0!</v>
      </c>
      <c r="Q2960" t="s">
        <v>8317</v>
      </c>
      <c r="R2960" t="s">
        <v>8357</v>
      </c>
      <c r="S2960" s="11">
        <f t="shared" si="186"/>
        <v>42438.779131944444</v>
      </c>
      <c r="T2960" s="11">
        <f t="shared" si="187"/>
        <v>42498.73746527778</v>
      </c>
    </row>
    <row r="2961" spans="1:20" ht="60" hidden="1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184"/>
        <v>0</v>
      </c>
      <c r="P2961" s="6" t="e">
        <f t="shared" si="185"/>
        <v>#DIV/0!</v>
      </c>
      <c r="Q2961" t="s">
        <v>8317</v>
      </c>
      <c r="R2961" t="s">
        <v>8357</v>
      </c>
      <c r="S2961" s="11">
        <f t="shared" si="186"/>
        <v>42498.008391203708</v>
      </c>
      <c r="T2961" s="11">
        <f t="shared" si="187"/>
        <v>42528.008391203708</v>
      </c>
    </row>
    <row r="2962" spans="1:20" ht="45" hidden="1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184"/>
        <v>0</v>
      </c>
      <c r="P2962" s="6" t="e">
        <f t="shared" si="185"/>
        <v>#DIV/0!</v>
      </c>
      <c r="Q2962" t="s">
        <v>8317</v>
      </c>
      <c r="R2962" t="s">
        <v>8357</v>
      </c>
      <c r="S2962" s="11">
        <f t="shared" si="186"/>
        <v>41863.757210648146</v>
      </c>
      <c r="T2962" s="11">
        <f t="shared" si="187"/>
        <v>41893.757210648146</v>
      </c>
    </row>
    <row r="2963" spans="1:20" ht="60" hidden="1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184"/>
        <v>110</v>
      </c>
      <c r="P2963" s="6">
        <f t="shared" si="185"/>
        <v>50.75</v>
      </c>
      <c r="Q2963" t="s">
        <v>8317</v>
      </c>
      <c r="R2963" t="s">
        <v>8318</v>
      </c>
      <c r="S2963" s="11">
        <f t="shared" si="186"/>
        <v>42061.212488425925</v>
      </c>
      <c r="T2963" s="11">
        <f t="shared" si="187"/>
        <v>42089.166666666672</v>
      </c>
    </row>
    <row r="2964" spans="1:20" ht="60" hidden="1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184"/>
        <v>122</v>
      </c>
      <c r="P2964" s="6">
        <f t="shared" si="185"/>
        <v>60.9</v>
      </c>
      <c r="Q2964" t="s">
        <v>8317</v>
      </c>
      <c r="R2964" t="s">
        <v>8318</v>
      </c>
      <c r="S2964" s="11">
        <f t="shared" si="186"/>
        <v>42036.24428240741</v>
      </c>
      <c r="T2964" s="11">
        <f t="shared" si="187"/>
        <v>42064.290972222225</v>
      </c>
    </row>
    <row r="2965" spans="1:20" ht="60" hidden="1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184"/>
        <v>107</v>
      </c>
      <c r="P2965" s="6">
        <f t="shared" si="185"/>
        <v>109.03061224489795</v>
      </c>
      <c r="Q2965" t="s">
        <v>8317</v>
      </c>
      <c r="R2965" t="s">
        <v>8318</v>
      </c>
      <c r="S2965" s="11">
        <f t="shared" si="186"/>
        <v>42157.470185185186</v>
      </c>
      <c r="T2965" s="11">
        <f t="shared" si="187"/>
        <v>42187.470185185186</v>
      </c>
    </row>
    <row r="2966" spans="1:20" ht="60" hidden="1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184"/>
        <v>101</v>
      </c>
      <c r="P2966" s="6">
        <f t="shared" si="185"/>
        <v>25.692295918367346</v>
      </c>
      <c r="Q2966" t="s">
        <v>8317</v>
      </c>
      <c r="R2966" t="s">
        <v>8318</v>
      </c>
      <c r="S2966" s="11">
        <f t="shared" si="186"/>
        <v>41827.909942129627</v>
      </c>
      <c r="T2966" s="11">
        <f t="shared" si="187"/>
        <v>41857.897222222222</v>
      </c>
    </row>
    <row r="2967" spans="1:20" ht="60" hidden="1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184"/>
        <v>109</v>
      </c>
      <c r="P2967" s="6">
        <f t="shared" si="185"/>
        <v>41.92307692307692</v>
      </c>
      <c r="Q2967" t="s">
        <v>8317</v>
      </c>
      <c r="R2967" t="s">
        <v>8318</v>
      </c>
      <c r="S2967" s="11">
        <f t="shared" si="186"/>
        <v>42162.729548611111</v>
      </c>
      <c r="T2967" s="11">
        <f t="shared" si="187"/>
        <v>42192.729548611111</v>
      </c>
    </row>
    <row r="2968" spans="1:20" ht="60" hidden="1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184"/>
        <v>114</v>
      </c>
      <c r="P2968" s="6">
        <f t="shared" si="185"/>
        <v>88.7734375</v>
      </c>
      <c r="Q2968" t="s">
        <v>8317</v>
      </c>
      <c r="R2968" t="s">
        <v>8318</v>
      </c>
      <c r="S2968" s="11">
        <f t="shared" si="186"/>
        <v>42233.738564814819</v>
      </c>
      <c r="T2968" s="11">
        <f t="shared" si="187"/>
        <v>42263.738564814819</v>
      </c>
    </row>
    <row r="2969" spans="1:20" ht="45" hidden="1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184"/>
        <v>114</v>
      </c>
      <c r="P2969" s="6">
        <f t="shared" si="185"/>
        <v>80.225352112676063</v>
      </c>
      <c r="Q2969" t="s">
        <v>8317</v>
      </c>
      <c r="R2969" t="s">
        <v>8318</v>
      </c>
      <c r="S2969" s="11">
        <f t="shared" si="186"/>
        <v>42042.197824074072</v>
      </c>
      <c r="T2969" s="11">
        <f t="shared" si="187"/>
        <v>42072.156157407408</v>
      </c>
    </row>
    <row r="2970" spans="1:20" ht="30" hidden="1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184"/>
        <v>106</v>
      </c>
      <c r="P2970" s="6">
        <f t="shared" si="185"/>
        <v>78.936170212765958</v>
      </c>
      <c r="Q2970" t="s">
        <v>8317</v>
      </c>
      <c r="R2970" t="s">
        <v>8318</v>
      </c>
      <c r="S2970" s="11">
        <f t="shared" si="186"/>
        <v>42585.523842592593</v>
      </c>
      <c r="T2970" s="11">
        <f t="shared" si="187"/>
        <v>42599.165972222225</v>
      </c>
    </row>
    <row r="2971" spans="1:20" ht="60" hidden="1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184"/>
        <v>163</v>
      </c>
      <c r="P2971" s="6">
        <f t="shared" si="185"/>
        <v>95.588235294117652</v>
      </c>
      <c r="Q2971" t="s">
        <v>8317</v>
      </c>
      <c r="R2971" t="s">
        <v>8318</v>
      </c>
      <c r="S2971" s="11">
        <f t="shared" si="186"/>
        <v>42097.786493055552</v>
      </c>
      <c r="T2971" s="11">
        <f t="shared" si="187"/>
        <v>42127.952083333337</v>
      </c>
    </row>
    <row r="2972" spans="1:20" ht="45" hidden="1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184"/>
        <v>106</v>
      </c>
      <c r="P2972" s="6">
        <f t="shared" si="185"/>
        <v>69.890109890109883</v>
      </c>
      <c r="Q2972" t="s">
        <v>8317</v>
      </c>
      <c r="R2972" t="s">
        <v>8318</v>
      </c>
      <c r="S2972" s="11">
        <f t="shared" si="186"/>
        <v>41808.669571759259</v>
      </c>
      <c r="T2972" s="11">
        <f t="shared" si="187"/>
        <v>41838.669571759259</v>
      </c>
    </row>
    <row r="2973" spans="1:20" ht="60" hidden="1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184"/>
        <v>100</v>
      </c>
      <c r="P2973" s="6">
        <f t="shared" si="185"/>
        <v>74.534883720930239</v>
      </c>
      <c r="Q2973" t="s">
        <v>8317</v>
      </c>
      <c r="R2973" t="s">
        <v>8318</v>
      </c>
      <c r="S2973" s="11">
        <f t="shared" si="186"/>
        <v>41852.658310185187</v>
      </c>
      <c r="T2973" s="11">
        <f t="shared" si="187"/>
        <v>41882.658310185187</v>
      </c>
    </row>
    <row r="2974" spans="1:20" ht="30" hidden="1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184"/>
        <v>105</v>
      </c>
      <c r="P2974" s="6">
        <f t="shared" si="185"/>
        <v>123.94117647058823</v>
      </c>
      <c r="Q2974" t="s">
        <v>8317</v>
      </c>
      <c r="R2974" t="s">
        <v>8318</v>
      </c>
      <c r="S2974" s="11">
        <f t="shared" si="186"/>
        <v>42694.110185185185</v>
      </c>
      <c r="T2974" s="11">
        <f t="shared" si="187"/>
        <v>42709.041666666672</v>
      </c>
    </row>
    <row r="2975" spans="1:20" ht="60" hidden="1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184"/>
        <v>175</v>
      </c>
      <c r="P2975" s="6">
        <f t="shared" si="185"/>
        <v>264.84848484848487</v>
      </c>
      <c r="Q2975" t="s">
        <v>8317</v>
      </c>
      <c r="R2975" t="s">
        <v>8318</v>
      </c>
      <c r="S2975" s="11">
        <f t="shared" si="186"/>
        <v>42341.818379629629</v>
      </c>
      <c r="T2975" s="11">
        <f t="shared" si="187"/>
        <v>42370.166666666672</v>
      </c>
    </row>
    <row r="2976" spans="1:20" ht="60" hidden="1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184"/>
        <v>102</v>
      </c>
      <c r="P2976" s="6">
        <f t="shared" si="185"/>
        <v>58.620689655172413</v>
      </c>
      <c r="Q2976" t="s">
        <v>8317</v>
      </c>
      <c r="R2976" t="s">
        <v>8318</v>
      </c>
      <c r="S2976" s="11">
        <f t="shared" si="186"/>
        <v>41880.061006944445</v>
      </c>
      <c r="T2976" s="11">
        <f t="shared" si="187"/>
        <v>41908.065972222219</v>
      </c>
    </row>
    <row r="2977" spans="1:20" ht="60" hidden="1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184"/>
        <v>100</v>
      </c>
      <c r="P2977" s="6">
        <f t="shared" si="185"/>
        <v>70.884955752212392</v>
      </c>
      <c r="Q2977" t="s">
        <v>8317</v>
      </c>
      <c r="R2977" t="s">
        <v>8318</v>
      </c>
      <c r="S2977" s="11">
        <f t="shared" si="186"/>
        <v>41941.683865740742</v>
      </c>
      <c r="T2977" s="11">
        <f t="shared" si="187"/>
        <v>41970.125</v>
      </c>
    </row>
    <row r="2978" spans="1:20" ht="45" hidden="1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184"/>
        <v>171</v>
      </c>
      <c r="P2978" s="6">
        <f t="shared" si="185"/>
        <v>8.5714285714285712</v>
      </c>
      <c r="Q2978" t="s">
        <v>8317</v>
      </c>
      <c r="R2978" t="s">
        <v>8318</v>
      </c>
      <c r="S2978" s="11">
        <f t="shared" si="186"/>
        <v>42425.730671296296</v>
      </c>
      <c r="T2978" s="11">
        <f t="shared" si="187"/>
        <v>42442.5</v>
      </c>
    </row>
    <row r="2979" spans="1:20" ht="60" hidden="1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184"/>
        <v>114</v>
      </c>
      <c r="P2979" s="6">
        <f t="shared" si="185"/>
        <v>113.56666666666666</v>
      </c>
      <c r="Q2979" t="s">
        <v>8317</v>
      </c>
      <c r="R2979" t="s">
        <v>8318</v>
      </c>
      <c r="S2979" s="11">
        <f t="shared" si="186"/>
        <v>42026.88118055556</v>
      </c>
      <c r="T2979" s="11">
        <f t="shared" si="187"/>
        <v>42086.093055555553</v>
      </c>
    </row>
    <row r="2980" spans="1:20" ht="60" hidden="1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184"/>
        <v>129</v>
      </c>
      <c r="P2980" s="6">
        <f t="shared" si="185"/>
        <v>60.6875</v>
      </c>
      <c r="Q2980" t="s">
        <v>8317</v>
      </c>
      <c r="R2980" t="s">
        <v>8318</v>
      </c>
      <c r="S2980" s="11">
        <f t="shared" si="186"/>
        <v>41922.640590277777</v>
      </c>
      <c r="T2980" s="11">
        <f t="shared" si="187"/>
        <v>41932.249305555553</v>
      </c>
    </row>
    <row r="2981" spans="1:20" ht="60" hidden="1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184"/>
        <v>101</v>
      </c>
      <c r="P2981" s="6">
        <f t="shared" si="185"/>
        <v>110.21739130434783</v>
      </c>
      <c r="Q2981" t="s">
        <v>8317</v>
      </c>
      <c r="R2981" t="s">
        <v>8318</v>
      </c>
      <c r="S2981" s="11">
        <f t="shared" si="186"/>
        <v>41993.824340277773</v>
      </c>
      <c r="T2981" s="11">
        <f t="shared" si="187"/>
        <v>42010.25</v>
      </c>
    </row>
    <row r="2982" spans="1:20" ht="45" hidden="1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184"/>
        <v>109</v>
      </c>
      <c r="P2982" s="6">
        <f t="shared" si="185"/>
        <v>136.45833333333334</v>
      </c>
      <c r="Q2982" t="s">
        <v>8317</v>
      </c>
      <c r="R2982" t="s">
        <v>8318</v>
      </c>
      <c r="S2982" s="11">
        <f t="shared" si="186"/>
        <v>42219.915856481486</v>
      </c>
      <c r="T2982" s="11">
        <f t="shared" si="187"/>
        <v>42240.083333333328</v>
      </c>
    </row>
    <row r="2983" spans="1:20" ht="60" hidden="1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184"/>
        <v>129</v>
      </c>
      <c r="P2983" s="6">
        <f t="shared" si="185"/>
        <v>53.164948453608247</v>
      </c>
      <c r="Q2983" t="s">
        <v>8317</v>
      </c>
      <c r="R2983" t="s">
        <v>8357</v>
      </c>
      <c r="S2983" s="11">
        <f t="shared" si="186"/>
        <v>42225.559675925921</v>
      </c>
      <c r="T2983" s="11">
        <f t="shared" si="187"/>
        <v>42270.559675925921</v>
      </c>
    </row>
    <row r="2984" spans="1:20" ht="45" hidden="1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184"/>
        <v>102</v>
      </c>
      <c r="P2984" s="6">
        <f t="shared" si="185"/>
        <v>86.491525423728817</v>
      </c>
      <c r="Q2984" t="s">
        <v>8317</v>
      </c>
      <c r="R2984" t="s">
        <v>8357</v>
      </c>
      <c r="S2984" s="11">
        <f t="shared" si="186"/>
        <v>42381.686840277776</v>
      </c>
      <c r="T2984" s="11">
        <f t="shared" si="187"/>
        <v>42411.686840277776</v>
      </c>
    </row>
    <row r="2985" spans="1:20" ht="45" hidden="1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184"/>
        <v>147</v>
      </c>
      <c r="P2985" s="6">
        <f t="shared" si="185"/>
        <v>155.23827397260274</v>
      </c>
      <c r="Q2985" t="s">
        <v>8317</v>
      </c>
      <c r="R2985" t="s">
        <v>8357</v>
      </c>
      <c r="S2985" s="11">
        <f t="shared" si="186"/>
        <v>41894.632361111115</v>
      </c>
      <c r="T2985" s="11">
        <f t="shared" si="187"/>
        <v>41954.674027777779</v>
      </c>
    </row>
    <row r="2986" spans="1:20" ht="60" hidden="1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184"/>
        <v>100</v>
      </c>
      <c r="P2986" s="6">
        <f t="shared" si="185"/>
        <v>115.08256880733946</v>
      </c>
      <c r="Q2986" t="s">
        <v>8317</v>
      </c>
      <c r="R2986" t="s">
        <v>8357</v>
      </c>
      <c r="S2986" s="11">
        <f t="shared" si="186"/>
        <v>42576.278715277775</v>
      </c>
      <c r="T2986" s="11">
        <f t="shared" si="187"/>
        <v>42606.278715277775</v>
      </c>
    </row>
    <row r="2987" spans="1:20" ht="60" hidden="1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184"/>
        <v>122</v>
      </c>
      <c r="P2987" s="6">
        <f t="shared" si="185"/>
        <v>109.5945945945946</v>
      </c>
      <c r="Q2987" t="s">
        <v>8317</v>
      </c>
      <c r="R2987" t="s">
        <v>8357</v>
      </c>
      <c r="S2987" s="11">
        <f t="shared" si="186"/>
        <v>42654.973703703698</v>
      </c>
      <c r="T2987" s="11">
        <f t="shared" si="187"/>
        <v>42674.166666666672</v>
      </c>
    </row>
    <row r="2988" spans="1:20" ht="45" hidden="1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184"/>
        <v>106</v>
      </c>
      <c r="P2988" s="6">
        <f t="shared" si="185"/>
        <v>45.214285714285715</v>
      </c>
      <c r="Q2988" t="s">
        <v>8317</v>
      </c>
      <c r="R2988" t="s">
        <v>8357</v>
      </c>
      <c r="S2988" s="11">
        <f t="shared" si="186"/>
        <v>42431.500069444446</v>
      </c>
      <c r="T2988" s="11">
        <f t="shared" si="187"/>
        <v>42491.458402777775</v>
      </c>
    </row>
    <row r="2989" spans="1:20" ht="60" hidden="1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184"/>
        <v>110</v>
      </c>
      <c r="P2989" s="6">
        <f t="shared" si="185"/>
        <v>104.15169811320754</v>
      </c>
      <c r="Q2989" t="s">
        <v>8317</v>
      </c>
      <c r="R2989" t="s">
        <v>8357</v>
      </c>
      <c r="S2989" s="11">
        <f t="shared" si="186"/>
        <v>42627.307303240741</v>
      </c>
      <c r="T2989" s="11">
        <f t="shared" si="187"/>
        <v>42656</v>
      </c>
    </row>
    <row r="2990" spans="1:20" ht="60" hidden="1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184"/>
        <v>100</v>
      </c>
      <c r="P2990" s="6">
        <f t="shared" si="185"/>
        <v>35.714285714285715</v>
      </c>
      <c r="Q2990" t="s">
        <v>8317</v>
      </c>
      <c r="R2990" t="s">
        <v>8357</v>
      </c>
      <c r="S2990" s="11">
        <f t="shared" si="186"/>
        <v>42511.362048611118</v>
      </c>
      <c r="T2990" s="11">
        <f t="shared" si="187"/>
        <v>42541.362048611118</v>
      </c>
    </row>
    <row r="2991" spans="1:20" hidden="1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184"/>
        <v>177</v>
      </c>
      <c r="P2991" s="6">
        <f t="shared" si="185"/>
        <v>96.997252747252745</v>
      </c>
      <c r="Q2991" t="s">
        <v>8317</v>
      </c>
      <c r="R2991" t="s">
        <v>8357</v>
      </c>
      <c r="S2991" s="11">
        <f t="shared" si="186"/>
        <v>42337.02039351852</v>
      </c>
      <c r="T2991" s="11">
        <f t="shared" si="187"/>
        <v>42359.207638888889</v>
      </c>
    </row>
    <row r="2992" spans="1:20" ht="60" hidden="1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184"/>
        <v>100</v>
      </c>
      <c r="P2992" s="6">
        <f t="shared" si="185"/>
        <v>370.37037037037038</v>
      </c>
      <c r="Q2992" t="s">
        <v>8317</v>
      </c>
      <c r="R2992" t="s">
        <v>8357</v>
      </c>
      <c r="S2992" s="11">
        <f t="shared" si="186"/>
        <v>42341.57430555555</v>
      </c>
      <c r="T2992" s="11">
        <f t="shared" si="187"/>
        <v>42376.57430555555</v>
      </c>
    </row>
    <row r="2993" spans="1:20" ht="60" hidden="1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184"/>
        <v>103</v>
      </c>
      <c r="P2993" s="6">
        <f t="shared" si="185"/>
        <v>94.408602150537632</v>
      </c>
      <c r="Q2993" t="s">
        <v>8317</v>
      </c>
      <c r="R2993" t="s">
        <v>8357</v>
      </c>
      <c r="S2993" s="11">
        <f t="shared" si="186"/>
        <v>42740.837152777778</v>
      </c>
      <c r="T2993" s="11">
        <f t="shared" si="187"/>
        <v>42762.837152777778</v>
      </c>
    </row>
    <row r="2994" spans="1:20" ht="45" hidden="1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184"/>
        <v>105</v>
      </c>
      <c r="P2994" s="6">
        <f t="shared" si="185"/>
        <v>48.984375</v>
      </c>
      <c r="Q2994" t="s">
        <v>8317</v>
      </c>
      <c r="R2994" t="s">
        <v>8357</v>
      </c>
      <c r="S2994" s="11">
        <f t="shared" si="186"/>
        <v>42622.767476851848</v>
      </c>
      <c r="T2994" s="11">
        <f t="shared" si="187"/>
        <v>42652.767476851848</v>
      </c>
    </row>
    <row r="2995" spans="1:20" hidden="1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184"/>
        <v>100</v>
      </c>
      <c r="P2995" s="6">
        <f t="shared" si="185"/>
        <v>45.590909090909093</v>
      </c>
      <c r="Q2995" t="s">
        <v>8317</v>
      </c>
      <c r="R2995" t="s">
        <v>8357</v>
      </c>
      <c r="S2995" s="11">
        <f t="shared" si="186"/>
        <v>42390.838738425926</v>
      </c>
      <c r="T2995" s="11">
        <f t="shared" si="187"/>
        <v>42420.838738425926</v>
      </c>
    </row>
    <row r="2996" spans="1:20" ht="45" hidden="1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184"/>
        <v>458</v>
      </c>
      <c r="P2996" s="6">
        <f t="shared" si="185"/>
        <v>23.275254237288134</v>
      </c>
      <c r="Q2996" t="s">
        <v>8317</v>
      </c>
      <c r="R2996" t="s">
        <v>8357</v>
      </c>
      <c r="S2996" s="11">
        <f t="shared" si="186"/>
        <v>41885.478842592594</v>
      </c>
      <c r="T2996" s="11">
        <f t="shared" si="187"/>
        <v>41915.478842592594</v>
      </c>
    </row>
    <row r="2997" spans="1:20" ht="60" hidden="1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184"/>
        <v>105</v>
      </c>
      <c r="P2997" s="6">
        <f t="shared" si="185"/>
        <v>63.2289156626506</v>
      </c>
      <c r="Q2997" t="s">
        <v>8317</v>
      </c>
      <c r="R2997" t="s">
        <v>8357</v>
      </c>
      <c r="S2997" s="11">
        <f t="shared" si="186"/>
        <v>42724.665173611109</v>
      </c>
      <c r="T2997" s="11">
        <f t="shared" si="187"/>
        <v>42754.665173611109</v>
      </c>
    </row>
    <row r="2998" spans="1:20" ht="45" hidden="1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184"/>
        <v>172</v>
      </c>
      <c r="P2998" s="6">
        <f t="shared" si="185"/>
        <v>153.5204081632653</v>
      </c>
      <c r="Q2998" t="s">
        <v>8317</v>
      </c>
      <c r="R2998" t="s">
        <v>8357</v>
      </c>
      <c r="S2998" s="11">
        <f t="shared" si="186"/>
        <v>42090.912500000006</v>
      </c>
      <c r="T2998" s="11">
        <f t="shared" si="187"/>
        <v>42150.912500000006</v>
      </c>
    </row>
    <row r="2999" spans="1:20" ht="60" hidden="1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184"/>
        <v>104</v>
      </c>
      <c r="P2999" s="6">
        <f t="shared" si="185"/>
        <v>90.2</v>
      </c>
      <c r="Q2999" t="s">
        <v>8317</v>
      </c>
      <c r="R2999" t="s">
        <v>8357</v>
      </c>
      <c r="S2999" s="11">
        <f t="shared" si="186"/>
        <v>42775.733715277776</v>
      </c>
      <c r="T2999" s="11">
        <f t="shared" si="187"/>
        <v>42793.207638888889</v>
      </c>
    </row>
    <row r="3000" spans="1:20" ht="60" hidden="1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184"/>
        <v>103</v>
      </c>
      <c r="P3000" s="6">
        <f t="shared" si="185"/>
        <v>118.97113163972287</v>
      </c>
      <c r="Q3000" t="s">
        <v>8317</v>
      </c>
      <c r="R3000" t="s">
        <v>8357</v>
      </c>
      <c r="S3000" s="11">
        <f t="shared" si="186"/>
        <v>41778.193622685183</v>
      </c>
      <c r="T3000" s="11">
        <f t="shared" si="187"/>
        <v>41806.184027777781</v>
      </c>
    </row>
    <row r="3001" spans="1:20" ht="60" hidden="1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184"/>
        <v>119</v>
      </c>
      <c r="P3001" s="6">
        <f t="shared" si="185"/>
        <v>80.25</v>
      </c>
      <c r="Q3001" t="s">
        <v>8317</v>
      </c>
      <c r="R3001" t="s">
        <v>8357</v>
      </c>
      <c r="S3001" s="11">
        <f t="shared" si="186"/>
        <v>42780.740277777775</v>
      </c>
      <c r="T3001" s="11">
        <f t="shared" si="187"/>
        <v>42795.083333333328</v>
      </c>
    </row>
    <row r="3002" spans="1:20" ht="60" hidden="1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184"/>
        <v>100</v>
      </c>
      <c r="P3002" s="6">
        <f t="shared" si="185"/>
        <v>62.5</v>
      </c>
      <c r="Q3002" t="s">
        <v>8317</v>
      </c>
      <c r="R3002" t="s">
        <v>8357</v>
      </c>
      <c r="S3002" s="11">
        <f t="shared" si="186"/>
        <v>42752.827199074076</v>
      </c>
      <c r="T3002" s="11">
        <f t="shared" si="187"/>
        <v>42766.75</v>
      </c>
    </row>
    <row r="3003" spans="1:20" ht="45" hidden="1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184"/>
        <v>319</v>
      </c>
      <c r="P3003" s="6">
        <f t="shared" si="185"/>
        <v>131.37719999999999</v>
      </c>
      <c r="Q3003" t="s">
        <v>8317</v>
      </c>
      <c r="R3003" t="s">
        <v>8357</v>
      </c>
      <c r="S3003" s="11">
        <f t="shared" si="186"/>
        <v>42534.895625000005</v>
      </c>
      <c r="T3003" s="11">
        <f t="shared" si="187"/>
        <v>42564.895625000005</v>
      </c>
    </row>
    <row r="3004" spans="1:20" ht="30" hidden="1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184"/>
        <v>109</v>
      </c>
      <c r="P3004" s="6">
        <f t="shared" si="185"/>
        <v>73.032980769230775</v>
      </c>
      <c r="Q3004" t="s">
        <v>8317</v>
      </c>
      <c r="R3004" t="s">
        <v>8357</v>
      </c>
      <c r="S3004" s="11">
        <f t="shared" si="186"/>
        <v>41239.83625</v>
      </c>
      <c r="T3004" s="11">
        <f t="shared" si="187"/>
        <v>41269.83625</v>
      </c>
    </row>
    <row r="3005" spans="1:20" ht="60" hidden="1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184"/>
        <v>101</v>
      </c>
      <c r="P3005" s="6">
        <f t="shared" si="185"/>
        <v>178.52941176470588</v>
      </c>
      <c r="Q3005" t="s">
        <v>8317</v>
      </c>
      <c r="R3005" t="s">
        <v>8357</v>
      </c>
      <c r="S3005" s="11">
        <f t="shared" si="186"/>
        <v>42398.849259259259</v>
      </c>
      <c r="T3005" s="11">
        <f t="shared" si="187"/>
        <v>42430.249305555553</v>
      </c>
    </row>
    <row r="3006" spans="1:20" ht="60" hidden="1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184"/>
        <v>113</v>
      </c>
      <c r="P3006" s="6">
        <f t="shared" si="185"/>
        <v>162.90974729241879</v>
      </c>
      <c r="Q3006" t="s">
        <v>8317</v>
      </c>
      <c r="R3006" t="s">
        <v>8357</v>
      </c>
      <c r="S3006" s="11">
        <f t="shared" si="186"/>
        <v>41928.881064814814</v>
      </c>
      <c r="T3006" s="11">
        <f t="shared" si="187"/>
        <v>41958.922731481478</v>
      </c>
    </row>
    <row r="3007" spans="1:20" ht="60" hidden="1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184"/>
        <v>120</v>
      </c>
      <c r="P3007" s="6">
        <f t="shared" si="185"/>
        <v>108.24237288135593</v>
      </c>
      <c r="Q3007" t="s">
        <v>8317</v>
      </c>
      <c r="R3007" t="s">
        <v>8357</v>
      </c>
      <c r="S3007" s="11">
        <f t="shared" si="186"/>
        <v>41888.674826388888</v>
      </c>
      <c r="T3007" s="11">
        <f t="shared" si="187"/>
        <v>41918.674826388888</v>
      </c>
    </row>
    <row r="3008" spans="1:20" ht="45" hidden="1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184"/>
        <v>108</v>
      </c>
      <c r="P3008" s="6">
        <f t="shared" si="185"/>
        <v>88.865979381443296</v>
      </c>
      <c r="Q3008" t="s">
        <v>8317</v>
      </c>
      <c r="R3008" t="s">
        <v>8357</v>
      </c>
      <c r="S3008" s="11">
        <f t="shared" si="186"/>
        <v>41957.756840277783</v>
      </c>
      <c r="T3008" s="11">
        <f t="shared" si="187"/>
        <v>41987.756840277783</v>
      </c>
    </row>
    <row r="3009" spans="1:20" ht="30" hidden="1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184"/>
        <v>180</v>
      </c>
      <c r="P3009" s="6">
        <f t="shared" si="185"/>
        <v>54</v>
      </c>
      <c r="Q3009" t="s">
        <v>8317</v>
      </c>
      <c r="R3009" t="s">
        <v>8357</v>
      </c>
      <c r="S3009" s="11">
        <f t="shared" si="186"/>
        <v>42098.216238425928</v>
      </c>
      <c r="T3009" s="11">
        <f t="shared" si="187"/>
        <v>42119.216238425928</v>
      </c>
    </row>
    <row r="3010" spans="1:20" ht="45" hidden="1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184"/>
        <v>101</v>
      </c>
      <c r="P3010" s="6">
        <f t="shared" si="185"/>
        <v>116.73076923076923</v>
      </c>
      <c r="Q3010" t="s">
        <v>8317</v>
      </c>
      <c r="R3010" t="s">
        <v>8357</v>
      </c>
      <c r="S3010" s="11">
        <f t="shared" si="186"/>
        <v>42360.212025462963</v>
      </c>
      <c r="T3010" s="11">
        <f t="shared" si="187"/>
        <v>42390.212025462963</v>
      </c>
    </row>
    <row r="3011" spans="1:20" ht="60" hidden="1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ref="O3011:O3074" si="188">ROUND(E3011/D3011*100,0)</f>
        <v>120</v>
      </c>
      <c r="P3011" s="6">
        <f t="shared" ref="P3011:P3074" si="189">E3011/L3011</f>
        <v>233.8984375</v>
      </c>
      <c r="Q3011" t="s">
        <v>8317</v>
      </c>
      <c r="R3011" t="s">
        <v>8357</v>
      </c>
      <c r="S3011" s="11">
        <f t="shared" ref="S3011:S3074" si="190">(((J3011/60)/60)/24)+DATE(1970,1,1)</f>
        <v>41939.569907407407</v>
      </c>
      <c r="T3011" s="11">
        <f t="shared" ref="T3011:T3074" si="191">(((I3011/60)/60)/24)+DATE(1970,1,1)</f>
        <v>41969.611574074079</v>
      </c>
    </row>
    <row r="3012" spans="1:20" ht="60" hidden="1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188"/>
        <v>158</v>
      </c>
      <c r="P3012" s="6">
        <f t="shared" si="189"/>
        <v>158</v>
      </c>
      <c r="Q3012" t="s">
        <v>8317</v>
      </c>
      <c r="R3012" t="s">
        <v>8357</v>
      </c>
      <c r="S3012" s="11">
        <f t="shared" si="190"/>
        <v>41996.832395833335</v>
      </c>
      <c r="T3012" s="11">
        <f t="shared" si="191"/>
        <v>42056.832395833335</v>
      </c>
    </row>
    <row r="3013" spans="1:20" ht="45" hidden="1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188"/>
        <v>124</v>
      </c>
      <c r="P3013" s="6">
        <f t="shared" si="189"/>
        <v>14.84</v>
      </c>
      <c r="Q3013" t="s">
        <v>8317</v>
      </c>
      <c r="R3013" t="s">
        <v>8357</v>
      </c>
      <c r="S3013" s="11">
        <f t="shared" si="190"/>
        <v>42334.468935185185</v>
      </c>
      <c r="T3013" s="11">
        <f t="shared" si="191"/>
        <v>42361.957638888889</v>
      </c>
    </row>
    <row r="3014" spans="1:20" ht="45" hidden="1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188"/>
        <v>117</v>
      </c>
      <c r="P3014" s="6">
        <f t="shared" si="189"/>
        <v>85.181818181818187</v>
      </c>
      <c r="Q3014" t="s">
        <v>8317</v>
      </c>
      <c r="R3014" t="s">
        <v>8357</v>
      </c>
      <c r="S3014" s="11">
        <f t="shared" si="190"/>
        <v>42024.702893518523</v>
      </c>
      <c r="T3014" s="11">
        <f t="shared" si="191"/>
        <v>42045.702893518523</v>
      </c>
    </row>
    <row r="3015" spans="1:20" ht="45" hidden="1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188"/>
        <v>157</v>
      </c>
      <c r="P3015" s="6">
        <f t="shared" si="189"/>
        <v>146.69158878504672</v>
      </c>
      <c r="Q3015" t="s">
        <v>8317</v>
      </c>
      <c r="R3015" t="s">
        <v>8357</v>
      </c>
      <c r="S3015" s="11">
        <f t="shared" si="190"/>
        <v>42146.836215277777</v>
      </c>
      <c r="T3015" s="11">
        <f t="shared" si="191"/>
        <v>42176.836215277777</v>
      </c>
    </row>
    <row r="3016" spans="1:20" ht="60" hidden="1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188"/>
        <v>113</v>
      </c>
      <c r="P3016" s="6">
        <f t="shared" si="189"/>
        <v>50.764811490125673</v>
      </c>
      <c r="Q3016" t="s">
        <v>8317</v>
      </c>
      <c r="R3016" t="s">
        <v>8357</v>
      </c>
      <c r="S3016" s="11">
        <f t="shared" si="190"/>
        <v>41920.123611111114</v>
      </c>
      <c r="T3016" s="11">
        <f t="shared" si="191"/>
        <v>41948.208333333336</v>
      </c>
    </row>
    <row r="3017" spans="1:20" ht="45" hidden="1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188"/>
        <v>103</v>
      </c>
      <c r="P3017" s="6">
        <f t="shared" si="189"/>
        <v>87.7</v>
      </c>
      <c r="Q3017" t="s">
        <v>8317</v>
      </c>
      <c r="R3017" t="s">
        <v>8357</v>
      </c>
      <c r="S3017" s="11">
        <f t="shared" si="190"/>
        <v>41785.72729166667</v>
      </c>
      <c r="T3017" s="11">
        <f t="shared" si="191"/>
        <v>41801.166666666664</v>
      </c>
    </row>
    <row r="3018" spans="1:20" ht="60" hidden="1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188"/>
        <v>103</v>
      </c>
      <c r="P3018" s="6">
        <f t="shared" si="189"/>
        <v>242.27777777777777</v>
      </c>
      <c r="Q3018" t="s">
        <v>8317</v>
      </c>
      <c r="R3018" t="s">
        <v>8357</v>
      </c>
      <c r="S3018" s="11">
        <f t="shared" si="190"/>
        <v>41778.548055555555</v>
      </c>
      <c r="T3018" s="11">
        <f t="shared" si="191"/>
        <v>41838.548055555555</v>
      </c>
    </row>
    <row r="3019" spans="1:20" ht="60" hidden="1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188"/>
        <v>106</v>
      </c>
      <c r="P3019" s="6">
        <f t="shared" si="189"/>
        <v>146.44654088050314</v>
      </c>
      <c r="Q3019" t="s">
        <v>8317</v>
      </c>
      <c r="R3019" t="s">
        <v>8357</v>
      </c>
      <c r="S3019" s="11">
        <f t="shared" si="190"/>
        <v>41841.850034722222</v>
      </c>
      <c r="T3019" s="11">
        <f t="shared" si="191"/>
        <v>41871.850034722222</v>
      </c>
    </row>
    <row r="3020" spans="1:20" ht="60" hidden="1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188"/>
        <v>101</v>
      </c>
      <c r="P3020" s="6">
        <f t="shared" si="189"/>
        <v>103.17073170731707</v>
      </c>
      <c r="Q3020" t="s">
        <v>8317</v>
      </c>
      <c r="R3020" t="s">
        <v>8357</v>
      </c>
      <c r="S3020" s="11">
        <f t="shared" si="190"/>
        <v>42163.29833333334</v>
      </c>
      <c r="T3020" s="11">
        <f t="shared" si="191"/>
        <v>42205.916666666672</v>
      </c>
    </row>
    <row r="3021" spans="1:20" ht="60" hidden="1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188"/>
        <v>121</v>
      </c>
      <c r="P3021" s="6">
        <f t="shared" si="189"/>
        <v>80.464601769911511</v>
      </c>
      <c r="Q3021" t="s">
        <v>8317</v>
      </c>
      <c r="R3021" t="s">
        <v>8357</v>
      </c>
      <c r="S3021" s="11">
        <f t="shared" si="190"/>
        <v>41758.833564814813</v>
      </c>
      <c r="T3021" s="11">
        <f t="shared" si="191"/>
        <v>41786.125</v>
      </c>
    </row>
    <row r="3022" spans="1:20" ht="60" hidden="1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188"/>
        <v>101</v>
      </c>
      <c r="P3022" s="6">
        <f t="shared" si="189"/>
        <v>234.66666666666666</v>
      </c>
      <c r="Q3022" t="s">
        <v>8317</v>
      </c>
      <c r="R3022" t="s">
        <v>8357</v>
      </c>
      <c r="S3022" s="11">
        <f t="shared" si="190"/>
        <v>42170.846446759257</v>
      </c>
      <c r="T3022" s="11">
        <f t="shared" si="191"/>
        <v>42230.846446759257</v>
      </c>
    </row>
    <row r="3023" spans="1:20" ht="45" hidden="1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188"/>
        <v>116</v>
      </c>
      <c r="P3023" s="6">
        <f t="shared" si="189"/>
        <v>50.689320388349515</v>
      </c>
      <c r="Q3023" t="s">
        <v>8317</v>
      </c>
      <c r="R3023" t="s">
        <v>8357</v>
      </c>
      <c r="S3023" s="11">
        <f t="shared" si="190"/>
        <v>42660.618854166663</v>
      </c>
      <c r="T3023" s="11">
        <f t="shared" si="191"/>
        <v>42696.249305555553</v>
      </c>
    </row>
    <row r="3024" spans="1:20" ht="60" hidden="1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188"/>
        <v>101</v>
      </c>
      <c r="P3024" s="6">
        <f t="shared" si="189"/>
        <v>162.70967741935485</v>
      </c>
      <c r="Q3024" t="s">
        <v>8317</v>
      </c>
      <c r="R3024" t="s">
        <v>8357</v>
      </c>
      <c r="S3024" s="11">
        <f t="shared" si="190"/>
        <v>42564.95380787037</v>
      </c>
      <c r="T3024" s="11">
        <f t="shared" si="191"/>
        <v>42609.95380787037</v>
      </c>
    </row>
    <row r="3025" spans="1:20" ht="60" hidden="1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188"/>
        <v>103</v>
      </c>
      <c r="P3025" s="6">
        <f t="shared" si="189"/>
        <v>120.16666666666667</v>
      </c>
      <c r="Q3025" t="s">
        <v>8317</v>
      </c>
      <c r="R3025" t="s">
        <v>8357</v>
      </c>
      <c r="S3025" s="11">
        <f t="shared" si="190"/>
        <v>42121.675763888896</v>
      </c>
      <c r="T3025" s="11">
        <f t="shared" si="191"/>
        <v>42166.675763888896</v>
      </c>
    </row>
    <row r="3026" spans="1:20" ht="60" hidden="1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188"/>
        <v>246</v>
      </c>
      <c r="P3026" s="6">
        <f t="shared" si="189"/>
        <v>67.697802197802204</v>
      </c>
      <c r="Q3026" t="s">
        <v>8317</v>
      </c>
      <c r="R3026" t="s">
        <v>8357</v>
      </c>
      <c r="S3026" s="11">
        <f t="shared" si="190"/>
        <v>41158.993923611109</v>
      </c>
      <c r="T3026" s="11">
        <f t="shared" si="191"/>
        <v>41188.993923611109</v>
      </c>
    </row>
    <row r="3027" spans="1:20" ht="45" hidden="1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188"/>
        <v>302</v>
      </c>
      <c r="P3027" s="6">
        <f t="shared" si="189"/>
        <v>52.103448275862071</v>
      </c>
      <c r="Q3027" t="s">
        <v>8317</v>
      </c>
      <c r="R3027" t="s">
        <v>8357</v>
      </c>
      <c r="S3027" s="11">
        <f t="shared" si="190"/>
        <v>41761.509409722225</v>
      </c>
      <c r="T3027" s="11">
        <f t="shared" si="191"/>
        <v>41789.666666666664</v>
      </c>
    </row>
    <row r="3028" spans="1:20" ht="60" hidden="1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188"/>
        <v>143</v>
      </c>
      <c r="P3028" s="6">
        <f t="shared" si="189"/>
        <v>51.6</v>
      </c>
      <c r="Q3028" t="s">
        <v>8317</v>
      </c>
      <c r="R3028" t="s">
        <v>8357</v>
      </c>
      <c r="S3028" s="11">
        <f t="shared" si="190"/>
        <v>42783.459398148145</v>
      </c>
      <c r="T3028" s="11">
        <f t="shared" si="191"/>
        <v>42797.459398148145</v>
      </c>
    </row>
    <row r="3029" spans="1:20" ht="45" hidden="1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188"/>
        <v>131</v>
      </c>
      <c r="P3029" s="6">
        <f t="shared" si="189"/>
        <v>164.3</v>
      </c>
      <c r="Q3029" t="s">
        <v>8317</v>
      </c>
      <c r="R3029" t="s">
        <v>8357</v>
      </c>
      <c r="S3029" s="11">
        <f t="shared" si="190"/>
        <v>42053.704293981486</v>
      </c>
      <c r="T3029" s="11">
        <f t="shared" si="191"/>
        <v>42083.662627314814</v>
      </c>
    </row>
    <row r="3030" spans="1:20" ht="30" hidden="1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188"/>
        <v>168</v>
      </c>
      <c r="P3030" s="6">
        <f t="shared" si="189"/>
        <v>84.858585858585855</v>
      </c>
      <c r="Q3030" t="s">
        <v>8317</v>
      </c>
      <c r="R3030" t="s">
        <v>8357</v>
      </c>
      <c r="S3030" s="11">
        <f t="shared" si="190"/>
        <v>42567.264178240745</v>
      </c>
      <c r="T3030" s="11">
        <f t="shared" si="191"/>
        <v>42597.264178240745</v>
      </c>
    </row>
    <row r="3031" spans="1:20" ht="60" hidden="1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188"/>
        <v>110</v>
      </c>
      <c r="P3031" s="6">
        <f t="shared" si="189"/>
        <v>94.548850574712645</v>
      </c>
      <c r="Q3031" t="s">
        <v>8317</v>
      </c>
      <c r="R3031" t="s">
        <v>8357</v>
      </c>
      <c r="S3031" s="11">
        <f t="shared" si="190"/>
        <v>41932.708877314813</v>
      </c>
      <c r="T3031" s="11">
        <f t="shared" si="191"/>
        <v>41961.190972222219</v>
      </c>
    </row>
    <row r="3032" spans="1:20" ht="60" hidden="1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188"/>
        <v>107</v>
      </c>
      <c r="P3032" s="6">
        <f t="shared" si="189"/>
        <v>45.536585365853661</v>
      </c>
      <c r="Q3032" t="s">
        <v>8317</v>
      </c>
      <c r="R3032" t="s">
        <v>8357</v>
      </c>
      <c r="S3032" s="11">
        <f t="shared" si="190"/>
        <v>42233.747349537036</v>
      </c>
      <c r="T3032" s="11">
        <f t="shared" si="191"/>
        <v>42263.747349537036</v>
      </c>
    </row>
    <row r="3033" spans="1:20" ht="75" hidden="1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188"/>
        <v>100</v>
      </c>
      <c r="P3033" s="6">
        <f t="shared" si="189"/>
        <v>51.724137931034484</v>
      </c>
      <c r="Q3033" t="s">
        <v>8317</v>
      </c>
      <c r="R3033" t="s">
        <v>8357</v>
      </c>
      <c r="S3033" s="11">
        <f t="shared" si="190"/>
        <v>42597.882488425923</v>
      </c>
      <c r="T3033" s="11">
        <f t="shared" si="191"/>
        <v>42657.882488425923</v>
      </c>
    </row>
    <row r="3034" spans="1:20" ht="60" hidden="1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188"/>
        <v>127</v>
      </c>
      <c r="P3034" s="6">
        <f t="shared" si="189"/>
        <v>50.88</v>
      </c>
      <c r="Q3034" t="s">
        <v>8317</v>
      </c>
      <c r="R3034" t="s">
        <v>8357</v>
      </c>
      <c r="S3034" s="11">
        <f t="shared" si="190"/>
        <v>42228.044664351852</v>
      </c>
      <c r="T3034" s="11">
        <f t="shared" si="191"/>
        <v>42258.044664351852</v>
      </c>
    </row>
    <row r="3035" spans="1:20" ht="45" hidden="1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188"/>
        <v>147</v>
      </c>
      <c r="P3035" s="6">
        <f t="shared" si="189"/>
        <v>191.13043478260869</v>
      </c>
      <c r="Q3035" t="s">
        <v>8317</v>
      </c>
      <c r="R3035" t="s">
        <v>8357</v>
      </c>
      <c r="S3035" s="11">
        <f t="shared" si="190"/>
        <v>42570.110243055555</v>
      </c>
      <c r="T3035" s="11">
        <f t="shared" si="191"/>
        <v>42600.110243055555</v>
      </c>
    </row>
    <row r="3036" spans="1:20" ht="75" hidden="1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188"/>
        <v>113</v>
      </c>
      <c r="P3036" s="6">
        <f t="shared" si="189"/>
        <v>89.314285714285717</v>
      </c>
      <c r="Q3036" t="s">
        <v>8317</v>
      </c>
      <c r="R3036" t="s">
        <v>8357</v>
      </c>
      <c r="S3036" s="11">
        <f t="shared" si="190"/>
        <v>42644.535358796296</v>
      </c>
      <c r="T3036" s="11">
        <f t="shared" si="191"/>
        <v>42675.165972222225</v>
      </c>
    </row>
    <row r="3037" spans="1:20" ht="45" hidden="1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188"/>
        <v>109</v>
      </c>
      <c r="P3037" s="6">
        <f t="shared" si="189"/>
        <v>88.588631921824103</v>
      </c>
      <c r="Q3037" t="s">
        <v>8317</v>
      </c>
      <c r="R3037" t="s">
        <v>8357</v>
      </c>
      <c r="S3037" s="11">
        <f t="shared" si="190"/>
        <v>41368.560289351852</v>
      </c>
      <c r="T3037" s="11">
        <f t="shared" si="191"/>
        <v>41398.560289351852</v>
      </c>
    </row>
    <row r="3038" spans="1:20" ht="60" hidden="1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188"/>
        <v>127</v>
      </c>
      <c r="P3038" s="6">
        <f t="shared" si="189"/>
        <v>96.300911854103347</v>
      </c>
      <c r="Q3038" t="s">
        <v>8317</v>
      </c>
      <c r="R3038" t="s">
        <v>8357</v>
      </c>
      <c r="S3038" s="11">
        <f t="shared" si="190"/>
        <v>41466.785231481481</v>
      </c>
      <c r="T3038" s="11">
        <f t="shared" si="191"/>
        <v>41502.499305555553</v>
      </c>
    </row>
    <row r="3039" spans="1:20" ht="60" hidden="1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188"/>
        <v>213</v>
      </c>
      <c r="P3039" s="6">
        <f t="shared" si="189"/>
        <v>33.3125</v>
      </c>
      <c r="Q3039" t="s">
        <v>8317</v>
      </c>
      <c r="R3039" t="s">
        <v>8357</v>
      </c>
      <c r="S3039" s="11">
        <f t="shared" si="190"/>
        <v>40378.893206018518</v>
      </c>
      <c r="T3039" s="11">
        <f t="shared" si="191"/>
        <v>40453.207638888889</v>
      </c>
    </row>
    <row r="3040" spans="1:20" ht="45" hidden="1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188"/>
        <v>101</v>
      </c>
      <c r="P3040" s="6">
        <f t="shared" si="189"/>
        <v>37.222222222222221</v>
      </c>
      <c r="Q3040" t="s">
        <v>8317</v>
      </c>
      <c r="R3040" t="s">
        <v>8357</v>
      </c>
      <c r="S3040" s="11">
        <f t="shared" si="190"/>
        <v>42373.252280092594</v>
      </c>
      <c r="T3040" s="11">
        <f t="shared" si="191"/>
        <v>42433.252280092594</v>
      </c>
    </row>
    <row r="3041" spans="1:20" ht="45" hidden="1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188"/>
        <v>109</v>
      </c>
      <c r="P3041" s="6">
        <f t="shared" si="189"/>
        <v>92.130423728813554</v>
      </c>
      <c r="Q3041" t="s">
        <v>8317</v>
      </c>
      <c r="R3041" t="s">
        <v>8357</v>
      </c>
      <c r="S3041" s="11">
        <f t="shared" si="190"/>
        <v>41610.794421296298</v>
      </c>
      <c r="T3041" s="11">
        <f t="shared" si="191"/>
        <v>41637.332638888889</v>
      </c>
    </row>
    <row r="3042" spans="1:20" ht="45" hidden="1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188"/>
        <v>108</v>
      </c>
      <c r="P3042" s="6">
        <f t="shared" si="189"/>
        <v>76.785714285714292</v>
      </c>
      <c r="Q3042" t="s">
        <v>8317</v>
      </c>
      <c r="R3042" t="s">
        <v>8357</v>
      </c>
      <c r="S3042" s="11">
        <f t="shared" si="190"/>
        <v>42177.791909722218</v>
      </c>
      <c r="T3042" s="11">
        <f t="shared" si="191"/>
        <v>42181.958333333328</v>
      </c>
    </row>
    <row r="3043" spans="1:20" ht="30" hidden="1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188"/>
        <v>110</v>
      </c>
      <c r="P3043" s="6">
        <f t="shared" si="189"/>
        <v>96.526315789473685</v>
      </c>
      <c r="Q3043" t="s">
        <v>8317</v>
      </c>
      <c r="R3043" t="s">
        <v>8357</v>
      </c>
      <c r="S3043" s="11">
        <f t="shared" si="190"/>
        <v>42359.868611111116</v>
      </c>
      <c r="T3043" s="11">
        <f t="shared" si="191"/>
        <v>42389.868611111116</v>
      </c>
    </row>
    <row r="3044" spans="1:20" ht="60" hidden="1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188"/>
        <v>128</v>
      </c>
      <c r="P3044" s="6">
        <f t="shared" si="189"/>
        <v>51.891891891891895</v>
      </c>
      <c r="Q3044" t="s">
        <v>8317</v>
      </c>
      <c r="R3044" t="s">
        <v>8357</v>
      </c>
      <c r="S3044" s="11">
        <f t="shared" si="190"/>
        <v>42253.688043981485</v>
      </c>
      <c r="T3044" s="11">
        <f t="shared" si="191"/>
        <v>42283.688043981485</v>
      </c>
    </row>
    <row r="3045" spans="1:20" ht="45" hidden="1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188"/>
        <v>110</v>
      </c>
      <c r="P3045" s="6">
        <f t="shared" si="189"/>
        <v>128.9140625</v>
      </c>
      <c r="Q3045" t="s">
        <v>8317</v>
      </c>
      <c r="R3045" t="s">
        <v>8357</v>
      </c>
      <c r="S3045" s="11">
        <f t="shared" si="190"/>
        <v>42083.070590277777</v>
      </c>
      <c r="T3045" s="11">
        <f t="shared" si="191"/>
        <v>42110.118055555555</v>
      </c>
    </row>
    <row r="3046" spans="1:20" ht="45" hidden="1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188"/>
        <v>109</v>
      </c>
      <c r="P3046" s="6">
        <f t="shared" si="189"/>
        <v>84.108974358974365</v>
      </c>
      <c r="Q3046" t="s">
        <v>8317</v>
      </c>
      <c r="R3046" t="s">
        <v>8357</v>
      </c>
      <c r="S3046" s="11">
        <f t="shared" si="190"/>
        <v>42387.7268287037</v>
      </c>
      <c r="T3046" s="11">
        <f t="shared" si="191"/>
        <v>42402.7268287037</v>
      </c>
    </row>
    <row r="3047" spans="1:20" ht="60" hidden="1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188"/>
        <v>133</v>
      </c>
      <c r="P3047" s="6">
        <f t="shared" si="189"/>
        <v>82.941562500000003</v>
      </c>
      <c r="Q3047" t="s">
        <v>8317</v>
      </c>
      <c r="R3047" t="s">
        <v>8357</v>
      </c>
      <c r="S3047" s="11">
        <f t="shared" si="190"/>
        <v>41843.155729166669</v>
      </c>
      <c r="T3047" s="11">
        <f t="shared" si="191"/>
        <v>41873.155729166669</v>
      </c>
    </row>
    <row r="3048" spans="1:20" ht="60" hidden="1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188"/>
        <v>191</v>
      </c>
      <c r="P3048" s="6">
        <f t="shared" si="189"/>
        <v>259.94827586206895</v>
      </c>
      <c r="Q3048" t="s">
        <v>8317</v>
      </c>
      <c r="R3048" t="s">
        <v>8357</v>
      </c>
      <c r="S3048" s="11">
        <f t="shared" si="190"/>
        <v>41862.803078703706</v>
      </c>
      <c r="T3048" s="11">
        <f t="shared" si="191"/>
        <v>41892.202777777777</v>
      </c>
    </row>
    <row r="3049" spans="1:20" ht="45" hidden="1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188"/>
        <v>149</v>
      </c>
      <c r="P3049" s="6">
        <f t="shared" si="189"/>
        <v>37.25</v>
      </c>
      <c r="Q3049" t="s">
        <v>8317</v>
      </c>
      <c r="R3049" t="s">
        <v>8357</v>
      </c>
      <c r="S3049" s="11">
        <f t="shared" si="190"/>
        <v>42443.989050925928</v>
      </c>
      <c r="T3049" s="11">
        <f t="shared" si="191"/>
        <v>42487.552777777775</v>
      </c>
    </row>
    <row r="3050" spans="1:20" ht="60" hidden="1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188"/>
        <v>166</v>
      </c>
      <c r="P3050" s="6">
        <f t="shared" si="189"/>
        <v>177.02127659574469</v>
      </c>
      <c r="Q3050" t="s">
        <v>8317</v>
      </c>
      <c r="R3050" t="s">
        <v>8357</v>
      </c>
      <c r="S3050" s="11">
        <f t="shared" si="190"/>
        <v>41975.901180555549</v>
      </c>
      <c r="T3050" s="11">
        <f t="shared" si="191"/>
        <v>42004.890277777777</v>
      </c>
    </row>
    <row r="3051" spans="1:20" ht="60" hidden="1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188"/>
        <v>107</v>
      </c>
      <c r="P3051" s="6">
        <f t="shared" si="189"/>
        <v>74.074074074074076</v>
      </c>
      <c r="Q3051" t="s">
        <v>8317</v>
      </c>
      <c r="R3051" t="s">
        <v>8357</v>
      </c>
      <c r="S3051" s="11">
        <f t="shared" si="190"/>
        <v>42139.014525462961</v>
      </c>
      <c r="T3051" s="11">
        <f t="shared" si="191"/>
        <v>42169.014525462961</v>
      </c>
    </row>
    <row r="3052" spans="1:20" ht="30" hidden="1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188"/>
        <v>106</v>
      </c>
      <c r="P3052" s="6">
        <f t="shared" si="189"/>
        <v>70.666666666666671</v>
      </c>
      <c r="Q3052" t="s">
        <v>8317</v>
      </c>
      <c r="R3052" t="s">
        <v>8357</v>
      </c>
      <c r="S3052" s="11">
        <f t="shared" si="190"/>
        <v>42465.16851851852</v>
      </c>
      <c r="T3052" s="11">
        <f t="shared" si="191"/>
        <v>42495.16851851852</v>
      </c>
    </row>
    <row r="3053" spans="1:20" ht="60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188"/>
        <v>24</v>
      </c>
      <c r="P3053" s="6">
        <f t="shared" si="189"/>
        <v>23.62857142857143</v>
      </c>
      <c r="Q3053" t="s">
        <v>8317</v>
      </c>
      <c r="R3053" t="s">
        <v>8357</v>
      </c>
      <c r="S3053" s="11">
        <f t="shared" si="190"/>
        <v>42744.416030092587</v>
      </c>
      <c r="T3053" s="11">
        <f t="shared" si="191"/>
        <v>42774.416030092587</v>
      </c>
    </row>
    <row r="3054" spans="1:20" ht="4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188"/>
        <v>0</v>
      </c>
      <c r="P3054" s="6">
        <f t="shared" si="189"/>
        <v>37.5</v>
      </c>
      <c r="Q3054" t="s">
        <v>8317</v>
      </c>
      <c r="R3054" t="s">
        <v>8357</v>
      </c>
      <c r="S3054" s="11">
        <f t="shared" si="190"/>
        <v>42122.670069444444</v>
      </c>
      <c r="T3054" s="11">
        <f t="shared" si="191"/>
        <v>42152.665972222225</v>
      </c>
    </row>
    <row r="3055" spans="1:20" ht="60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188"/>
        <v>0</v>
      </c>
      <c r="P3055" s="6">
        <f t="shared" si="189"/>
        <v>13.333333333333334</v>
      </c>
      <c r="Q3055" t="s">
        <v>8317</v>
      </c>
      <c r="R3055" t="s">
        <v>8357</v>
      </c>
      <c r="S3055" s="11">
        <f t="shared" si="190"/>
        <v>41862.761724537035</v>
      </c>
      <c r="T3055" s="11">
        <f t="shared" si="191"/>
        <v>41914.165972222225</v>
      </c>
    </row>
    <row r="3056" spans="1:20" ht="60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188"/>
        <v>0</v>
      </c>
      <c r="P3056" s="6" t="e">
        <f t="shared" si="189"/>
        <v>#DIV/0!</v>
      </c>
      <c r="Q3056" t="s">
        <v>8317</v>
      </c>
      <c r="R3056" t="s">
        <v>8357</v>
      </c>
      <c r="S3056" s="11">
        <f t="shared" si="190"/>
        <v>42027.832800925928</v>
      </c>
      <c r="T3056" s="11">
        <f t="shared" si="191"/>
        <v>42065.044444444444</v>
      </c>
    </row>
    <row r="3057" spans="1:20" ht="60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188"/>
        <v>0</v>
      </c>
      <c r="P3057" s="6">
        <f t="shared" si="189"/>
        <v>1</v>
      </c>
      <c r="Q3057" t="s">
        <v>8317</v>
      </c>
      <c r="R3057" t="s">
        <v>8357</v>
      </c>
      <c r="S3057" s="11">
        <f t="shared" si="190"/>
        <v>41953.95821759259</v>
      </c>
      <c r="T3057" s="11">
        <f t="shared" si="191"/>
        <v>42013.95821759259</v>
      </c>
    </row>
    <row r="3058" spans="1:20" ht="60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188"/>
        <v>0</v>
      </c>
      <c r="P3058" s="6" t="e">
        <f t="shared" si="189"/>
        <v>#DIV/0!</v>
      </c>
      <c r="Q3058" t="s">
        <v>8317</v>
      </c>
      <c r="R3058" t="s">
        <v>8357</v>
      </c>
      <c r="S3058" s="11">
        <f t="shared" si="190"/>
        <v>41851.636388888888</v>
      </c>
      <c r="T3058" s="11">
        <f t="shared" si="191"/>
        <v>41911.636388888888</v>
      </c>
    </row>
    <row r="3059" spans="1:20" ht="4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188"/>
        <v>0</v>
      </c>
      <c r="P3059" s="6" t="e">
        <f t="shared" si="189"/>
        <v>#DIV/0!</v>
      </c>
      <c r="Q3059" t="s">
        <v>8317</v>
      </c>
      <c r="R3059" t="s">
        <v>8357</v>
      </c>
      <c r="S3059" s="11">
        <f t="shared" si="190"/>
        <v>42433.650590277779</v>
      </c>
      <c r="T3059" s="11">
        <f t="shared" si="191"/>
        <v>42463.608923611115</v>
      </c>
    </row>
    <row r="3060" spans="1:20" ht="60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188"/>
        <v>0</v>
      </c>
      <c r="P3060" s="6">
        <f t="shared" si="189"/>
        <v>1</v>
      </c>
      <c r="Q3060" t="s">
        <v>8317</v>
      </c>
      <c r="R3060" t="s">
        <v>8357</v>
      </c>
      <c r="S3060" s="11">
        <f t="shared" si="190"/>
        <v>42460.374305555553</v>
      </c>
      <c r="T3060" s="11">
        <f t="shared" si="191"/>
        <v>42510.374305555553</v>
      </c>
    </row>
    <row r="3061" spans="1:20" ht="60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188"/>
        <v>3</v>
      </c>
      <c r="P3061" s="6">
        <f t="shared" si="189"/>
        <v>41</v>
      </c>
      <c r="Q3061" t="s">
        <v>8317</v>
      </c>
      <c r="R3061" t="s">
        <v>8357</v>
      </c>
      <c r="S3061" s="11">
        <f t="shared" si="190"/>
        <v>41829.935717592591</v>
      </c>
      <c r="T3061" s="11">
        <f t="shared" si="191"/>
        <v>41859.935717592591</v>
      </c>
    </row>
    <row r="3062" spans="1:20" ht="4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188"/>
        <v>0</v>
      </c>
      <c r="P3062" s="6">
        <f t="shared" si="189"/>
        <v>55.833333333333336</v>
      </c>
      <c r="Q3062" t="s">
        <v>8317</v>
      </c>
      <c r="R3062" t="s">
        <v>8357</v>
      </c>
      <c r="S3062" s="11">
        <f t="shared" si="190"/>
        <v>42245.274699074071</v>
      </c>
      <c r="T3062" s="11">
        <f t="shared" si="191"/>
        <v>42275.274699074071</v>
      </c>
    </row>
    <row r="3063" spans="1:20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188"/>
        <v>0</v>
      </c>
      <c r="P3063" s="6" t="e">
        <f t="shared" si="189"/>
        <v>#DIV/0!</v>
      </c>
      <c r="Q3063" t="s">
        <v>8317</v>
      </c>
      <c r="R3063" t="s">
        <v>8357</v>
      </c>
      <c r="S3063" s="11">
        <f t="shared" si="190"/>
        <v>41834.784120370372</v>
      </c>
      <c r="T3063" s="11">
        <f t="shared" si="191"/>
        <v>41864.784120370372</v>
      </c>
    </row>
    <row r="3064" spans="1:20" ht="60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188"/>
        <v>67</v>
      </c>
      <c r="P3064" s="6">
        <f t="shared" si="189"/>
        <v>99.761194029850742</v>
      </c>
      <c r="Q3064" t="s">
        <v>8317</v>
      </c>
      <c r="R3064" t="s">
        <v>8357</v>
      </c>
      <c r="S3064" s="11">
        <f t="shared" si="190"/>
        <v>42248.535787037035</v>
      </c>
      <c r="T3064" s="11">
        <f t="shared" si="191"/>
        <v>42277.75</v>
      </c>
    </row>
    <row r="3065" spans="1:20" ht="4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188"/>
        <v>20</v>
      </c>
      <c r="P3065" s="6">
        <f t="shared" si="189"/>
        <v>25.521739130434781</v>
      </c>
      <c r="Q3065" t="s">
        <v>8317</v>
      </c>
      <c r="R3065" t="s">
        <v>8357</v>
      </c>
      <c r="S3065" s="11">
        <f t="shared" si="190"/>
        <v>42630.922893518517</v>
      </c>
      <c r="T3065" s="11">
        <f t="shared" si="191"/>
        <v>42665.922893518517</v>
      </c>
    </row>
    <row r="3066" spans="1:20" ht="30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188"/>
        <v>11</v>
      </c>
      <c r="P3066" s="6">
        <f t="shared" si="189"/>
        <v>117.65277777777777</v>
      </c>
      <c r="Q3066" t="s">
        <v>8317</v>
      </c>
      <c r="R3066" t="s">
        <v>8357</v>
      </c>
      <c r="S3066" s="11">
        <f t="shared" si="190"/>
        <v>42299.130162037036</v>
      </c>
      <c r="T3066" s="11">
        <f t="shared" si="191"/>
        <v>42330.290972222225</v>
      </c>
    </row>
    <row r="3067" spans="1:20" ht="60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188"/>
        <v>0</v>
      </c>
      <c r="P3067" s="6">
        <f t="shared" si="189"/>
        <v>5</v>
      </c>
      <c r="Q3067" t="s">
        <v>8317</v>
      </c>
      <c r="R3067" t="s">
        <v>8357</v>
      </c>
      <c r="S3067" s="11">
        <f t="shared" si="190"/>
        <v>41825.055231481485</v>
      </c>
      <c r="T3067" s="11">
        <f t="shared" si="191"/>
        <v>41850.055231481485</v>
      </c>
    </row>
    <row r="3068" spans="1:20" ht="4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188"/>
        <v>12</v>
      </c>
      <c r="P3068" s="6">
        <f t="shared" si="189"/>
        <v>2796.6666666666665</v>
      </c>
      <c r="Q3068" t="s">
        <v>8317</v>
      </c>
      <c r="R3068" t="s">
        <v>8357</v>
      </c>
      <c r="S3068" s="11">
        <f t="shared" si="190"/>
        <v>42531.228437500002</v>
      </c>
      <c r="T3068" s="11">
        <f t="shared" si="191"/>
        <v>42561.228437500002</v>
      </c>
    </row>
    <row r="3069" spans="1:20" ht="60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188"/>
        <v>3</v>
      </c>
      <c r="P3069" s="6">
        <f t="shared" si="189"/>
        <v>200</v>
      </c>
      <c r="Q3069" t="s">
        <v>8317</v>
      </c>
      <c r="R3069" t="s">
        <v>8357</v>
      </c>
      <c r="S3069" s="11">
        <f t="shared" si="190"/>
        <v>42226.938414351855</v>
      </c>
      <c r="T3069" s="11">
        <f t="shared" si="191"/>
        <v>42256.938414351855</v>
      </c>
    </row>
    <row r="3070" spans="1:20" ht="60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188"/>
        <v>0</v>
      </c>
      <c r="P3070" s="6">
        <f t="shared" si="189"/>
        <v>87.5</v>
      </c>
      <c r="Q3070" t="s">
        <v>8317</v>
      </c>
      <c r="R3070" t="s">
        <v>8357</v>
      </c>
      <c r="S3070" s="11">
        <f t="shared" si="190"/>
        <v>42263.691574074073</v>
      </c>
      <c r="T3070" s="11">
        <f t="shared" si="191"/>
        <v>42293.691574074073</v>
      </c>
    </row>
    <row r="3071" spans="1:20" ht="60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188"/>
        <v>14</v>
      </c>
      <c r="P3071" s="6">
        <f t="shared" si="189"/>
        <v>20.142857142857142</v>
      </c>
      <c r="Q3071" t="s">
        <v>8317</v>
      </c>
      <c r="R3071" t="s">
        <v>8357</v>
      </c>
      <c r="S3071" s="11">
        <f t="shared" si="190"/>
        <v>41957.833726851852</v>
      </c>
      <c r="T3071" s="11">
        <f t="shared" si="191"/>
        <v>41987.833726851852</v>
      </c>
    </row>
    <row r="3072" spans="1:20" ht="4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188"/>
        <v>3</v>
      </c>
      <c r="P3072" s="6">
        <f t="shared" si="189"/>
        <v>20.875</v>
      </c>
      <c r="Q3072" t="s">
        <v>8317</v>
      </c>
      <c r="R3072" t="s">
        <v>8357</v>
      </c>
      <c r="S3072" s="11">
        <f t="shared" si="190"/>
        <v>42690.733437499999</v>
      </c>
      <c r="T3072" s="11">
        <f t="shared" si="191"/>
        <v>42711.733437499999</v>
      </c>
    </row>
    <row r="3073" spans="1:20" ht="4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188"/>
        <v>60</v>
      </c>
      <c r="P3073" s="6">
        <f t="shared" si="189"/>
        <v>61.307692307692307</v>
      </c>
      <c r="Q3073" t="s">
        <v>8317</v>
      </c>
      <c r="R3073" t="s">
        <v>8357</v>
      </c>
      <c r="S3073" s="11">
        <f t="shared" si="190"/>
        <v>42097.732418981483</v>
      </c>
      <c r="T3073" s="11">
        <f t="shared" si="191"/>
        <v>42115.249305555553</v>
      </c>
    </row>
    <row r="3074" spans="1:20" ht="60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188"/>
        <v>0</v>
      </c>
      <c r="P3074" s="6">
        <f t="shared" si="189"/>
        <v>1</v>
      </c>
      <c r="Q3074" t="s">
        <v>8317</v>
      </c>
      <c r="R3074" t="s">
        <v>8357</v>
      </c>
      <c r="S3074" s="11">
        <f t="shared" si="190"/>
        <v>42658.690532407403</v>
      </c>
      <c r="T3074" s="11">
        <f t="shared" si="191"/>
        <v>42673.073611111111</v>
      </c>
    </row>
    <row r="3075" spans="1:20" ht="4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ref="O3075:O3138" si="192">ROUND(E3075/D3075*100,0)</f>
        <v>0</v>
      </c>
      <c r="P3075" s="6">
        <f t="shared" ref="P3075:P3138" si="193">E3075/L3075</f>
        <v>92.142857142857139</v>
      </c>
      <c r="Q3075" t="s">
        <v>8317</v>
      </c>
      <c r="R3075" t="s">
        <v>8357</v>
      </c>
      <c r="S3075" s="11">
        <f t="shared" ref="S3075:S3138" si="194">(((J3075/60)/60)/24)+DATE(1970,1,1)</f>
        <v>42111.684027777781</v>
      </c>
      <c r="T3075" s="11">
        <f t="shared" ref="T3075:T3138" si="195">(((I3075/60)/60)/24)+DATE(1970,1,1)</f>
        <v>42169.804861111115</v>
      </c>
    </row>
    <row r="3076" spans="1:20" ht="7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192"/>
        <v>0</v>
      </c>
      <c r="P3076" s="6">
        <f t="shared" si="193"/>
        <v>7.333333333333333</v>
      </c>
      <c r="Q3076" t="s">
        <v>8317</v>
      </c>
      <c r="R3076" t="s">
        <v>8357</v>
      </c>
      <c r="S3076" s="11">
        <f t="shared" si="194"/>
        <v>42409.571284722217</v>
      </c>
      <c r="T3076" s="11">
        <f t="shared" si="195"/>
        <v>42439.571284722217</v>
      </c>
    </row>
    <row r="3077" spans="1:20" ht="4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192"/>
        <v>9</v>
      </c>
      <c r="P3077" s="6">
        <f t="shared" si="193"/>
        <v>64.8</v>
      </c>
      <c r="Q3077" t="s">
        <v>8317</v>
      </c>
      <c r="R3077" t="s">
        <v>8357</v>
      </c>
      <c r="S3077" s="11">
        <f t="shared" si="194"/>
        <v>42551.102314814809</v>
      </c>
      <c r="T3077" s="11">
        <f t="shared" si="195"/>
        <v>42601.102314814809</v>
      </c>
    </row>
    <row r="3078" spans="1:20" ht="30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192"/>
        <v>15</v>
      </c>
      <c r="P3078" s="6">
        <f t="shared" si="193"/>
        <v>30.12</v>
      </c>
      <c r="Q3078" t="s">
        <v>8317</v>
      </c>
      <c r="R3078" t="s">
        <v>8357</v>
      </c>
      <c r="S3078" s="11">
        <f t="shared" si="194"/>
        <v>42226.651886574073</v>
      </c>
      <c r="T3078" s="11">
        <f t="shared" si="195"/>
        <v>42286.651886574073</v>
      </c>
    </row>
    <row r="3079" spans="1:20" ht="60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192"/>
        <v>0</v>
      </c>
      <c r="P3079" s="6">
        <f t="shared" si="193"/>
        <v>52.5</v>
      </c>
      <c r="Q3079" t="s">
        <v>8317</v>
      </c>
      <c r="R3079" t="s">
        <v>8357</v>
      </c>
      <c r="S3079" s="11">
        <f t="shared" si="194"/>
        <v>42766.956921296296</v>
      </c>
      <c r="T3079" s="11">
        <f t="shared" si="195"/>
        <v>42796.956921296296</v>
      </c>
    </row>
    <row r="3080" spans="1:20" ht="60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192"/>
        <v>0</v>
      </c>
      <c r="P3080" s="6">
        <f t="shared" si="193"/>
        <v>23.666666666666668</v>
      </c>
      <c r="Q3080" t="s">
        <v>8317</v>
      </c>
      <c r="R3080" t="s">
        <v>8357</v>
      </c>
      <c r="S3080" s="11">
        <f t="shared" si="194"/>
        <v>42031.138831018514</v>
      </c>
      <c r="T3080" s="11">
        <f t="shared" si="195"/>
        <v>42061.138831018514</v>
      </c>
    </row>
    <row r="3081" spans="1:20" ht="4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192"/>
        <v>1</v>
      </c>
      <c r="P3081" s="6">
        <f t="shared" si="193"/>
        <v>415.77777777777777</v>
      </c>
      <c r="Q3081" t="s">
        <v>8317</v>
      </c>
      <c r="R3081" t="s">
        <v>8357</v>
      </c>
      <c r="S3081" s="11">
        <f t="shared" si="194"/>
        <v>42055.713368055556</v>
      </c>
      <c r="T3081" s="11">
        <f t="shared" si="195"/>
        <v>42085.671701388885</v>
      </c>
    </row>
    <row r="3082" spans="1:20" ht="60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192"/>
        <v>0</v>
      </c>
      <c r="P3082" s="6">
        <f t="shared" si="193"/>
        <v>53.714285714285715</v>
      </c>
      <c r="Q3082" t="s">
        <v>8317</v>
      </c>
      <c r="R3082" t="s">
        <v>8357</v>
      </c>
      <c r="S3082" s="11">
        <f t="shared" si="194"/>
        <v>41940.028287037036</v>
      </c>
      <c r="T3082" s="11">
        <f t="shared" si="195"/>
        <v>42000.0699537037</v>
      </c>
    </row>
    <row r="3083" spans="1:20" ht="60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192"/>
        <v>0</v>
      </c>
      <c r="P3083" s="6">
        <f t="shared" si="193"/>
        <v>420.6</v>
      </c>
      <c r="Q3083" t="s">
        <v>8317</v>
      </c>
      <c r="R3083" t="s">
        <v>8357</v>
      </c>
      <c r="S3083" s="11">
        <f t="shared" si="194"/>
        <v>42237.181608796294</v>
      </c>
      <c r="T3083" s="11">
        <f t="shared" si="195"/>
        <v>42267.181608796294</v>
      </c>
    </row>
    <row r="3084" spans="1:20" ht="60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192"/>
        <v>0</v>
      </c>
      <c r="P3084" s="6" t="e">
        <f t="shared" si="193"/>
        <v>#DIV/0!</v>
      </c>
      <c r="Q3084" t="s">
        <v>8317</v>
      </c>
      <c r="R3084" t="s">
        <v>8357</v>
      </c>
      <c r="S3084" s="11">
        <f t="shared" si="194"/>
        <v>42293.922986111109</v>
      </c>
      <c r="T3084" s="11">
        <f t="shared" si="195"/>
        <v>42323.96465277778</v>
      </c>
    </row>
    <row r="3085" spans="1:20" ht="7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192"/>
        <v>0</v>
      </c>
      <c r="P3085" s="6">
        <f t="shared" si="193"/>
        <v>18.666666666666668</v>
      </c>
      <c r="Q3085" t="s">
        <v>8317</v>
      </c>
      <c r="R3085" t="s">
        <v>8357</v>
      </c>
      <c r="S3085" s="11">
        <f t="shared" si="194"/>
        <v>41853.563402777778</v>
      </c>
      <c r="T3085" s="11">
        <f t="shared" si="195"/>
        <v>41883.208333333336</v>
      </c>
    </row>
    <row r="3086" spans="1:20" ht="60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192"/>
        <v>12</v>
      </c>
      <c r="P3086" s="6">
        <f t="shared" si="193"/>
        <v>78.333333333333329</v>
      </c>
      <c r="Q3086" t="s">
        <v>8317</v>
      </c>
      <c r="R3086" t="s">
        <v>8357</v>
      </c>
      <c r="S3086" s="11">
        <f t="shared" si="194"/>
        <v>42100.723738425921</v>
      </c>
      <c r="T3086" s="11">
        <f t="shared" si="195"/>
        <v>42129.783333333333</v>
      </c>
    </row>
    <row r="3087" spans="1:20" ht="60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192"/>
        <v>2</v>
      </c>
      <c r="P3087" s="6">
        <f t="shared" si="193"/>
        <v>67.777777777777771</v>
      </c>
      <c r="Q3087" t="s">
        <v>8317</v>
      </c>
      <c r="R3087" t="s">
        <v>8357</v>
      </c>
      <c r="S3087" s="11">
        <f t="shared" si="194"/>
        <v>42246.883784722217</v>
      </c>
      <c r="T3087" s="11">
        <f t="shared" si="195"/>
        <v>42276.883784722217</v>
      </c>
    </row>
    <row r="3088" spans="1:20" ht="60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192"/>
        <v>0</v>
      </c>
      <c r="P3088" s="6">
        <f t="shared" si="193"/>
        <v>16.666666666666668</v>
      </c>
      <c r="Q3088" t="s">
        <v>8317</v>
      </c>
      <c r="R3088" t="s">
        <v>8357</v>
      </c>
      <c r="S3088" s="11">
        <f t="shared" si="194"/>
        <v>42173.67082175926</v>
      </c>
      <c r="T3088" s="11">
        <f t="shared" si="195"/>
        <v>42233.67082175926</v>
      </c>
    </row>
    <row r="3089" spans="1:20" ht="60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192"/>
        <v>1</v>
      </c>
      <c r="P3089" s="6">
        <f t="shared" si="193"/>
        <v>62.5</v>
      </c>
      <c r="Q3089" t="s">
        <v>8317</v>
      </c>
      <c r="R3089" t="s">
        <v>8357</v>
      </c>
      <c r="S3089" s="11">
        <f t="shared" si="194"/>
        <v>42665.150347222225</v>
      </c>
      <c r="T3089" s="11">
        <f t="shared" si="195"/>
        <v>42725.192013888889</v>
      </c>
    </row>
    <row r="3090" spans="1:20" ht="4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192"/>
        <v>0</v>
      </c>
      <c r="P3090" s="6">
        <f t="shared" si="193"/>
        <v>42</v>
      </c>
      <c r="Q3090" t="s">
        <v>8317</v>
      </c>
      <c r="R3090" t="s">
        <v>8357</v>
      </c>
      <c r="S3090" s="11">
        <f t="shared" si="194"/>
        <v>41981.57230324074</v>
      </c>
      <c r="T3090" s="11">
        <f t="shared" si="195"/>
        <v>42012.570138888885</v>
      </c>
    </row>
    <row r="3091" spans="1:20" ht="4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192"/>
        <v>23</v>
      </c>
      <c r="P3091" s="6">
        <f t="shared" si="193"/>
        <v>130.0888888888889</v>
      </c>
      <c r="Q3091" t="s">
        <v>8317</v>
      </c>
      <c r="R3091" t="s">
        <v>8357</v>
      </c>
      <c r="S3091" s="11">
        <f t="shared" si="194"/>
        <v>42528.542627314819</v>
      </c>
      <c r="T3091" s="11">
        <f t="shared" si="195"/>
        <v>42560.082638888889</v>
      </c>
    </row>
    <row r="3092" spans="1:20" ht="60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192"/>
        <v>5</v>
      </c>
      <c r="P3092" s="6">
        <f t="shared" si="193"/>
        <v>1270.2222222222222</v>
      </c>
      <c r="Q3092" t="s">
        <v>8317</v>
      </c>
      <c r="R3092" t="s">
        <v>8357</v>
      </c>
      <c r="S3092" s="11">
        <f t="shared" si="194"/>
        <v>42065.818807870368</v>
      </c>
      <c r="T3092" s="11">
        <f t="shared" si="195"/>
        <v>42125.777141203704</v>
      </c>
    </row>
    <row r="3093" spans="1:20" ht="60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192"/>
        <v>16</v>
      </c>
      <c r="P3093" s="6">
        <f t="shared" si="193"/>
        <v>88.444444444444443</v>
      </c>
      <c r="Q3093" t="s">
        <v>8317</v>
      </c>
      <c r="R3093" t="s">
        <v>8357</v>
      </c>
      <c r="S3093" s="11">
        <f t="shared" si="194"/>
        <v>42566.948414351849</v>
      </c>
      <c r="T3093" s="11">
        <f t="shared" si="195"/>
        <v>42596.948414351849</v>
      </c>
    </row>
    <row r="3094" spans="1:20" ht="4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192"/>
        <v>1</v>
      </c>
      <c r="P3094" s="6">
        <f t="shared" si="193"/>
        <v>56.342380952380957</v>
      </c>
      <c r="Q3094" t="s">
        <v>8317</v>
      </c>
      <c r="R3094" t="s">
        <v>8357</v>
      </c>
      <c r="S3094" s="11">
        <f t="shared" si="194"/>
        <v>42255.619351851856</v>
      </c>
      <c r="T3094" s="11">
        <f t="shared" si="195"/>
        <v>42292.916666666672</v>
      </c>
    </row>
    <row r="3095" spans="1:20" ht="60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192"/>
        <v>23</v>
      </c>
      <c r="P3095" s="6">
        <f t="shared" si="193"/>
        <v>53.529411764705884</v>
      </c>
      <c r="Q3095" t="s">
        <v>8317</v>
      </c>
      <c r="R3095" t="s">
        <v>8357</v>
      </c>
      <c r="S3095" s="11">
        <f t="shared" si="194"/>
        <v>41760.909039351849</v>
      </c>
      <c r="T3095" s="11">
        <f t="shared" si="195"/>
        <v>41791.165972222225</v>
      </c>
    </row>
    <row r="3096" spans="1:20" ht="4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192"/>
        <v>0</v>
      </c>
      <c r="P3096" s="6">
        <f t="shared" si="193"/>
        <v>25</v>
      </c>
      <c r="Q3096" t="s">
        <v>8317</v>
      </c>
      <c r="R3096" t="s">
        <v>8357</v>
      </c>
      <c r="S3096" s="11">
        <f t="shared" si="194"/>
        <v>42207.795787037037</v>
      </c>
      <c r="T3096" s="11">
        <f t="shared" si="195"/>
        <v>42267.795787037037</v>
      </c>
    </row>
    <row r="3097" spans="1:20" ht="4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192"/>
        <v>0</v>
      </c>
      <c r="P3097" s="6">
        <f t="shared" si="193"/>
        <v>50</v>
      </c>
      <c r="Q3097" t="s">
        <v>8317</v>
      </c>
      <c r="R3097" t="s">
        <v>8357</v>
      </c>
      <c r="S3097" s="11">
        <f t="shared" si="194"/>
        <v>42523.025231481486</v>
      </c>
      <c r="T3097" s="11">
        <f t="shared" si="195"/>
        <v>42583.025231481486</v>
      </c>
    </row>
    <row r="3098" spans="1:20" ht="4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192"/>
        <v>4</v>
      </c>
      <c r="P3098" s="6">
        <f t="shared" si="193"/>
        <v>56.785714285714285</v>
      </c>
      <c r="Q3098" t="s">
        <v>8317</v>
      </c>
      <c r="R3098" t="s">
        <v>8357</v>
      </c>
      <c r="S3098" s="11">
        <f t="shared" si="194"/>
        <v>42114.825532407413</v>
      </c>
      <c r="T3098" s="11">
        <f t="shared" si="195"/>
        <v>42144.825532407413</v>
      </c>
    </row>
    <row r="3099" spans="1:20" ht="60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192"/>
        <v>17</v>
      </c>
      <c r="P3099" s="6">
        <f t="shared" si="193"/>
        <v>40.833333333333336</v>
      </c>
      <c r="Q3099" t="s">
        <v>8317</v>
      </c>
      <c r="R3099" t="s">
        <v>8357</v>
      </c>
      <c r="S3099" s="11">
        <f t="shared" si="194"/>
        <v>42629.503483796296</v>
      </c>
      <c r="T3099" s="11">
        <f t="shared" si="195"/>
        <v>42650.583333333328</v>
      </c>
    </row>
    <row r="3100" spans="1:20" ht="60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192"/>
        <v>4</v>
      </c>
      <c r="P3100" s="6">
        <f t="shared" si="193"/>
        <v>65.111111111111114</v>
      </c>
      <c r="Q3100" t="s">
        <v>8317</v>
      </c>
      <c r="R3100" t="s">
        <v>8357</v>
      </c>
      <c r="S3100" s="11">
        <f t="shared" si="194"/>
        <v>42359.792233796295</v>
      </c>
      <c r="T3100" s="11">
        <f t="shared" si="195"/>
        <v>42408.01180555555</v>
      </c>
    </row>
    <row r="3101" spans="1:20" ht="60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192"/>
        <v>14</v>
      </c>
      <c r="P3101" s="6">
        <f t="shared" si="193"/>
        <v>55.6</v>
      </c>
      <c r="Q3101" t="s">
        <v>8317</v>
      </c>
      <c r="R3101" t="s">
        <v>8357</v>
      </c>
      <c r="S3101" s="11">
        <f t="shared" si="194"/>
        <v>42382.189710648148</v>
      </c>
      <c r="T3101" s="11">
        <f t="shared" si="195"/>
        <v>42412.189710648148</v>
      </c>
    </row>
    <row r="3102" spans="1:20" ht="60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192"/>
        <v>15</v>
      </c>
      <c r="P3102" s="6">
        <f t="shared" si="193"/>
        <v>140.53846153846155</v>
      </c>
      <c r="Q3102" t="s">
        <v>8317</v>
      </c>
      <c r="R3102" t="s">
        <v>8357</v>
      </c>
      <c r="S3102" s="11">
        <f t="shared" si="194"/>
        <v>41902.622395833336</v>
      </c>
      <c r="T3102" s="11">
        <f t="shared" si="195"/>
        <v>41932.622395833336</v>
      </c>
    </row>
    <row r="3103" spans="1:20" ht="60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192"/>
        <v>12</v>
      </c>
      <c r="P3103" s="6">
        <f t="shared" si="193"/>
        <v>25</v>
      </c>
      <c r="Q3103" t="s">
        <v>8317</v>
      </c>
      <c r="R3103" t="s">
        <v>8357</v>
      </c>
      <c r="S3103" s="11">
        <f t="shared" si="194"/>
        <v>42171.383530092593</v>
      </c>
      <c r="T3103" s="11">
        <f t="shared" si="195"/>
        <v>42201.330555555556</v>
      </c>
    </row>
    <row r="3104" spans="1:20" ht="60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192"/>
        <v>39</v>
      </c>
      <c r="P3104" s="6">
        <f t="shared" si="193"/>
        <v>69.533333333333331</v>
      </c>
      <c r="Q3104" t="s">
        <v>8317</v>
      </c>
      <c r="R3104" t="s">
        <v>8357</v>
      </c>
      <c r="S3104" s="11">
        <f t="shared" si="194"/>
        <v>42555.340486111112</v>
      </c>
      <c r="T3104" s="11">
        <f t="shared" si="195"/>
        <v>42605.340486111112</v>
      </c>
    </row>
    <row r="3105" spans="1:20" ht="30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192"/>
        <v>0</v>
      </c>
      <c r="P3105" s="6">
        <f t="shared" si="193"/>
        <v>5.5</v>
      </c>
      <c r="Q3105" t="s">
        <v>8317</v>
      </c>
      <c r="R3105" t="s">
        <v>8357</v>
      </c>
      <c r="S3105" s="11">
        <f t="shared" si="194"/>
        <v>42107.156319444446</v>
      </c>
      <c r="T3105" s="11">
        <f t="shared" si="195"/>
        <v>42167.156319444446</v>
      </c>
    </row>
    <row r="3106" spans="1:20" ht="60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192"/>
        <v>30</v>
      </c>
      <c r="P3106" s="6">
        <f t="shared" si="193"/>
        <v>237</v>
      </c>
      <c r="Q3106" t="s">
        <v>8317</v>
      </c>
      <c r="R3106" t="s">
        <v>8357</v>
      </c>
      <c r="S3106" s="11">
        <f t="shared" si="194"/>
        <v>42006.908692129626</v>
      </c>
      <c r="T3106" s="11">
        <f t="shared" si="195"/>
        <v>42038.083333333328</v>
      </c>
    </row>
    <row r="3107" spans="1:20" ht="4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192"/>
        <v>42</v>
      </c>
      <c r="P3107" s="6">
        <f t="shared" si="193"/>
        <v>79.870967741935488</v>
      </c>
      <c r="Q3107" t="s">
        <v>8317</v>
      </c>
      <c r="R3107" t="s">
        <v>8357</v>
      </c>
      <c r="S3107" s="11">
        <f t="shared" si="194"/>
        <v>41876.718935185185</v>
      </c>
      <c r="T3107" s="11">
        <f t="shared" si="195"/>
        <v>41931.208333333336</v>
      </c>
    </row>
    <row r="3108" spans="1:20" ht="60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192"/>
        <v>4</v>
      </c>
      <c r="P3108" s="6">
        <f t="shared" si="193"/>
        <v>10.25</v>
      </c>
      <c r="Q3108" t="s">
        <v>8317</v>
      </c>
      <c r="R3108" t="s">
        <v>8357</v>
      </c>
      <c r="S3108" s="11">
        <f t="shared" si="194"/>
        <v>42241.429120370376</v>
      </c>
      <c r="T3108" s="11">
        <f t="shared" si="195"/>
        <v>42263.916666666672</v>
      </c>
    </row>
    <row r="3109" spans="1:20" ht="60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192"/>
        <v>20</v>
      </c>
      <c r="P3109" s="6">
        <f t="shared" si="193"/>
        <v>272.58620689655174</v>
      </c>
      <c r="Q3109" t="s">
        <v>8317</v>
      </c>
      <c r="R3109" t="s">
        <v>8357</v>
      </c>
      <c r="S3109" s="11">
        <f t="shared" si="194"/>
        <v>42128.814247685179</v>
      </c>
      <c r="T3109" s="11">
        <f t="shared" si="195"/>
        <v>42135.814247685179</v>
      </c>
    </row>
    <row r="3110" spans="1:20" ht="30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192"/>
        <v>0</v>
      </c>
      <c r="P3110" s="6">
        <f t="shared" si="193"/>
        <v>13</v>
      </c>
      <c r="Q3110" t="s">
        <v>8317</v>
      </c>
      <c r="R3110" t="s">
        <v>8357</v>
      </c>
      <c r="S3110" s="11">
        <f t="shared" si="194"/>
        <v>42062.680486111116</v>
      </c>
      <c r="T3110" s="11">
        <f t="shared" si="195"/>
        <v>42122.638819444444</v>
      </c>
    </row>
    <row r="3111" spans="1:20" ht="60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192"/>
        <v>25</v>
      </c>
      <c r="P3111" s="6">
        <f t="shared" si="193"/>
        <v>58.184210526315788</v>
      </c>
      <c r="Q3111" t="s">
        <v>8317</v>
      </c>
      <c r="R3111" t="s">
        <v>8357</v>
      </c>
      <c r="S3111" s="11">
        <f t="shared" si="194"/>
        <v>41844.125115740739</v>
      </c>
      <c r="T3111" s="11">
        <f t="shared" si="195"/>
        <v>41879.125115740739</v>
      </c>
    </row>
    <row r="3112" spans="1:20" ht="4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192"/>
        <v>0</v>
      </c>
      <c r="P3112" s="6">
        <f t="shared" si="193"/>
        <v>10</v>
      </c>
      <c r="Q3112" t="s">
        <v>8317</v>
      </c>
      <c r="R3112" t="s">
        <v>8357</v>
      </c>
      <c r="S3112" s="11">
        <f t="shared" si="194"/>
        <v>42745.031469907408</v>
      </c>
      <c r="T3112" s="11">
        <f t="shared" si="195"/>
        <v>42785.031469907408</v>
      </c>
    </row>
    <row r="3113" spans="1:20" ht="4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192"/>
        <v>27</v>
      </c>
      <c r="P3113" s="6">
        <f t="shared" si="193"/>
        <v>70.10526315789474</v>
      </c>
      <c r="Q3113" t="s">
        <v>8317</v>
      </c>
      <c r="R3113" t="s">
        <v>8357</v>
      </c>
      <c r="S3113" s="11">
        <f t="shared" si="194"/>
        <v>41885.595138888886</v>
      </c>
      <c r="T3113" s="11">
        <f t="shared" si="195"/>
        <v>41916.595138888886</v>
      </c>
    </row>
    <row r="3114" spans="1:20" ht="60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192"/>
        <v>5</v>
      </c>
      <c r="P3114" s="6">
        <f t="shared" si="193"/>
        <v>57.888888888888886</v>
      </c>
      <c r="Q3114" t="s">
        <v>8317</v>
      </c>
      <c r="R3114" t="s">
        <v>8357</v>
      </c>
      <c r="S3114" s="11">
        <f t="shared" si="194"/>
        <v>42615.121921296297</v>
      </c>
      <c r="T3114" s="11">
        <f t="shared" si="195"/>
        <v>42675.121921296297</v>
      </c>
    </row>
    <row r="3115" spans="1:20" ht="60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192"/>
        <v>4</v>
      </c>
      <c r="P3115" s="6">
        <f t="shared" si="193"/>
        <v>125.27027027027027</v>
      </c>
      <c r="Q3115" t="s">
        <v>8317</v>
      </c>
      <c r="R3115" t="s">
        <v>8357</v>
      </c>
      <c r="S3115" s="11">
        <f t="shared" si="194"/>
        <v>42081.731273148151</v>
      </c>
      <c r="T3115" s="11">
        <f t="shared" si="195"/>
        <v>42111.731273148151</v>
      </c>
    </row>
    <row r="3116" spans="1:20" ht="60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192"/>
        <v>0</v>
      </c>
      <c r="P3116" s="6" t="e">
        <f t="shared" si="193"/>
        <v>#DIV/0!</v>
      </c>
      <c r="Q3116" t="s">
        <v>8317</v>
      </c>
      <c r="R3116" t="s">
        <v>8357</v>
      </c>
      <c r="S3116" s="11">
        <f t="shared" si="194"/>
        <v>41843.632523148146</v>
      </c>
      <c r="T3116" s="11">
        <f t="shared" si="195"/>
        <v>41903.632523148146</v>
      </c>
    </row>
    <row r="3117" spans="1:20" ht="60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192"/>
        <v>3</v>
      </c>
      <c r="P3117" s="6">
        <f t="shared" si="193"/>
        <v>300</v>
      </c>
      <c r="Q3117" t="s">
        <v>8317</v>
      </c>
      <c r="R3117" t="s">
        <v>8357</v>
      </c>
      <c r="S3117" s="11">
        <f t="shared" si="194"/>
        <v>42496.447071759263</v>
      </c>
      <c r="T3117" s="11">
        <f t="shared" si="195"/>
        <v>42526.447071759263</v>
      </c>
    </row>
    <row r="3118" spans="1:20" ht="4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192"/>
        <v>57</v>
      </c>
      <c r="P3118" s="6">
        <f t="shared" si="193"/>
        <v>43</v>
      </c>
      <c r="Q3118" t="s">
        <v>8317</v>
      </c>
      <c r="R3118" t="s">
        <v>8357</v>
      </c>
      <c r="S3118" s="11">
        <f t="shared" si="194"/>
        <v>42081.515335648146</v>
      </c>
      <c r="T3118" s="11">
        <f t="shared" si="195"/>
        <v>42095.515335648146</v>
      </c>
    </row>
    <row r="3119" spans="1:20" ht="4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192"/>
        <v>0</v>
      </c>
      <c r="P3119" s="6">
        <f t="shared" si="193"/>
        <v>1</v>
      </c>
      <c r="Q3119" t="s">
        <v>8317</v>
      </c>
      <c r="R3119" t="s">
        <v>8357</v>
      </c>
      <c r="S3119" s="11">
        <f t="shared" si="194"/>
        <v>42509.374537037031</v>
      </c>
      <c r="T3119" s="11">
        <f t="shared" si="195"/>
        <v>42517.55</v>
      </c>
    </row>
    <row r="3120" spans="1:20" ht="30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192"/>
        <v>0</v>
      </c>
      <c r="P3120" s="6">
        <f t="shared" si="193"/>
        <v>775</v>
      </c>
      <c r="Q3120" t="s">
        <v>8317</v>
      </c>
      <c r="R3120" t="s">
        <v>8357</v>
      </c>
      <c r="S3120" s="11">
        <f t="shared" si="194"/>
        <v>42534.649571759262</v>
      </c>
      <c r="T3120" s="11">
        <f t="shared" si="195"/>
        <v>42553.649571759262</v>
      </c>
    </row>
    <row r="3121" spans="1:20" ht="60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192"/>
        <v>0</v>
      </c>
      <c r="P3121" s="6">
        <f t="shared" si="193"/>
        <v>5</v>
      </c>
      <c r="Q3121" t="s">
        <v>8317</v>
      </c>
      <c r="R3121" t="s">
        <v>8357</v>
      </c>
      <c r="S3121" s="11">
        <f t="shared" si="194"/>
        <v>42060.04550925926</v>
      </c>
      <c r="T3121" s="11">
        <f t="shared" si="195"/>
        <v>42090.003842592589</v>
      </c>
    </row>
    <row r="3122" spans="1:20" ht="4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192"/>
        <v>0</v>
      </c>
      <c r="P3122" s="6">
        <f t="shared" si="193"/>
        <v>12.8</v>
      </c>
      <c r="Q3122" t="s">
        <v>8317</v>
      </c>
      <c r="R3122" t="s">
        <v>8357</v>
      </c>
      <c r="S3122" s="11">
        <f t="shared" si="194"/>
        <v>42435.942083333335</v>
      </c>
      <c r="T3122" s="11">
        <f t="shared" si="195"/>
        <v>42495.900416666671</v>
      </c>
    </row>
    <row r="3123" spans="1:20" ht="45" hidden="1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192"/>
        <v>1</v>
      </c>
      <c r="P3123" s="6">
        <f t="shared" si="193"/>
        <v>10</v>
      </c>
      <c r="Q3123" t="s">
        <v>8317</v>
      </c>
      <c r="R3123" t="s">
        <v>8357</v>
      </c>
      <c r="S3123" s="11">
        <f t="shared" si="194"/>
        <v>41848.679803240739</v>
      </c>
      <c r="T3123" s="11">
        <f t="shared" si="195"/>
        <v>41908.679803240739</v>
      </c>
    </row>
    <row r="3124" spans="1:20" hidden="1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192"/>
        <v>58</v>
      </c>
      <c r="P3124" s="6">
        <f t="shared" si="193"/>
        <v>58</v>
      </c>
      <c r="Q3124" t="s">
        <v>8317</v>
      </c>
      <c r="R3124" t="s">
        <v>8357</v>
      </c>
      <c r="S3124" s="11">
        <f t="shared" si="194"/>
        <v>42678.932083333333</v>
      </c>
      <c r="T3124" s="11">
        <f t="shared" si="195"/>
        <v>42683.973750000005</v>
      </c>
    </row>
    <row r="3125" spans="1:20" ht="60" hidden="1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192"/>
        <v>68</v>
      </c>
      <c r="P3125" s="6">
        <f t="shared" si="193"/>
        <v>244.80459770114942</v>
      </c>
      <c r="Q3125" t="s">
        <v>8317</v>
      </c>
      <c r="R3125" t="s">
        <v>8357</v>
      </c>
      <c r="S3125" s="11">
        <f t="shared" si="194"/>
        <v>42530.993032407408</v>
      </c>
      <c r="T3125" s="11">
        <f t="shared" si="195"/>
        <v>42560.993032407408</v>
      </c>
    </row>
    <row r="3126" spans="1:20" ht="45" hidden="1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192"/>
        <v>0</v>
      </c>
      <c r="P3126" s="6">
        <f t="shared" si="193"/>
        <v>6.5</v>
      </c>
      <c r="Q3126" t="s">
        <v>8317</v>
      </c>
      <c r="R3126" t="s">
        <v>8357</v>
      </c>
      <c r="S3126" s="11">
        <f t="shared" si="194"/>
        <v>41977.780104166668</v>
      </c>
      <c r="T3126" s="11">
        <f t="shared" si="195"/>
        <v>42037.780104166668</v>
      </c>
    </row>
    <row r="3127" spans="1:20" hidden="1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192"/>
        <v>0</v>
      </c>
      <c r="P3127" s="6" t="e">
        <f t="shared" si="193"/>
        <v>#DIV/0!</v>
      </c>
      <c r="Q3127" t="s">
        <v>8317</v>
      </c>
      <c r="R3127" t="s">
        <v>8357</v>
      </c>
      <c r="S3127" s="11">
        <f t="shared" si="194"/>
        <v>42346.20685185185</v>
      </c>
      <c r="T3127" s="11">
        <f t="shared" si="195"/>
        <v>42376.20685185185</v>
      </c>
    </row>
    <row r="3128" spans="1:20" ht="90" hidden="1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192"/>
        <v>4</v>
      </c>
      <c r="P3128" s="6">
        <f t="shared" si="193"/>
        <v>61.176470588235297</v>
      </c>
      <c r="Q3128" t="s">
        <v>8317</v>
      </c>
      <c r="R3128" t="s">
        <v>8357</v>
      </c>
      <c r="S3128" s="11">
        <f t="shared" si="194"/>
        <v>42427.01807870371</v>
      </c>
      <c r="T3128" s="11">
        <f t="shared" si="195"/>
        <v>42456.976412037038</v>
      </c>
    </row>
    <row r="3129" spans="1:20" ht="60" hidden="1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192"/>
        <v>0</v>
      </c>
      <c r="P3129" s="6" t="e">
        <f t="shared" si="193"/>
        <v>#DIV/0!</v>
      </c>
      <c r="Q3129" t="s">
        <v>8317</v>
      </c>
      <c r="R3129" t="s">
        <v>8357</v>
      </c>
      <c r="S3129" s="11">
        <f t="shared" si="194"/>
        <v>42034.856817129628</v>
      </c>
      <c r="T3129" s="11">
        <f t="shared" si="195"/>
        <v>42064.856817129628</v>
      </c>
    </row>
    <row r="3130" spans="1:20" ht="60" hidden="1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192"/>
        <v>109</v>
      </c>
      <c r="P3130" s="6">
        <f t="shared" si="193"/>
        <v>139.23931623931625</v>
      </c>
      <c r="Q3130" t="s">
        <v>8317</v>
      </c>
      <c r="R3130" t="s">
        <v>8318</v>
      </c>
      <c r="S3130" s="11">
        <f t="shared" si="194"/>
        <v>42780.825706018513</v>
      </c>
      <c r="T3130" s="11">
        <f t="shared" si="195"/>
        <v>42810.784039351856</v>
      </c>
    </row>
    <row r="3131" spans="1:20" ht="60" hidden="1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192"/>
        <v>1</v>
      </c>
      <c r="P3131" s="6">
        <f t="shared" si="193"/>
        <v>10</v>
      </c>
      <c r="Q3131" t="s">
        <v>8317</v>
      </c>
      <c r="R3131" t="s">
        <v>8318</v>
      </c>
      <c r="S3131" s="11">
        <f t="shared" si="194"/>
        <v>42803.842812499999</v>
      </c>
      <c r="T3131" s="11">
        <f t="shared" si="195"/>
        <v>42843.801145833335</v>
      </c>
    </row>
    <row r="3132" spans="1:20" ht="45" hidden="1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192"/>
        <v>4</v>
      </c>
      <c r="P3132" s="6">
        <f t="shared" si="193"/>
        <v>93.75</v>
      </c>
      <c r="Q3132" t="s">
        <v>8317</v>
      </c>
      <c r="R3132" t="s">
        <v>8318</v>
      </c>
      <c r="S3132" s="11">
        <f t="shared" si="194"/>
        <v>42808.640231481477</v>
      </c>
      <c r="T3132" s="11">
        <f t="shared" si="195"/>
        <v>42839.207638888889</v>
      </c>
    </row>
    <row r="3133" spans="1:20" ht="30" hidden="1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192"/>
        <v>16</v>
      </c>
      <c r="P3133" s="6">
        <f t="shared" si="193"/>
        <v>53.75</v>
      </c>
      <c r="Q3133" t="s">
        <v>8317</v>
      </c>
      <c r="R3133" t="s">
        <v>8318</v>
      </c>
      <c r="S3133" s="11">
        <f t="shared" si="194"/>
        <v>42803.579224537039</v>
      </c>
      <c r="T3133" s="11">
        <f t="shared" si="195"/>
        <v>42833.537557870368</v>
      </c>
    </row>
    <row r="3134" spans="1:20" ht="30" hidden="1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192"/>
        <v>0</v>
      </c>
      <c r="P3134" s="6">
        <f t="shared" si="193"/>
        <v>10</v>
      </c>
      <c r="Q3134" t="s">
        <v>8317</v>
      </c>
      <c r="R3134" t="s">
        <v>8318</v>
      </c>
      <c r="S3134" s="11">
        <f t="shared" si="194"/>
        <v>42786.350231481483</v>
      </c>
      <c r="T3134" s="11">
        <f t="shared" si="195"/>
        <v>42846.308564814812</v>
      </c>
    </row>
    <row r="3135" spans="1:20" ht="60" hidden="1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192"/>
        <v>108</v>
      </c>
      <c r="P3135" s="6">
        <f t="shared" si="193"/>
        <v>33.75</v>
      </c>
      <c r="Q3135" t="s">
        <v>8317</v>
      </c>
      <c r="R3135" t="s">
        <v>8318</v>
      </c>
      <c r="S3135" s="11">
        <f t="shared" si="194"/>
        <v>42788.565208333333</v>
      </c>
      <c r="T3135" s="11">
        <f t="shared" si="195"/>
        <v>42818.523541666669</v>
      </c>
    </row>
    <row r="3136" spans="1:20" ht="60" hidden="1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192"/>
        <v>23</v>
      </c>
      <c r="P3136" s="6">
        <f t="shared" si="193"/>
        <v>18.75</v>
      </c>
      <c r="Q3136" t="s">
        <v>8317</v>
      </c>
      <c r="R3136" t="s">
        <v>8318</v>
      </c>
      <c r="S3136" s="11">
        <f t="shared" si="194"/>
        <v>42800.720127314817</v>
      </c>
      <c r="T3136" s="11">
        <f t="shared" si="195"/>
        <v>42821.678460648152</v>
      </c>
    </row>
    <row r="3137" spans="1:20" ht="60" hidden="1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192"/>
        <v>21</v>
      </c>
      <c r="P3137" s="6">
        <f t="shared" si="193"/>
        <v>23.142857142857142</v>
      </c>
      <c r="Q3137" t="s">
        <v>8317</v>
      </c>
      <c r="R3137" t="s">
        <v>8318</v>
      </c>
      <c r="S3137" s="11">
        <f t="shared" si="194"/>
        <v>42807.151863425926</v>
      </c>
      <c r="T3137" s="11">
        <f t="shared" si="195"/>
        <v>42829.151863425926</v>
      </c>
    </row>
    <row r="3138" spans="1:20" ht="60" hidden="1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192"/>
        <v>128</v>
      </c>
      <c r="P3138" s="6">
        <f t="shared" si="193"/>
        <v>29.045454545454547</v>
      </c>
      <c r="Q3138" t="s">
        <v>8317</v>
      </c>
      <c r="R3138" t="s">
        <v>8318</v>
      </c>
      <c r="S3138" s="11">
        <f t="shared" si="194"/>
        <v>42789.462430555555</v>
      </c>
      <c r="T3138" s="11">
        <f t="shared" si="195"/>
        <v>42825.957638888889</v>
      </c>
    </row>
    <row r="3139" spans="1:20" ht="45" hidden="1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ref="O3139:O3202" si="196">ROUND(E3139/D3139*100,0)</f>
        <v>3</v>
      </c>
      <c r="P3139" s="6">
        <f t="shared" ref="P3139:P3202" si="197">E3139/L3139</f>
        <v>50</v>
      </c>
      <c r="Q3139" t="s">
        <v>8317</v>
      </c>
      <c r="R3139" t="s">
        <v>8318</v>
      </c>
      <c r="S3139" s="11">
        <f t="shared" ref="S3139:S3202" si="198">(((J3139/60)/60)/24)+DATE(1970,1,1)</f>
        <v>42807.885057870371</v>
      </c>
      <c r="T3139" s="11">
        <f t="shared" ref="T3139:T3202" si="199">(((I3139/60)/60)/24)+DATE(1970,1,1)</f>
        <v>42858.8</v>
      </c>
    </row>
    <row r="3140" spans="1:20" ht="60" hidden="1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196"/>
        <v>0</v>
      </c>
      <c r="P3140" s="6" t="e">
        <f t="shared" si="197"/>
        <v>#DIV/0!</v>
      </c>
      <c r="Q3140" t="s">
        <v>8317</v>
      </c>
      <c r="R3140" t="s">
        <v>8318</v>
      </c>
      <c r="S3140" s="11">
        <f t="shared" si="198"/>
        <v>42809.645914351851</v>
      </c>
      <c r="T3140" s="11">
        <f t="shared" si="199"/>
        <v>42828.645914351851</v>
      </c>
    </row>
    <row r="3141" spans="1:20" ht="60" hidden="1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196"/>
        <v>5</v>
      </c>
      <c r="P3141" s="6">
        <f t="shared" si="197"/>
        <v>450</v>
      </c>
      <c r="Q3141" t="s">
        <v>8317</v>
      </c>
      <c r="R3141" t="s">
        <v>8318</v>
      </c>
      <c r="S3141" s="11">
        <f t="shared" si="198"/>
        <v>42785.270370370374</v>
      </c>
      <c r="T3141" s="11">
        <f t="shared" si="199"/>
        <v>42819.189583333333</v>
      </c>
    </row>
    <row r="3142" spans="1:20" ht="60" hidden="1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196"/>
        <v>1</v>
      </c>
      <c r="P3142" s="6">
        <f t="shared" si="197"/>
        <v>24</v>
      </c>
      <c r="Q3142" t="s">
        <v>8317</v>
      </c>
      <c r="R3142" t="s">
        <v>8318</v>
      </c>
      <c r="S3142" s="11">
        <f t="shared" si="198"/>
        <v>42802.718784722223</v>
      </c>
      <c r="T3142" s="11">
        <f t="shared" si="199"/>
        <v>42832.677118055552</v>
      </c>
    </row>
    <row r="3143" spans="1:20" ht="60" hidden="1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196"/>
        <v>52</v>
      </c>
      <c r="P3143" s="6">
        <f t="shared" si="197"/>
        <v>32.25</v>
      </c>
      <c r="Q3143" t="s">
        <v>8317</v>
      </c>
      <c r="R3143" t="s">
        <v>8318</v>
      </c>
      <c r="S3143" s="11">
        <f t="shared" si="198"/>
        <v>42800.753333333334</v>
      </c>
      <c r="T3143" s="11">
        <f t="shared" si="199"/>
        <v>42841.833333333328</v>
      </c>
    </row>
    <row r="3144" spans="1:20" ht="45" hidden="1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196"/>
        <v>2</v>
      </c>
      <c r="P3144" s="6">
        <f t="shared" si="197"/>
        <v>15</v>
      </c>
      <c r="Q3144" t="s">
        <v>8317</v>
      </c>
      <c r="R3144" t="s">
        <v>8318</v>
      </c>
      <c r="S3144" s="11">
        <f t="shared" si="198"/>
        <v>42783.513182870374</v>
      </c>
      <c r="T3144" s="11">
        <f t="shared" si="199"/>
        <v>42813.471516203703</v>
      </c>
    </row>
    <row r="3145" spans="1:20" ht="60" hidden="1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196"/>
        <v>0</v>
      </c>
      <c r="P3145" s="6" t="e">
        <f t="shared" si="197"/>
        <v>#DIV/0!</v>
      </c>
      <c r="Q3145" t="s">
        <v>8317</v>
      </c>
      <c r="R3145" t="s">
        <v>8318</v>
      </c>
      <c r="S3145" s="11">
        <f t="shared" si="198"/>
        <v>42808.358287037037</v>
      </c>
      <c r="T3145" s="11">
        <f t="shared" si="199"/>
        <v>42834.358287037037</v>
      </c>
    </row>
    <row r="3146" spans="1:20" ht="60" hidden="1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196"/>
        <v>75</v>
      </c>
      <c r="P3146" s="6">
        <f t="shared" si="197"/>
        <v>251.33333333333334</v>
      </c>
      <c r="Q3146" t="s">
        <v>8317</v>
      </c>
      <c r="R3146" t="s">
        <v>8318</v>
      </c>
      <c r="S3146" s="11">
        <f t="shared" si="198"/>
        <v>42796.538275462968</v>
      </c>
      <c r="T3146" s="11">
        <f t="shared" si="199"/>
        <v>42813.25</v>
      </c>
    </row>
    <row r="3147" spans="1:20" ht="45" hidden="1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196"/>
        <v>0</v>
      </c>
      <c r="P3147" s="6" t="e">
        <f t="shared" si="197"/>
        <v>#DIV/0!</v>
      </c>
      <c r="Q3147" t="s">
        <v>8317</v>
      </c>
      <c r="R3147" t="s">
        <v>8318</v>
      </c>
      <c r="S3147" s="11">
        <f t="shared" si="198"/>
        <v>42762.040902777779</v>
      </c>
      <c r="T3147" s="11">
        <f t="shared" si="199"/>
        <v>42821.999236111107</v>
      </c>
    </row>
    <row r="3148" spans="1:20" ht="45" hidden="1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196"/>
        <v>11</v>
      </c>
      <c r="P3148" s="6">
        <f t="shared" si="197"/>
        <v>437.5</v>
      </c>
      <c r="Q3148" t="s">
        <v>8317</v>
      </c>
      <c r="R3148" t="s">
        <v>8318</v>
      </c>
      <c r="S3148" s="11">
        <f t="shared" si="198"/>
        <v>42796.682476851856</v>
      </c>
      <c r="T3148" s="11">
        <f t="shared" si="199"/>
        <v>42841.640810185185</v>
      </c>
    </row>
    <row r="3149" spans="1:20" ht="60" hidden="1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196"/>
        <v>118</v>
      </c>
      <c r="P3149" s="6">
        <f t="shared" si="197"/>
        <v>110.35211267605634</v>
      </c>
      <c r="Q3149" t="s">
        <v>8317</v>
      </c>
      <c r="R3149" t="s">
        <v>8318</v>
      </c>
      <c r="S3149" s="11">
        <f t="shared" si="198"/>
        <v>41909.969386574077</v>
      </c>
      <c r="T3149" s="11">
        <f t="shared" si="199"/>
        <v>41950.011053240742</v>
      </c>
    </row>
    <row r="3150" spans="1:20" ht="30" hidden="1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196"/>
        <v>131</v>
      </c>
      <c r="P3150" s="6">
        <f t="shared" si="197"/>
        <v>41.421052631578945</v>
      </c>
      <c r="Q3150" t="s">
        <v>8317</v>
      </c>
      <c r="R3150" t="s">
        <v>8318</v>
      </c>
      <c r="S3150" s="11">
        <f t="shared" si="198"/>
        <v>41891.665324074071</v>
      </c>
      <c r="T3150" s="11">
        <f t="shared" si="199"/>
        <v>41913.166666666664</v>
      </c>
    </row>
    <row r="3151" spans="1:20" ht="60" hidden="1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196"/>
        <v>104</v>
      </c>
      <c r="P3151" s="6">
        <f t="shared" si="197"/>
        <v>52</v>
      </c>
      <c r="Q3151" t="s">
        <v>8317</v>
      </c>
      <c r="R3151" t="s">
        <v>8318</v>
      </c>
      <c r="S3151" s="11">
        <f t="shared" si="198"/>
        <v>41226.017361111109</v>
      </c>
      <c r="T3151" s="11">
        <f t="shared" si="199"/>
        <v>41250.083333333336</v>
      </c>
    </row>
    <row r="3152" spans="1:20" ht="60" hidden="1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196"/>
        <v>101</v>
      </c>
      <c r="P3152" s="6">
        <f t="shared" si="197"/>
        <v>33.990384615384613</v>
      </c>
      <c r="Q3152" t="s">
        <v>8317</v>
      </c>
      <c r="R3152" t="s">
        <v>8318</v>
      </c>
      <c r="S3152" s="11">
        <f t="shared" si="198"/>
        <v>40478.263923611114</v>
      </c>
      <c r="T3152" s="11">
        <f t="shared" si="199"/>
        <v>40568.166666666664</v>
      </c>
    </row>
    <row r="3153" spans="1:20" ht="45" hidden="1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196"/>
        <v>100</v>
      </c>
      <c r="P3153" s="6">
        <f t="shared" si="197"/>
        <v>103.35294117647059</v>
      </c>
      <c r="Q3153" t="s">
        <v>8317</v>
      </c>
      <c r="R3153" t="s">
        <v>8318</v>
      </c>
      <c r="S3153" s="11">
        <f t="shared" si="198"/>
        <v>41862.83997685185</v>
      </c>
      <c r="T3153" s="11">
        <f t="shared" si="199"/>
        <v>41892.83997685185</v>
      </c>
    </row>
    <row r="3154" spans="1:20" ht="45" hidden="1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196"/>
        <v>106</v>
      </c>
      <c r="P3154" s="6">
        <f t="shared" si="197"/>
        <v>34.791044776119406</v>
      </c>
      <c r="Q3154" t="s">
        <v>8317</v>
      </c>
      <c r="R3154" t="s">
        <v>8318</v>
      </c>
      <c r="S3154" s="11">
        <f t="shared" si="198"/>
        <v>41550.867673611108</v>
      </c>
      <c r="T3154" s="11">
        <f t="shared" si="199"/>
        <v>41580.867673611108</v>
      </c>
    </row>
    <row r="3155" spans="1:20" ht="45" hidden="1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196"/>
        <v>336</v>
      </c>
      <c r="P3155" s="6">
        <f t="shared" si="197"/>
        <v>41.773858921161825</v>
      </c>
      <c r="Q3155" t="s">
        <v>8317</v>
      </c>
      <c r="R3155" t="s">
        <v>8318</v>
      </c>
      <c r="S3155" s="11">
        <f t="shared" si="198"/>
        <v>40633.154363425929</v>
      </c>
      <c r="T3155" s="11">
        <f t="shared" si="199"/>
        <v>40664.207638888889</v>
      </c>
    </row>
    <row r="3156" spans="1:20" ht="60" hidden="1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196"/>
        <v>113</v>
      </c>
      <c r="P3156" s="6">
        <f t="shared" si="197"/>
        <v>64.268292682926827</v>
      </c>
      <c r="Q3156" t="s">
        <v>8317</v>
      </c>
      <c r="R3156" t="s">
        <v>8318</v>
      </c>
      <c r="S3156" s="11">
        <f t="shared" si="198"/>
        <v>40970.875671296293</v>
      </c>
      <c r="T3156" s="11">
        <f t="shared" si="199"/>
        <v>41000.834004629629</v>
      </c>
    </row>
    <row r="3157" spans="1:20" ht="45" hidden="1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196"/>
        <v>189</v>
      </c>
      <c r="P3157" s="6">
        <f t="shared" si="197"/>
        <v>31.209370860927152</v>
      </c>
      <c r="Q3157" t="s">
        <v>8317</v>
      </c>
      <c r="R3157" t="s">
        <v>8318</v>
      </c>
      <c r="S3157" s="11">
        <f t="shared" si="198"/>
        <v>41233.499131944445</v>
      </c>
      <c r="T3157" s="11">
        <f t="shared" si="199"/>
        <v>41263.499131944445</v>
      </c>
    </row>
    <row r="3158" spans="1:20" ht="60" hidden="1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196"/>
        <v>102</v>
      </c>
      <c r="P3158" s="6">
        <f t="shared" si="197"/>
        <v>62.921348314606739</v>
      </c>
      <c r="Q3158" t="s">
        <v>8317</v>
      </c>
      <c r="R3158" t="s">
        <v>8318</v>
      </c>
      <c r="S3158" s="11">
        <f t="shared" si="198"/>
        <v>41026.953055555554</v>
      </c>
      <c r="T3158" s="11">
        <f t="shared" si="199"/>
        <v>41061.953055555554</v>
      </c>
    </row>
    <row r="3159" spans="1:20" ht="30" hidden="1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196"/>
        <v>101</v>
      </c>
      <c r="P3159" s="6">
        <f t="shared" si="197"/>
        <v>98.536585365853654</v>
      </c>
      <c r="Q3159" t="s">
        <v>8317</v>
      </c>
      <c r="R3159" t="s">
        <v>8318</v>
      </c>
      <c r="S3159" s="11">
        <f t="shared" si="198"/>
        <v>41829.788252314815</v>
      </c>
      <c r="T3159" s="11">
        <f t="shared" si="199"/>
        <v>41839.208333333336</v>
      </c>
    </row>
    <row r="3160" spans="1:20" ht="30" hidden="1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196"/>
        <v>114</v>
      </c>
      <c r="P3160" s="6">
        <f t="shared" si="197"/>
        <v>82.608695652173907</v>
      </c>
      <c r="Q3160" t="s">
        <v>8317</v>
      </c>
      <c r="R3160" t="s">
        <v>8318</v>
      </c>
      <c r="S3160" s="11">
        <f t="shared" si="198"/>
        <v>41447.839722222219</v>
      </c>
      <c r="T3160" s="11">
        <f t="shared" si="199"/>
        <v>41477.839722222219</v>
      </c>
    </row>
    <row r="3161" spans="1:20" ht="45" hidden="1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196"/>
        <v>133</v>
      </c>
      <c r="P3161" s="6">
        <f t="shared" si="197"/>
        <v>38.504230769230773</v>
      </c>
      <c r="Q3161" t="s">
        <v>8317</v>
      </c>
      <c r="R3161" t="s">
        <v>8318</v>
      </c>
      <c r="S3161" s="11">
        <f t="shared" si="198"/>
        <v>40884.066678240742</v>
      </c>
      <c r="T3161" s="11">
        <f t="shared" si="199"/>
        <v>40926.958333333336</v>
      </c>
    </row>
    <row r="3162" spans="1:20" ht="45" hidden="1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196"/>
        <v>102</v>
      </c>
      <c r="P3162" s="6">
        <f t="shared" si="197"/>
        <v>80.15789473684211</v>
      </c>
      <c r="Q3162" t="s">
        <v>8317</v>
      </c>
      <c r="R3162" t="s">
        <v>8318</v>
      </c>
      <c r="S3162" s="11">
        <f t="shared" si="198"/>
        <v>41841.26489583333</v>
      </c>
      <c r="T3162" s="11">
        <f t="shared" si="199"/>
        <v>41864.207638888889</v>
      </c>
    </row>
    <row r="3163" spans="1:20" ht="60" hidden="1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196"/>
        <v>105</v>
      </c>
      <c r="P3163" s="6">
        <f t="shared" si="197"/>
        <v>28.405405405405407</v>
      </c>
      <c r="Q3163" t="s">
        <v>8317</v>
      </c>
      <c r="R3163" t="s">
        <v>8318</v>
      </c>
      <c r="S3163" s="11">
        <f t="shared" si="198"/>
        <v>41897.536134259259</v>
      </c>
      <c r="T3163" s="11">
        <f t="shared" si="199"/>
        <v>41927.536134259259</v>
      </c>
    </row>
    <row r="3164" spans="1:20" ht="60" hidden="1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196"/>
        <v>127</v>
      </c>
      <c r="P3164" s="6">
        <f t="shared" si="197"/>
        <v>80.730158730158735</v>
      </c>
      <c r="Q3164" t="s">
        <v>8317</v>
      </c>
      <c r="R3164" t="s">
        <v>8318</v>
      </c>
      <c r="S3164" s="11">
        <f t="shared" si="198"/>
        <v>41799.685902777775</v>
      </c>
      <c r="T3164" s="11">
        <f t="shared" si="199"/>
        <v>41827.083333333336</v>
      </c>
    </row>
    <row r="3165" spans="1:20" ht="45" hidden="1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196"/>
        <v>111</v>
      </c>
      <c r="P3165" s="6">
        <f t="shared" si="197"/>
        <v>200.69444444444446</v>
      </c>
      <c r="Q3165" t="s">
        <v>8317</v>
      </c>
      <c r="R3165" t="s">
        <v>8318</v>
      </c>
      <c r="S3165" s="11">
        <f t="shared" si="198"/>
        <v>41775.753761574073</v>
      </c>
      <c r="T3165" s="11">
        <f t="shared" si="199"/>
        <v>41805.753761574073</v>
      </c>
    </row>
    <row r="3166" spans="1:20" ht="60" hidden="1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196"/>
        <v>107</v>
      </c>
      <c r="P3166" s="6">
        <f t="shared" si="197"/>
        <v>37.591549295774648</v>
      </c>
      <c r="Q3166" t="s">
        <v>8317</v>
      </c>
      <c r="R3166" t="s">
        <v>8318</v>
      </c>
      <c r="S3166" s="11">
        <f t="shared" si="198"/>
        <v>41766.80572916667</v>
      </c>
      <c r="T3166" s="11">
        <f t="shared" si="199"/>
        <v>41799.80572916667</v>
      </c>
    </row>
    <row r="3167" spans="1:20" ht="60" hidden="1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196"/>
        <v>163</v>
      </c>
      <c r="P3167" s="6">
        <f t="shared" si="197"/>
        <v>58.095238095238095</v>
      </c>
      <c r="Q3167" t="s">
        <v>8317</v>
      </c>
      <c r="R3167" t="s">
        <v>8318</v>
      </c>
      <c r="S3167" s="11">
        <f t="shared" si="198"/>
        <v>40644.159259259257</v>
      </c>
      <c r="T3167" s="11">
        <f t="shared" si="199"/>
        <v>40666.165972222225</v>
      </c>
    </row>
    <row r="3168" spans="1:20" ht="60" hidden="1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196"/>
        <v>160</v>
      </c>
      <c r="P3168" s="6">
        <f t="shared" si="197"/>
        <v>60.300892473118282</v>
      </c>
      <c r="Q3168" t="s">
        <v>8317</v>
      </c>
      <c r="R3168" t="s">
        <v>8318</v>
      </c>
      <c r="S3168" s="11">
        <f t="shared" si="198"/>
        <v>41940.69158564815</v>
      </c>
      <c r="T3168" s="11">
        <f t="shared" si="199"/>
        <v>41969.332638888889</v>
      </c>
    </row>
    <row r="3169" spans="1:20" ht="30" hidden="1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196"/>
        <v>116</v>
      </c>
      <c r="P3169" s="6">
        <f t="shared" si="197"/>
        <v>63.363636363636367</v>
      </c>
      <c r="Q3169" t="s">
        <v>8317</v>
      </c>
      <c r="R3169" t="s">
        <v>8318</v>
      </c>
      <c r="S3169" s="11">
        <f t="shared" si="198"/>
        <v>41839.175706018519</v>
      </c>
      <c r="T3169" s="11">
        <f t="shared" si="199"/>
        <v>41853.175706018519</v>
      </c>
    </row>
    <row r="3170" spans="1:20" ht="45" hidden="1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196"/>
        <v>124</v>
      </c>
      <c r="P3170" s="6">
        <f t="shared" si="197"/>
        <v>50.901639344262293</v>
      </c>
      <c r="Q3170" t="s">
        <v>8317</v>
      </c>
      <c r="R3170" t="s">
        <v>8318</v>
      </c>
      <c r="S3170" s="11">
        <f t="shared" si="198"/>
        <v>41772.105937500004</v>
      </c>
      <c r="T3170" s="11">
        <f t="shared" si="199"/>
        <v>41803.916666666664</v>
      </c>
    </row>
    <row r="3171" spans="1:20" ht="30" hidden="1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196"/>
        <v>103</v>
      </c>
      <c r="P3171" s="6">
        <f t="shared" si="197"/>
        <v>100.5</v>
      </c>
      <c r="Q3171" t="s">
        <v>8317</v>
      </c>
      <c r="R3171" t="s">
        <v>8318</v>
      </c>
      <c r="S3171" s="11">
        <f t="shared" si="198"/>
        <v>41591.737974537034</v>
      </c>
      <c r="T3171" s="11">
        <f t="shared" si="199"/>
        <v>41621.207638888889</v>
      </c>
    </row>
    <row r="3172" spans="1:20" ht="45" hidden="1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196"/>
        <v>112</v>
      </c>
      <c r="P3172" s="6">
        <f t="shared" si="197"/>
        <v>31.619718309859156</v>
      </c>
      <c r="Q3172" t="s">
        <v>8317</v>
      </c>
      <c r="R3172" t="s">
        <v>8318</v>
      </c>
      <c r="S3172" s="11">
        <f t="shared" si="198"/>
        <v>41789.080370370371</v>
      </c>
      <c r="T3172" s="11">
        <f t="shared" si="199"/>
        <v>41822.166666666664</v>
      </c>
    </row>
    <row r="3173" spans="1:20" ht="60" hidden="1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196"/>
        <v>109</v>
      </c>
      <c r="P3173" s="6">
        <f t="shared" si="197"/>
        <v>65.102564102564102</v>
      </c>
      <c r="Q3173" t="s">
        <v>8317</v>
      </c>
      <c r="R3173" t="s">
        <v>8318</v>
      </c>
      <c r="S3173" s="11">
        <f t="shared" si="198"/>
        <v>42466.608310185184</v>
      </c>
      <c r="T3173" s="11">
        <f t="shared" si="199"/>
        <v>42496.608310185184</v>
      </c>
    </row>
    <row r="3174" spans="1:20" ht="45" hidden="1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196"/>
        <v>115</v>
      </c>
      <c r="P3174" s="6">
        <f t="shared" si="197"/>
        <v>79.310344827586206</v>
      </c>
      <c r="Q3174" t="s">
        <v>8317</v>
      </c>
      <c r="R3174" t="s">
        <v>8318</v>
      </c>
      <c r="S3174" s="11">
        <f t="shared" si="198"/>
        <v>40923.729953703703</v>
      </c>
      <c r="T3174" s="11">
        <f t="shared" si="199"/>
        <v>40953.729953703703</v>
      </c>
    </row>
    <row r="3175" spans="1:20" ht="60" hidden="1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196"/>
        <v>103</v>
      </c>
      <c r="P3175" s="6">
        <f t="shared" si="197"/>
        <v>139.18918918918919</v>
      </c>
      <c r="Q3175" t="s">
        <v>8317</v>
      </c>
      <c r="R3175" t="s">
        <v>8318</v>
      </c>
      <c r="S3175" s="11">
        <f t="shared" si="198"/>
        <v>41878.878379629627</v>
      </c>
      <c r="T3175" s="11">
        <f t="shared" si="199"/>
        <v>41908.878379629627</v>
      </c>
    </row>
    <row r="3176" spans="1:20" ht="60" hidden="1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196"/>
        <v>101</v>
      </c>
      <c r="P3176" s="6">
        <f t="shared" si="197"/>
        <v>131.91304347826087</v>
      </c>
      <c r="Q3176" t="s">
        <v>8317</v>
      </c>
      <c r="R3176" t="s">
        <v>8318</v>
      </c>
      <c r="S3176" s="11">
        <f t="shared" si="198"/>
        <v>41862.864675925928</v>
      </c>
      <c r="T3176" s="11">
        <f t="shared" si="199"/>
        <v>41876.864675925928</v>
      </c>
    </row>
    <row r="3177" spans="1:20" ht="60" hidden="1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196"/>
        <v>110</v>
      </c>
      <c r="P3177" s="6">
        <f t="shared" si="197"/>
        <v>91.3</v>
      </c>
      <c r="Q3177" t="s">
        <v>8317</v>
      </c>
      <c r="R3177" t="s">
        <v>8318</v>
      </c>
      <c r="S3177" s="11">
        <f t="shared" si="198"/>
        <v>40531.886886574073</v>
      </c>
      <c r="T3177" s="11">
        <f t="shared" si="199"/>
        <v>40591.886886574073</v>
      </c>
    </row>
    <row r="3178" spans="1:20" ht="60" hidden="1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196"/>
        <v>115</v>
      </c>
      <c r="P3178" s="6">
        <f t="shared" si="197"/>
        <v>39.672727272727272</v>
      </c>
      <c r="Q3178" t="s">
        <v>8317</v>
      </c>
      <c r="R3178" t="s">
        <v>8318</v>
      </c>
      <c r="S3178" s="11">
        <f t="shared" si="198"/>
        <v>41477.930914351848</v>
      </c>
      <c r="T3178" s="11">
        <f t="shared" si="199"/>
        <v>41504.625</v>
      </c>
    </row>
    <row r="3179" spans="1:20" ht="45" hidden="1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196"/>
        <v>117</v>
      </c>
      <c r="P3179" s="6">
        <f t="shared" si="197"/>
        <v>57.549019607843135</v>
      </c>
      <c r="Q3179" t="s">
        <v>8317</v>
      </c>
      <c r="R3179" t="s">
        <v>8318</v>
      </c>
      <c r="S3179" s="11">
        <f t="shared" si="198"/>
        <v>41781.666770833333</v>
      </c>
      <c r="T3179" s="11">
        <f t="shared" si="199"/>
        <v>41811.666770833333</v>
      </c>
    </row>
    <row r="3180" spans="1:20" ht="60" hidden="1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196"/>
        <v>172</v>
      </c>
      <c r="P3180" s="6">
        <f t="shared" si="197"/>
        <v>33.025641025641029</v>
      </c>
      <c r="Q3180" t="s">
        <v>8317</v>
      </c>
      <c r="R3180" t="s">
        <v>8318</v>
      </c>
      <c r="S3180" s="11">
        <f t="shared" si="198"/>
        <v>41806.605034722219</v>
      </c>
      <c r="T3180" s="11">
        <f t="shared" si="199"/>
        <v>41836.605034722219</v>
      </c>
    </row>
    <row r="3181" spans="1:20" ht="45" hidden="1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196"/>
        <v>114</v>
      </c>
      <c r="P3181" s="6">
        <f t="shared" si="197"/>
        <v>77.335806451612896</v>
      </c>
      <c r="Q3181" t="s">
        <v>8317</v>
      </c>
      <c r="R3181" t="s">
        <v>8318</v>
      </c>
      <c r="S3181" s="11">
        <f t="shared" si="198"/>
        <v>41375.702210648145</v>
      </c>
      <c r="T3181" s="11">
        <f t="shared" si="199"/>
        <v>41400.702210648145</v>
      </c>
    </row>
    <row r="3182" spans="1:20" ht="45" hidden="1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196"/>
        <v>120</v>
      </c>
      <c r="P3182" s="6">
        <f t="shared" si="197"/>
        <v>31.933333333333334</v>
      </c>
      <c r="Q3182" t="s">
        <v>8317</v>
      </c>
      <c r="R3182" t="s">
        <v>8318</v>
      </c>
      <c r="S3182" s="11">
        <f t="shared" si="198"/>
        <v>41780.412604166668</v>
      </c>
      <c r="T3182" s="11">
        <f t="shared" si="199"/>
        <v>41810.412604166668</v>
      </c>
    </row>
    <row r="3183" spans="1:20" ht="60" hidden="1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196"/>
        <v>109</v>
      </c>
      <c r="P3183" s="6">
        <f t="shared" si="197"/>
        <v>36.333333333333336</v>
      </c>
      <c r="Q3183" t="s">
        <v>8317</v>
      </c>
      <c r="R3183" t="s">
        <v>8318</v>
      </c>
      <c r="S3183" s="11">
        <f t="shared" si="198"/>
        <v>41779.310034722221</v>
      </c>
      <c r="T3183" s="11">
        <f t="shared" si="199"/>
        <v>41805.666666666664</v>
      </c>
    </row>
    <row r="3184" spans="1:20" ht="60" hidden="1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196"/>
        <v>101</v>
      </c>
      <c r="P3184" s="6">
        <f t="shared" si="197"/>
        <v>46.768211920529801</v>
      </c>
      <c r="Q3184" t="s">
        <v>8317</v>
      </c>
      <c r="R3184" t="s">
        <v>8318</v>
      </c>
      <c r="S3184" s="11">
        <f t="shared" si="198"/>
        <v>40883.949317129627</v>
      </c>
      <c r="T3184" s="11">
        <f t="shared" si="199"/>
        <v>40939.708333333336</v>
      </c>
    </row>
    <row r="3185" spans="1:20" ht="45" hidden="1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196"/>
        <v>109</v>
      </c>
      <c r="P3185" s="6">
        <f t="shared" si="197"/>
        <v>40.073529411764703</v>
      </c>
      <c r="Q3185" t="s">
        <v>8317</v>
      </c>
      <c r="R3185" t="s">
        <v>8318</v>
      </c>
      <c r="S3185" s="11">
        <f t="shared" si="198"/>
        <v>41491.79478009259</v>
      </c>
      <c r="T3185" s="11">
        <f t="shared" si="199"/>
        <v>41509.79478009259</v>
      </c>
    </row>
    <row r="3186" spans="1:20" ht="45" hidden="1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196"/>
        <v>107</v>
      </c>
      <c r="P3186" s="6">
        <f t="shared" si="197"/>
        <v>100.21739130434783</v>
      </c>
      <c r="Q3186" t="s">
        <v>8317</v>
      </c>
      <c r="R3186" t="s">
        <v>8318</v>
      </c>
      <c r="S3186" s="11">
        <f t="shared" si="198"/>
        <v>41791.993414351848</v>
      </c>
      <c r="T3186" s="11">
        <f t="shared" si="199"/>
        <v>41821.993414351848</v>
      </c>
    </row>
    <row r="3187" spans="1:20" ht="60" hidden="1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196"/>
        <v>100</v>
      </c>
      <c r="P3187" s="6">
        <f t="shared" si="197"/>
        <v>41.666666666666664</v>
      </c>
      <c r="Q3187" t="s">
        <v>8317</v>
      </c>
      <c r="R3187" t="s">
        <v>8318</v>
      </c>
      <c r="S3187" s="11">
        <f t="shared" si="198"/>
        <v>41829.977326388893</v>
      </c>
      <c r="T3187" s="11">
        <f t="shared" si="199"/>
        <v>41836.977326388893</v>
      </c>
    </row>
    <row r="3188" spans="1:20" ht="60" hidden="1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196"/>
        <v>102</v>
      </c>
      <c r="P3188" s="6">
        <f t="shared" si="197"/>
        <v>46.714285714285715</v>
      </c>
      <c r="Q3188" t="s">
        <v>8317</v>
      </c>
      <c r="R3188" t="s">
        <v>8318</v>
      </c>
      <c r="S3188" s="11">
        <f t="shared" si="198"/>
        <v>41868.924050925925</v>
      </c>
      <c r="T3188" s="11">
        <f t="shared" si="199"/>
        <v>41898.875</v>
      </c>
    </row>
    <row r="3189" spans="1:20" ht="60" hidden="1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196"/>
        <v>116</v>
      </c>
      <c r="P3189" s="6">
        <f t="shared" si="197"/>
        <v>71.491803278688522</v>
      </c>
      <c r="Q3189" t="s">
        <v>8317</v>
      </c>
      <c r="R3189" t="s">
        <v>8318</v>
      </c>
      <c r="S3189" s="11">
        <f t="shared" si="198"/>
        <v>41835.666354166664</v>
      </c>
      <c r="T3189" s="11">
        <f t="shared" si="199"/>
        <v>41855.666354166664</v>
      </c>
    </row>
    <row r="3190" spans="1:20" ht="60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196"/>
        <v>65</v>
      </c>
      <c r="P3190" s="6">
        <f t="shared" si="197"/>
        <v>14.444444444444445</v>
      </c>
      <c r="Q3190" t="s">
        <v>8317</v>
      </c>
      <c r="R3190" t="s">
        <v>8359</v>
      </c>
      <c r="S3190" s="11">
        <f t="shared" si="198"/>
        <v>42144.415532407409</v>
      </c>
      <c r="T3190" s="11">
        <f t="shared" si="199"/>
        <v>42165.415532407409</v>
      </c>
    </row>
    <row r="3191" spans="1:20" ht="60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196"/>
        <v>12</v>
      </c>
      <c r="P3191" s="6">
        <f t="shared" si="197"/>
        <v>356.84210526315792</v>
      </c>
      <c r="Q3191" t="s">
        <v>8317</v>
      </c>
      <c r="R3191" t="s">
        <v>8359</v>
      </c>
      <c r="S3191" s="11">
        <f t="shared" si="198"/>
        <v>42118.346435185187</v>
      </c>
      <c r="T3191" s="11">
        <f t="shared" si="199"/>
        <v>42148.346435185187</v>
      </c>
    </row>
    <row r="3192" spans="1:20" ht="4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196"/>
        <v>0</v>
      </c>
      <c r="P3192" s="6" t="e">
        <f t="shared" si="197"/>
        <v>#DIV/0!</v>
      </c>
      <c r="Q3192" t="s">
        <v>8317</v>
      </c>
      <c r="R3192" t="s">
        <v>8359</v>
      </c>
      <c r="S3192" s="11">
        <f t="shared" si="198"/>
        <v>42683.151331018518</v>
      </c>
      <c r="T3192" s="11">
        <f t="shared" si="199"/>
        <v>42713.192997685182</v>
      </c>
    </row>
    <row r="3193" spans="1:20" ht="4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196"/>
        <v>4</v>
      </c>
      <c r="P3193" s="6">
        <f t="shared" si="197"/>
        <v>37.75</v>
      </c>
      <c r="Q3193" t="s">
        <v>8317</v>
      </c>
      <c r="R3193" t="s">
        <v>8359</v>
      </c>
      <c r="S3193" s="11">
        <f t="shared" si="198"/>
        <v>42538.755428240736</v>
      </c>
      <c r="T3193" s="11">
        <f t="shared" si="199"/>
        <v>42598.755428240736</v>
      </c>
    </row>
    <row r="3194" spans="1:20" ht="60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196"/>
        <v>1</v>
      </c>
      <c r="P3194" s="6">
        <f t="shared" si="197"/>
        <v>12.75</v>
      </c>
      <c r="Q3194" t="s">
        <v>8317</v>
      </c>
      <c r="R3194" t="s">
        <v>8359</v>
      </c>
      <c r="S3194" s="11">
        <f t="shared" si="198"/>
        <v>42018.94049768518</v>
      </c>
      <c r="T3194" s="11">
        <f t="shared" si="199"/>
        <v>42063.916666666672</v>
      </c>
    </row>
    <row r="3195" spans="1:20" ht="4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196"/>
        <v>12</v>
      </c>
      <c r="P3195" s="6">
        <f t="shared" si="197"/>
        <v>24.458333333333332</v>
      </c>
      <c r="Q3195" t="s">
        <v>8317</v>
      </c>
      <c r="R3195" t="s">
        <v>8359</v>
      </c>
      <c r="S3195" s="11">
        <f t="shared" si="198"/>
        <v>42010.968240740738</v>
      </c>
      <c r="T3195" s="11">
        <f t="shared" si="199"/>
        <v>42055.968240740738</v>
      </c>
    </row>
    <row r="3196" spans="1:20" ht="60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196"/>
        <v>0</v>
      </c>
      <c r="P3196" s="6" t="e">
        <f t="shared" si="197"/>
        <v>#DIV/0!</v>
      </c>
      <c r="Q3196" t="s">
        <v>8317</v>
      </c>
      <c r="R3196" t="s">
        <v>8359</v>
      </c>
      <c r="S3196" s="11">
        <f t="shared" si="198"/>
        <v>42182.062476851846</v>
      </c>
      <c r="T3196" s="11">
        <f t="shared" si="199"/>
        <v>42212.062476851846</v>
      </c>
    </row>
    <row r="3197" spans="1:20" ht="60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196"/>
        <v>59</v>
      </c>
      <c r="P3197" s="6">
        <f t="shared" si="197"/>
        <v>53.07692307692308</v>
      </c>
      <c r="Q3197" t="s">
        <v>8317</v>
      </c>
      <c r="R3197" t="s">
        <v>8359</v>
      </c>
      <c r="S3197" s="11">
        <f t="shared" si="198"/>
        <v>42017.594236111108</v>
      </c>
      <c r="T3197" s="11">
        <f t="shared" si="199"/>
        <v>42047.594236111108</v>
      </c>
    </row>
    <row r="3198" spans="1:20" ht="4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196"/>
        <v>0</v>
      </c>
      <c r="P3198" s="6">
        <f t="shared" si="197"/>
        <v>300</v>
      </c>
      <c r="Q3198" t="s">
        <v>8317</v>
      </c>
      <c r="R3198" t="s">
        <v>8359</v>
      </c>
      <c r="S3198" s="11">
        <f t="shared" si="198"/>
        <v>42157.598090277781</v>
      </c>
      <c r="T3198" s="11">
        <f t="shared" si="199"/>
        <v>42217.583333333328</v>
      </c>
    </row>
    <row r="3199" spans="1:20" ht="4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196"/>
        <v>11</v>
      </c>
      <c r="P3199" s="6">
        <f t="shared" si="197"/>
        <v>286.25</v>
      </c>
      <c r="Q3199" t="s">
        <v>8317</v>
      </c>
      <c r="R3199" t="s">
        <v>8359</v>
      </c>
      <c r="S3199" s="11">
        <f t="shared" si="198"/>
        <v>42009.493263888886</v>
      </c>
      <c r="T3199" s="11">
        <f t="shared" si="199"/>
        <v>42039.493263888886</v>
      </c>
    </row>
    <row r="3200" spans="1:20" ht="60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196"/>
        <v>0</v>
      </c>
      <c r="P3200" s="6">
        <f t="shared" si="197"/>
        <v>36.666666666666664</v>
      </c>
      <c r="Q3200" t="s">
        <v>8317</v>
      </c>
      <c r="R3200" t="s">
        <v>8359</v>
      </c>
      <c r="S3200" s="11">
        <f t="shared" si="198"/>
        <v>42013.424502314811</v>
      </c>
      <c r="T3200" s="11">
        <f t="shared" si="199"/>
        <v>42051.424502314811</v>
      </c>
    </row>
    <row r="3201" spans="1:20" ht="4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196"/>
        <v>52</v>
      </c>
      <c r="P3201" s="6">
        <f t="shared" si="197"/>
        <v>49.20754716981132</v>
      </c>
      <c r="Q3201" t="s">
        <v>8317</v>
      </c>
      <c r="R3201" t="s">
        <v>8359</v>
      </c>
      <c r="S3201" s="11">
        <f t="shared" si="198"/>
        <v>41858.761782407404</v>
      </c>
      <c r="T3201" s="11">
        <f t="shared" si="199"/>
        <v>41888.875</v>
      </c>
    </row>
    <row r="3202" spans="1:20" ht="60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196"/>
        <v>0</v>
      </c>
      <c r="P3202" s="6">
        <f t="shared" si="197"/>
        <v>1</v>
      </c>
      <c r="Q3202" t="s">
        <v>8317</v>
      </c>
      <c r="R3202" t="s">
        <v>8359</v>
      </c>
      <c r="S3202" s="11">
        <f t="shared" si="198"/>
        <v>42460.320613425924</v>
      </c>
      <c r="T3202" s="11">
        <f t="shared" si="199"/>
        <v>42490.231944444444</v>
      </c>
    </row>
    <row r="3203" spans="1:20" ht="60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ref="O3203:O3266" si="200">ROUND(E3203/D3203*100,0)</f>
        <v>1</v>
      </c>
      <c r="P3203" s="6">
        <f t="shared" ref="P3203:P3266" si="201">E3203/L3203</f>
        <v>12.5</v>
      </c>
      <c r="Q3203" t="s">
        <v>8317</v>
      </c>
      <c r="R3203" t="s">
        <v>8359</v>
      </c>
      <c r="S3203" s="11">
        <f t="shared" ref="S3203:S3266" si="202">(((J3203/60)/60)/24)+DATE(1970,1,1)</f>
        <v>41861.767094907409</v>
      </c>
      <c r="T3203" s="11">
        <f t="shared" ref="T3203:T3266" si="203">(((I3203/60)/60)/24)+DATE(1970,1,1)</f>
        <v>41882.767094907409</v>
      </c>
    </row>
    <row r="3204" spans="1:20" ht="4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200"/>
        <v>55</v>
      </c>
      <c r="P3204" s="6">
        <f t="shared" si="201"/>
        <v>109.04</v>
      </c>
      <c r="Q3204" t="s">
        <v>8317</v>
      </c>
      <c r="R3204" t="s">
        <v>8359</v>
      </c>
      <c r="S3204" s="11">
        <f t="shared" si="202"/>
        <v>42293.853541666671</v>
      </c>
      <c r="T3204" s="11">
        <f t="shared" si="203"/>
        <v>42352.249305555553</v>
      </c>
    </row>
    <row r="3205" spans="1:20" ht="4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200"/>
        <v>25</v>
      </c>
      <c r="P3205" s="6">
        <f t="shared" si="201"/>
        <v>41.666666666666664</v>
      </c>
      <c r="Q3205" t="s">
        <v>8317</v>
      </c>
      <c r="R3205" t="s">
        <v>8359</v>
      </c>
      <c r="S3205" s="11">
        <f t="shared" si="202"/>
        <v>42242.988680555558</v>
      </c>
      <c r="T3205" s="11">
        <f t="shared" si="203"/>
        <v>42272.988680555558</v>
      </c>
    </row>
    <row r="3206" spans="1:20" ht="60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200"/>
        <v>0</v>
      </c>
      <c r="P3206" s="6" t="e">
        <f t="shared" si="201"/>
        <v>#DIV/0!</v>
      </c>
      <c r="Q3206" t="s">
        <v>8317</v>
      </c>
      <c r="R3206" t="s">
        <v>8359</v>
      </c>
      <c r="S3206" s="11">
        <f t="shared" si="202"/>
        <v>42172.686099537037</v>
      </c>
      <c r="T3206" s="11">
        <f t="shared" si="203"/>
        <v>42202.676388888889</v>
      </c>
    </row>
    <row r="3207" spans="1:20" ht="60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200"/>
        <v>3</v>
      </c>
      <c r="P3207" s="6">
        <f t="shared" si="201"/>
        <v>22.75</v>
      </c>
      <c r="Q3207" t="s">
        <v>8317</v>
      </c>
      <c r="R3207" t="s">
        <v>8359</v>
      </c>
      <c r="S3207" s="11">
        <f t="shared" si="202"/>
        <v>42095.374675925923</v>
      </c>
      <c r="T3207" s="11">
        <f t="shared" si="203"/>
        <v>42125.374675925923</v>
      </c>
    </row>
    <row r="3208" spans="1:20" ht="60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200"/>
        <v>0</v>
      </c>
      <c r="P3208" s="6" t="e">
        <f t="shared" si="201"/>
        <v>#DIV/0!</v>
      </c>
      <c r="Q3208" t="s">
        <v>8317</v>
      </c>
      <c r="R3208" t="s">
        <v>8359</v>
      </c>
      <c r="S3208" s="11">
        <f t="shared" si="202"/>
        <v>42236.276053240741</v>
      </c>
      <c r="T3208" s="11">
        <f t="shared" si="203"/>
        <v>42266.276053240741</v>
      </c>
    </row>
    <row r="3209" spans="1:20" ht="60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200"/>
        <v>46</v>
      </c>
      <c r="P3209" s="6">
        <f t="shared" si="201"/>
        <v>70.833333333333329</v>
      </c>
      <c r="Q3209" t="s">
        <v>8317</v>
      </c>
      <c r="R3209" t="s">
        <v>8359</v>
      </c>
      <c r="S3209" s="11">
        <f t="shared" si="202"/>
        <v>42057.277858796297</v>
      </c>
      <c r="T3209" s="11">
        <f t="shared" si="203"/>
        <v>42117.236192129625</v>
      </c>
    </row>
    <row r="3210" spans="1:20" ht="45" hidden="1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200"/>
        <v>104</v>
      </c>
      <c r="P3210" s="6">
        <f t="shared" si="201"/>
        <v>63.109756097560975</v>
      </c>
      <c r="Q3210" t="s">
        <v>8317</v>
      </c>
      <c r="R3210" t="s">
        <v>8318</v>
      </c>
      <c r="S3210" s="11">
        <f t="shared" si="202"/>
        <v>41827.605057870373</v>
      </c>
      <c r="T3210" s="11">
        <f t="shared" si="203"/>
        <v>41848.605057870373</v>
      </c>
    </row>
    <row r="3211" spans="1:20" ht="45" hidden="1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200"/>
        <v>119</v>
      </c>
      <c r="P3211" s="6">
        <f t="shared" si="201"/>
        <v>50.157964601769912</v>
      </c>
      <c r="Q3211" t="s">
        <v>8317</v>
      </c>
      <c r="R3211" t="s">
        <v>8318</v>
      </c>
      <c r="S3211" s="11">
        <f t="shared" si="202"/>
        <v>41778.637245370373</v>
      </c>
      <c r="T3211" s="11">
        <f t="shared" si="203"/>
        <v>41810.958333333336</v>
      </c>
    </row>
    <row r="3212" spans="1:20" ht="60" hidden="1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200"/>
        <v>126</v>
      </c>
      <c r="P3212" s="6">
        <f t="shared" si="201"/>
        <v>62.883333333333333</v>
      </c>
      <c r="Q3212" t="s">
        <v>8317</v>
      </c>
      <c r="R3212" t="s">
        <v>8318</v>
      </c>
      <c r="S3212" s="11">
        <f t="shared" si="202"/>
        <v>41013.936562499999</v>
      </c>
      <c r="T3212" s="11">
        <f t="shared" si="203"/>
        <v>41061.165972222225</v>
      </c>
    </row>
    <row r="3213" spans="1:20" ht="60" hidden="1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200"/>
        <v>120</v>
      </c>
      <c r="P3213" s="6">
        <f t="shared" si="201"/>
        <v>85.531055900621112</v>
      </c>
      <c r="Q3213" t="s">
        <v>8317</v>
      </c>
      <c r="R3213" t="s">
        <v>8318</v>
      </c>
      <c r="S3213" s="11">
        <f t="shared" si="202"/>
        <v>41834.586574074077</v>
      </c>
      <c r="T3213" s="11">
        <f t="shared" si="203"/>
        <v>41866.083333333336</v>
      </c>
    </row>
    <row r="3214" spans="1:20" ht="30" hidden="1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200"/>
        <v>126</v>
      </c>
      <c r="P3214" s="6">
        <f t="shared" si="201"/>
        <v>53.723404255319146</v>
      </c>
      <c r="Q3214" t="s">
        <v>8317</v>
      </c>
      <c r="R3214" t="s">
        <v>8318</v>
      </c>
      <c r="S3214" s="11">
        <f t="shared" si="202"/>
        <v>41829.795729166668</v>
      </c>
      <c r="T3214" s="11">
        <f t="shared" si="203"/>
        <v>41859.795729166668</v>
      </c>
    </row>
    <row r="3215" spans="1:20" ht="60" hidden="1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200"/>
        <v>100</v>
      </c>
      <c r="P3215" s="6">
        <f t="shared" si="201"/>
        <v>127.80851063829788</v>
      </c>
      <c r="Q3215" t="s">
        <v>8317</v>
      </c>
      <c r="R3215" t="s">
        <v>8318</v>
      </c>
      <c r="S3215" s="11">
        <f t="shared" si="202"/>
        <v>42171.763414351852</v>
      </c>
      <c r="T3215" s="11">
        <f t="shared" si="203"/>
        <v>42211.763414351852</v>
      </c>
    </row>
    <row r="3216" spans="1:20" ht="60" hidden="1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200"/>
        <v>102</v>
      </c>
      <c r="P3216" s="6">
        <f t="shared" si="201"/>
        <v>106.57391304347826</v>
      </c>
      <c r="Q3216" t="s">
        <v>8317</v>
      </c>
      <c r="R3216" t="s">
        <v>8318</v>
      </c>
      <c r="S3216" s="11">
        <f t="shared" si="202"/>
        <v>42337.792511574073</v>
      </c>
      <c r="T3216" s="11">
        <f t="shared" si="203"/>
        <v>42374.996527777781</v>
      </c>
    </row>
    <row r="3217" spans="1:20" ht="60" hidden="1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200"/>
        <v>100</v>
      </c>
      <c r="P3217" s="6">
        <f t="shared" si="201"/>
        <v>262.11194029850748</v>
      </c>
      <c r="Q3217" t="s">
        <v>8317</v>
      </c>
      <c r="R3217" t="s">
        <v>8318</v>
      </c>
      <c r="S3217" s="11">
        <f t="shared" si="202"/>
        <v>42219.665173611109</v>
      </c>
      <c r="T3217" s="11">
        <f t="shared" si="203"/>
        <v>42257.165972222225</v>
      </c>
    </row>
    <row r="3218" spans="1:20" ht="60" hidden="1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200"/>
        <v>100</v>
      </c>
      <c r="P3218" s="6">
        <f t="shared" si="201"/>
        <v>57.171428571428571</v>
      </c>
      <c r="Q3218" t="s">
        <v>8317</v>
      </c>
      <c r="R3218" t="s">
        <v>8318</v>
      </c>
      <c r="S3218" s="11">
        <f t="shared" si="202"/>
        <v>42165.462627314817</v>
      </c>
      <c r="T3218" s="11">
        <f t="shared" si="203"/>
        <v>42196.604166666672</v>
      </c>
    </row>
    <row r="3219" spans="1:20" ht="45" hidden="1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200"/>
        <v>116</v>
      </c>
      <c r="P3219" s="6">
        <f t="shared" si="201"/>
        <v>50.20192307692308</v>
      </c>
      <c r="Q3219" t="s">
        <v>8317</v>
      </c>
      <c r="R3219" t="s">
        <v>8318</v>
      </c>
      <c r="S3219" s="11">
        <f t="shared" si="202"/>
        <v>42648.546111111107</v>
      </c>
      <c r="T3219" s="11">
        <f t="shared" si="203"/>
        <v>42678.546111111107</v>
      </c>
    </row>
    <row r="3220" spans="1:20" ht="60" hidden="1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200"/>
        <v>102</v>
      </c>
      <c r="P3220" s="6">
        <f t="shared" si="201"/>
        <v>66.586956521739125</v>
      </c>
      <c r="Q3220" t="s">
        <v>8317</v>
      </c>
      <c r="R3220" t="s">
        <v>8318</v>
      </c>
      <c r="S3220" s="11">
        <f t="shared" si="202"/>
        <v>41971.002152777779</v>
      </c>
      <c r="T3220" s="11">
        <f t="shared" si="203"/>
        <v>42004</v>
      </c>
    </row>
    <row r="3221" spans="1:20" ht="45" hidden="1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200"/>
        <v>100</v>
      </c>
      <c r="P3221" s="6">
        <f t="shared" si="201"/>
        <v>168.25210084033614</v>
      </c>
      <c r="Q3221" t="s">
        <v>8317</v>
      </c>
      <c r="R3221" t="s">
        <v>8318</v>
      </c>
      <c r="S3221" s="11">
        <f t="shared" si="202"/>
        <v>42050.983182870375</v>
      </c>
      <c r="T3221" s="11">
        <f t="shared" si="203"/>
        <v>42085.941516203704</v>
      </c>
    </row>
    <row r="3222" spans="1:20" ht="30" hidden="1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200"/>
        <v>101</v>
      </c>
      <c r="P3222" s="6">
        <f t="shared" si="201"/>
        <v>256.37288135593218</v>
      </c>
      <c r="Q3222" t="s">
        <v>8317</v>
      </c>
      <c r="R3222" t="s">
        <v>8318</v>
      </c>
      <c r="S3222" s="11">
        <f t="shared" si="202"/>
        <v>42772.833379629628</v>
      </c>
      <c r="T3222" s="11">
        <f t="shared" si="203"/>
        <v>42806.875</v>
      </c>
    </row>
    <row r="3223" spans="1:20" ht="60" hidden="1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200"/>
        <v>103</v>
      </c>
      <c r="P3223" s="6">
        <f t="shared" si="201"/>
        <v>36.610619469026545</v>
      </c>
      <c r="Q3223" t="s">
        <v>8317</v>
      </c>
      <c r="R3223" t="s">
        <v>8318</v>
      </c>
      <c r="S3223" s="11">
        <f t="shared" si="202"/>
        <v>42155.696793981479</v>
      </c>
      <c r="T3223" s="11">
        <f t="shared" si="203"/>
        <v>42190.696793981479</v>
      </c>
    </row>
    <row r="3224" spans="1:20" ht="45" hidden="1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200"/>
        <v>125</v>
      </c>
      <c r="P3224" s="6">
        <f t="shared" si="201"/>
        <v>37.142857142857146</v>
      </c>
      <c r="Q3224" t="s">
        <v>8317</v>
      </c>
      <c r="R3224" t="s">
        <v>8318</v>
      </c>
      <c r="S3224" s="11">
        <f t="shared" si="202"/>
        <v>42270.582141203704</v>
      </c>
      <c r="T3224" s="11">
        <f t="shared" si="203"/>
        <v>42301.895138888889</v>
      </c>
    </row>
    <row r="3225" spans="1:20" ht="30" hidden="1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200"/>
        <v>110</v>
      </c>
      <c r="P3225" s="6">
        <f t="shared" si="201"/>
        <v>45.878378378378379</v>
      </c>
      <c r="Q3225" t="s">
        <v>8317</v>
      </c>
      <c r="R3225" t="s">
        <v>8318</v>
      </c>
      <c r="S3225" s="11">
        <f t="shared" si="202"/>
        <v>42206.835370370376</v>
      </c>
      <c r="T3225" s="11">
        <f t="shared" si="203"/>
        <v>42236.835370370376</v>
      </c>
    </row>
    <row r="3226" spans="1:20" ht="60" hidden="1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200"/>
        <v>102</v>
      </c>
      <c r="P3226" s="6">
        <f t="shared" si="201"/>
        <v>141.71296296296296</v>
      </c>
      <c r="Q3226" t="s">
        <v>8317</v>
      </c>
      <c r="R3226" t="s">
        <v>8318</v>
      </c>
      <c r="S3226" s="11">
        <f t="shared" si="202"/>
        <v>42697.850844907407</v>
      </c>
      <c r="T3226" s="11">
        <f t="shared" si="203"/>
        <v>42745.208333333328</v>
      </c>
    </row>
    <row r="3227" spans="1:20" ht="45" hidden="1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200"/>
        <v>102</v>
      </c>
      <c r="P3227" s="6">
        <f t="shared" si="201"/>
        <v>52.487179487179489</v>
      </c>
      <c r="Q3227" t="s">
        <v>8317</v>
      </c>
      <c r="R3227" t="s">
        <v>8318</v>
      </c>
      <c r="S3227" s="11">
        <f t="shared" si="202"/>
        <v>42503.559467592597</v>
      </c>
      <c r="T3227" s="11">
        <f t="shared" si="203"/>
        <v>42524.875</v>
      </c>
    </row>
    <row r="3228" spans="1:20" ht="45" hidden="1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200"/>
        <v>104</v>
      </c>
      <c r="P3228" s="6">
        <f t="shared" si="201"/>
        <v>59.523809523809526</v>
      </c>
      <c r="Q3228" t="s">
        <v>8317</v>
      </c>
      <c r="R3228" t="s">
        <v>8318</v>
      </c>
      <c r="S3228" s="11">
        <f t="shared" si="202"/>
        <v>42277.583472222221</v>
      </c>
      <c r="T3228" s="11">
        <f t="shared" si="203"/>
        <v>42307.583472222221</v>
      </c>
    </row>
    <row r="3229" spans="1:20" ht="60" hidden="1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200"/>
        <v>125</v>
      </c>
      <c r="P3229" s="6">
        <f t="shared" si="201"/>
        <v>50</v>
      </c>
      <c r="Q3229" t="s">
        <v>8317</v>
      </c>
      <c r="R3229" t="s">
        <v>8318</v>
      </c>
      <c r="S3229" s="11">
        <f t="shared" si="202"/>
        <v>42722.882361111115</v>
      </c>
      <c r="T3229" s="11">
        <f t="shared" si="203"/>
        <v>42752.882361111115</v>
      </c>
    </row>
    <row r="3230" spans="1:20" ht="30" hidden="1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200"/>
        <v>102</v>
      </c>
      <c r="P3230" s="6">
        <f t="shared" si="201"/>
        <v>193.62162162162161</v>
      </c>
      <c r="Q3230" t="s">
        <v>8317</v>
      </c>
      <c r="R3230" t="s">
        <v>8318</v>
      </c>
      <c r="S3230" s="11">
        <f t="shared" si="202"/>
        <v>42323.70930555556</v>
      </c>
      <c r="T3230" s="11">
        <f t="shared" si="203"/>
        <v>42355.207638888889</v>
      </c>
    </row>
    <row r="3231" spans="1:20" ht="45" hidden="1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200"/>
        <v>108</v>
      </c>
      <c r="P3231" s="6">
        <f t="shared" si="201"/>
        <v>106.79702970297029</v>
      </c>
      <c r="Q3231" t="s">
        <v>8317</v>
      </c>
      <c r="R3231" t="s">
        <v>8318</v>
      </c>
      <c r="S3231" s="11">
        <f t="shared" si="202"/>
        <v>41933.291643518518</v>
      </c>
      <c r="T3231" s="11">
        <f t="shared" si="203"/>
        <v>41963.333310185189</v>
      </c>
    </row>
    <row r="3232" spans="1:20" ht="60" hidden="1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200"/>
        <v>110</v>
      </c>
      <c r="P3232" s="6">
        <f t="shared" si="201"/>
        <v>77.21621621621621</v>
      </c>
      <c r="Q3232" t="s">
        <v>8317</v>
      </c>
      <c r="R3232" t="s">
        <v>8318</v>
      </c>
      <c r="S3232" s="11">
        <f t="shared" si="202"/>
        <v>41898.168125000004</v>
      </c>
      <c r="T3232" s="11">
        <f t="shared" si="203"/>
        <v>41913.165972222225</v>
      </c>
    </row>
    <row r="3233" spans="1:20" ht="45" hidden="1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200"/>
        <v>161</v>
      </c>
      <c r="P3233" s="6">
        <f t="shared" si="201"/>
        <v>57.5</v>
      </c>
      <c r="Q3233" t="s">
        <v>8317</v>
      </c>
      <c r="R3233" t="s">
        <v>8318</v>
      </c>
      <c r="S3233" s="11">
        <f t="shared" si="202"/>
        <v>42446.943831018521</v>
      </c>
      <c r="T3233" s="11">
        <f t="shared" si="203"/>
        <v>42476.943831018521</v>
      </c>
    </row>
    <row r="3234" spans="1:20" ht="45" hidden="1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200"/>
        <v>131</v>
      </c>
      <c r="P3234" s="6">
        <f t="shared" si="201"/>
        <v>50.46153846153846</v>
      </c>
      <c r="Q3234" t="s">
        <v>8317</v>
      </c>
      <c r="R3234" t="s">
        <v>8318</v>
      </c>
      <c r="S3234" s="11">
        <f t="shared" si="202"/>
        <v>42463.81385416667</v>
      </c>
      <c r="T3234" s="11">
        <f t="shared" si="203"/>
        <v>42494.165972222225</v>
      </c>
    </row>
    <row r="3235" spans="1:20" ht="45" hidden="1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200"/>
        <v>119</v>
      </c>
      <c r="P3235" s="6">
        <f t="shared" si="201"/>
        <v>97.377049180327873</v>
      </c>
      <c r="Q3235" t="s">
        <v>8317</v>
      </c>
      <c r="R3235" t="s">
        <v>8318</v>
      </c>
      <c r="S3235" s="11">
        <f t="shared" si="202"/>
        <v>42766.805034722223</v>
      </c>
      <c r="T3235" s="11">
        <f t="shared" si="203"/>
        <v>42796.805034722223</v>
      </c>
    </row>
    <row r="3236" spans="1:20" ht="60" hidden="1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200"/>
        <v>100</v>
      </c>
      <c r="P3236" s="6">
        <f t="shared" si="201"/>
        <v>34.91921739130435</v>
      </c>
      <c r="Q3236" t="s">
        <v>8317</v>
      </c>
      <c r="R3236" t="s">
        <v>8318</v>
      </c>
      <c r="S3236" s="11">
        <f t="shared" si="202"/>
        <v>42734.789444444439</v>
      </c>
      <c r="T3236" s="11">
        <f t="shared" si="203"/>
        <v>42767.979861111111</v>
      </c>
    </row>
    <row r="3237" spans="1:20" ht="60" hidden="1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200"/>
        <v>103</v>
      </c>
      <c r="P3237" s="6">
        <f t="shared" si="201"/>
        <v>85.530386740331494</v>
      </c>
      <c r="Q3237" t="s">
        <v>8317</v>
      </c>
      <c r="R3237" t="s">
        <v>8318</v>
      </c>
      <c r="S3237" s="11">
        <f t="shared" si="202"/>
        <v>42522.347812499997</v>
      </c>
      <c r="T3237" s="11">
        <f t="shared" si="203"/>
        <v>42552.347812499997</v>
      </c>
    </row>
    <row r="3238" spans="1:20" ht="60" hidden="1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200"/>
        <v>101</v>
      </c>
      <c r="P3238" s="6">
        <f t="shared" si="201"/>
        <v>182.90909090909091</v>
      </c>
      <c r="Q3238" t="s">
        <v>8317</v>
      </c>
      <c r="R3238" t="s">
        <v>8318</v>
      </c>
      <c r="S3238" s="11">
        <f t="shared" si="202"/>
        <v>42702.917048611111</v>
      </c>
      <c r="T3238" s="11">
        <f t="shared" si="203"/>
        <v>42732.917048611111</v>
      </c>
    </row>
    <row r="3239" spans="1:20" ht="30" hidden="1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200"/>
        <v>101</v>
      </c>
      <c r="P3239" s="6">
        <f t="shared" si="201"/>
        <v>131.13620817843866</v>
      </c>
      <c r="Q3239" t="s">
        <v>8317</v>
      </c>
      <c r="R3239" t="s">
        <v>8318</v>
      </c>
      <c r="S3239" s="11">
        <f t="shared" si="202"/>
        <v>42252.474351851852</v>
      </c>
      <c r="T3239" s="11">
        <f t="shared" si="203"/>
        <v>42276.165972222225</v>
      </c>
    </row>
    <row r="3240" spans="1:20" ht="60" hidden="1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200"/>
        <v>112</v>
      </c>
      <c r="P3240" s="6">
        <f t="shared" si="201"/>
        <v>39.810126582278478</v>
      </c>
      <c r="Q3240" t="s">
        <v>8317</v>
      </c>
      <c r="R3240" t="s">
        <v>8318</v>
      </c>
      <c r="S3240" s="11">
        <f t="shared" si="202"/>
        <v>42156.510393518518</v>
      </c>
      <c r="T3240" s="11">
        <f t="shared" si="203"/>
        <v>42186.510393518518</v>
      </c>
    </row>
    <row r="3241" spans="1:20" ht="60" hidden="1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200"/>
        <v>106</v>
      </c>
      <c r="P3241" s="6">
        <f t="shared" si="201"/>
        <v>59.701730769230764</v>
      </c>
      <c r="Q3241" t="s">
        <v>8317</v>
      </c>
      <c r="R3241" t="s">
        <v>8318</v>
      </c>
      <c r="S3241" s="11">
        <f t="shared" si="202"/>
        <v>42278.089039351849</v>
      </c>
      <c r="T3241" s="11">
        <f t="shared" si="203"/>
        <v>42302.999305555553</v>
      </c>
    </row>
    <row r="3242" spans="1:20" ht="60" hidden="1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200"/>
        <v>101</v>
      </c>
      <c r="P3242" s="6">
        <f t="shared" si="201"/>
        <v>88.735294117647058</v>
      </c>
      <c r="Q3242" t="s">
        <v>8317</v>
      </c>
      <c r="R3242" t="s">
        <v>8318</v>
      </c>
      <c r="S3242" s="11">
        <f t="shared" si="202"/>
        <v>42754.693842592591</v>
      </c>
      <c r="T3242" s="11">
        <f t="shared" si="203"/>
        <v>42782.958333333328</v>
      </c>
    </row>
    <row r="3243" spans="1:20" ht="60" hidden="1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200"/>
        <v>115</v>
      </c>
      <c r="P3243" s="6">
        <f t="shared" si="201"/>
        <v>58.688622754491021</v>
      </c>
      <c r="Q3243" t="s">
        <v>8317</v>
      </c>
      <c r="R3243" t="s">
        <v>8318</v>
      </c>
      <c r="S3243" s="11">
        <f t="shared" si="202"/>
        <v>41893.324884259258</v>
      </c>
      <c r="T3243" s="11">
        <f t="shared" si="203"/>
        <v>41926.290972222225</v>
      </c>
    </row>
    <row r="3244" spans="1:20" ht="45" hidden="1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200"/>
        <v>127</v>
      </c>
      <c r="P3244" s="6">
        <f t="shared" si="201"/>
        <v>69.56513661202186</v>
      </c>
      <c r="Q3244" t="s">
        <v>8317</v>
      </c>
      <c r="R3244" t="s">
        <v>8318</v>
      </c>
      <c r="S3244" s="11">
        <f t="shared" si="202"/>
        <v>41871.755694444444</v>
      </c>
      <c r="T3244" s="11">
        <f t="shared" si="203"/>
        <v>41901.755694444444</v>
      </c>
    </row>
    <row r="3245" spans="1:20" ht="45" hidden="1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200"/>
        <v>103</v>
      </c>
      <c r="P3245" s="6">
        <f t="shared" si="201"/>
        <v>115.87323943661971</v>
      </c>
      <c r="Q3245" t="s">
        <v>8317</v>
      </c>
      <c r="R3245" t="s">
        <v>8318</v>
      </c>
      <c r="S3245" s="11">
        <f t="shared" si="202"/>
        <v>42262.096782407403</v>
      </c>
      <c r="T3245" s="11">
        <f t="shared" si="203"/>
        <v>42286</v>
      </c>
    </row>
    <row r="3246" spans="1:20" ht="45" hidden="1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200"/>
        <v>103</v>
      </c>
      <c r="P3246" s="6">
        <f t="shared" si="201"/>
        <v>23.869565217391305</v>
      </c>
      <c r="Q3246" t="s">
        <v>8317</v>
      </c>
      <c r="R3246" t="s">
        <v>8318</v>
      </c>
      <c r="S3246" s="11">
        <f t="shared" si="202"/>
        <v>42675.694236111114</v>
      </c>
      <c r="T3246" s="11">
        <f t="shared" si="203"/>
        <v>42705.735902777778</v>
      </c>
    </row>
    <row r="3247" spans="1:20" ht="45" hidden="1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200"/>
        <v>104</v>
      </c>
      <c r="P3247" s="6">
        <f t="shared" si="201"/>
        <v>81.125925925925927</v>
      </c>
      <c r="Q3247" t="s">
        <v>8317</v>
      </c>
      <c r="R3247" t="s">
        <v>8318</v>
      </c>
      <c r="S3247" s="11">
        <f t="shared" si="202"/>
        <v>42135.60020833333</v>
      </c>
      <c r="T3247" s="11">
        <f t="shared" si="203"/>
        <v>42167.083333333328</v>
      </c>
    </row>
    <row r="3248" spans="1:20" ht="45" hidden="1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200"/>
        <v>111</v>
      </c>
      <c r="P3248" s="6">
        <f t="shared" si="201"/>
        <v>57.626943005181346</v>
      </c>
      <c r="Q3248" t="s">
        <v>8317</v>
      </c>
      <c r="R3248" t="s">
        <v>8318</v>
      </c>
      <c r="S3248" s="11">
        <f t="shared" si="202"/>
        <v>42230.472222222219</v>
      </c>
      <c r="T3248" s="11">
        <f t="shared" si="203"/>
        <v>42259.165972222225</v>
      </c>
    </row>
    <row r="3249" spans="1:20" ht="60" hidden="1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200"/>
        <v>106</v>
      </c>
      <c r="P3249" s="6">
        <f t="shared" si="201"/>
        <v>46.429824561403507</v>
      </c>
      <c r="Q3249" t="s">
        <v>8317</v>
      </c>
      <c r="R3249" t="s">
        <v>8318</v>
      </c>
      <c r="S3249" s="11">
        <f t="shared" si="202"/>
        <v>42167.434166666666</v>
      </c>
      <c r="T3249" s="11">
        <f t="shared" si="203"/>
        <v>42197.434166666666</v>
      </c>
    </row>
    <row r="3250" spans="1:20" ht="30" hidden="1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200"/>
        <v>101</v>
      </c>
      <c r="P3250" s="6">
        <f t="shared" si="201"/>
        <v>60.475000000000001</v>
      </c>
      <c r="Q3250" t="s">
        <v>8317</v>
      </c>
      <c r="R3250" t="s">
        <v>8318</v>
      </c>
      <c r="S3250" s="11">
        <f t="shared" si="202"/>
        <v>42068.888391203705</v>
      </c>
      <c r="T3250" s="11">
        <f t="shared" si="203"/>
        <v>42098.846724537041</v>
      </c>
    </row>
    <row r="3251" spans="1:20" ht="60" hidden="1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200"/>
        <v>105</v>
      </c>
      <c r="P3251" s="6">
        <f t="shared" si="201"/>
        <v>65.579545454545453</v>
      </c>
      <c r="Q3251" t="s">
        <v>8317</v>
      </c>
      <c r="R3251" t="s">
        <v>8318</v>
      </c>
      <c r="S3251" s="11">
        <f t="shared" si="202"/>
        <v>42145.746689814812</v>
      </c>
      <c r="T3251" s="11">
        <f t="shared" si="203"/>
        <v>42175.746689814812</v>
      </c>
    </row>
    <row r="3252" spans="1:20" ht="60" hidden="1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200"/>
        <v>102</v>
      </c>
      <c r="P3252" s="6">
        <f t="shared" si="201"/>
        <v>119.1924882629108</v>
      </c>
      <c r="Q3252" t="s">
        <v>8317</v>
      </c>
      <c r="R3252" t="s">
        <v>8318</v>
      </c>
      <c r="S3252" s="11">
        <f t="shared" si="202"/>
        <v>41918.742175925923</v>
      </c>
      <c r="T3252" s="11">
        <f t="shared" si="203"/>
        <v>41948.783842592595</v>
      </c>
    </row>
    <row r="3253" spans="1:20" ht="60" hidden="1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200"/>
        <v>111</v>
      </c>
      <c r="P3253" s="6">
        <f t="shared" si="201"/>
        <v>83.05</v>
      </c>
      <c r="Q3253" t="s">
        <v>8317</v>
      </c>
      <c r="R3253" t="s">
        <v>8318</v>
      </c>
      <c r="S3253" s="11">
        <f t="shared" si="202"/>
        <v>42146.731087962966</v>
      </c>
      <c r="T3253" s="11">
        <f t="shared" si="203"/>
        <v>42176.731087962966</v>
      </c>
    </row>
    <row r="3254" spans="1:20" ht="45" hidden="1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200"/>
        <v>128</v>
      </c>
      <c r="P3254" s="6">
        <f t="shared" si="201"/>
        <v>57.52</v>
      </c>
      <c r="Q3254" t="s">
        <v>8317</v>
      </c>
      <c r="R3254" t="s">
        <v>8318</v>
      </c>
      <c r="S3254" s="11">
        <f t="shared" si="202"/>
        <v>42590.472685185188</v>
      </c>
      <c r="T3254" s="11">
        <f t="shared" si="203"/>
        <v>42620.472685185188</v>
      </c>
    </row>
    <row r="3255" spans="1:20" ht="45" hidden="1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200"/>
        <v>102</v>
      </c>
      <c r="P3255" s="6">
        <f t="shared" si="201"/>
        <v>177.08695652173913</v>
      </c>
      <c r="Q3255" t="s">
        <v>8317</v>
      </c>
      <c r="R3255" t="s">
        <v>8318</v>
      </c>
      <c r="S3255" s="11">
        <f t="shared" si="202"/>
        <v>42602.576712962968</v>
      </c>
      <c r="T3255" s="11">
        <f t="shared" si="203"/>
        <v>42621.15625</v>
      </c>
    </row>
    <row r="3256" spans="1:20" ht="60" hidden="1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200"/>
        <v>101</v>
      </c>
      <c r="P3256" s="6">
        <f t="shared" si="201"/>
        <v>70.771505376344081</v>
      </c>
      <c r="Q3256" t="s">
        <v>8317</v>
      </c>
      <c r="R3256" t="s">
        <v>8318</v>
      </c>
      <c r="S3256" s="11">
        <f t="shared" si="202"/>
        <v>42059.085752314815</v>
      </c>
      <c r="T3256" s="11">
        <f t="shared" si="203"/>
        <v>42089.044085648144</v>
      </c>
    </row>
    <row r="3257" spans="1:20" ht="60" hidden="1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200"/>
        <v>175</v>
      </c>
      <c r="P3257" s="6">
        <f t="shared" si="201"/>
        <v>29.166666666666668</v>
      </c>
      <c r="Q3257" t="s">
        <v>8317</v>
      </c>
      <c r="R3257" t="s">
        <v>8318</v>
      </c>
      <c r="S3257" s="11">
        <f t="shared" si="202"/>
        <v>41889.768229166664</v>
      </c>
      <c r="T3257" s="11">
        <f t="shared" si="203"/>
        <v>41919.768229166664</v>
      </c>
    </row>
    <row r="3258" spans="1:20" ht="45" hidden="1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200"/>
        <v>128</v>
      </c>
      <c r="P3258" s="6">
        <f t="shared" si="201"/>
        <v>72.76136363636364</v>
      </c>
      <c r="Q3258" t="s">
        <v>8317</v>
      </c>
      <c r="R3258" t="s">
        <v>8318</v>
      </c>
      <c r="S3258" s="11">
        <f t="shared" si="202"/>
        <v>42144.573807870373</v>
      </c>
      <c r="T3258" s="11">
        <f t="shared" si="203"/>
        <v>42166.165972222225</v>
      </c>
    </row>
    <row r="3259" spans="1:20" ht="60" hidden="1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200"/>
        <v>106</v>
      </c>
      <c r="P3259" s="6">
        <f t="shared" si="201"/>
        <v>51.853414634146333</v>
      </c>
      <c r="Q3259" t="s">
        <v>8317</v>
      </c>
      <c r="R3259" t="s">
        <v>8318</v>
      </c>
      <c r="S3259" s="11">
        <f t="shared" si="202"/>
        <v>42758.559629629628</v>
      </c>
      <c r="T3259" s="11">
        <f t="shared" si="203"/>
        <v>42788.559629629628</v>
      </c>
    </row>
    <row r="3260" spans="1:20" ht="45" hidden="1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200"/>
        <v>105</v>
      </c>
      <c r="P3260" s="6">
        <f t="shared" si="201"/>
        <v>98.2</v>
      </c>
      <c r="Q3260" t="s">
        <v>8317</v>
      </c>
      <c r="R3260" t="s">
        <v>8318</v>
      </c>
      <c r="S3260" s="11">
        <f t="shared" si="202"/>
        <v>41982.887280092589</v>
      </c>
      <c r="T3260" s="11">
        <f t="shared" si="203"/>
        <v>42012.887280092589</v>
      </c>
    </row>
    <row r="3261" spans="1:20" ht="60" hidden="1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200"/>
        <v>106</v>
      </c>
      <c r="P3261" s="6">
        <f t="shared" si="201"/>
        <v>251.7381443298969</v>
      </c>
      <c r="Q3261" t="s">
        <v>8317</v>
      </c>
      <c r="R3261" t="s">
        <v>8318</v>
      </c>
      <c r="S3261" s="11">
        <f t="shared" si="202"/>
        <v>42614.760937500003</v>
      </c>
      <c r="T3261" s="11">
        <f t="shared" si="203"/>
        <v>42644.165972222225</v>
      </c>
    </row>
    <row r="3262" spans="1:20" ht="45" hidden="1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200"/>
        <v>109</v>
      </c>
      <c r="P3262" s="6">
        <f t="shared" si="201"/>
        <v>74.821917808219183</v>
      </c>
      <c r="Q3262" t="s">
        <v>8317</v>
      </c>
      <c r="R3262" t="s">
        <v>8318</v>
      </c>
      <c r="S3262" s="11">
        <f t="shared" si="202"/>
        <v>42303.672662037032</v>
      </c>
      <c r="T3262" s="11">
        <f t="shared" si="203"/>
        <v>42338.714328703703</v>
      </c>
    </row>
    <row r="3263" spans="1:20" ht="45" hidden="1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200"/>
        <v>100</v>
      </c>
      <c r="P3263" s="6">
        <f t="shared" si="201"/>
        <v>67.65306122448979</v>
      </c>
      <c r="Q3263" t="s">
        <v>8317</v>
      </c>
      <c r="R3263" t="s">
        <v>8318</v>
      </c>
      <c r="S3263" s="11">
        <f t="shared" si="202"/>
        <v>42171.725416666668</v>
      </c>
      <c r="T3263" s="11">
        <f t="shared" si="203"/>
        <v>42201.725416666668</v>
      </c>
    </row>
    <row r="3264" spans="1:20" ht="30" hidden="1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200"/>
        <v>103</v>
      </c>
      <c r="P3264" s="6">
        <f t="shared" si="201"/>
        <v>93.81343283582089</v>
      </c>
      <c r="Q3264" t="s">
        <v>8317</v>
      </c>
      <c r="R3264" t="s">
        <v>8318</v>
      </c>
      <c r="S3264" s="11">
        <f t="shared" si="202"/>
        <v>41964.315532407403</v>
      </c>
      <c r="T3264" s="11">
        <f t="shared" si="203"/>
        <v>41995.166666666672</v>
      </c>
    </row>
    <row r="3265" spans="1:20" ht="45" hidden="1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200"/>
        <v>112</v>
      </c>
      <c r="P3265" s="6">
        <f t="shared" si="201"/>
        <v>41.237647058823526</v>
      </c>
      <c r="Q3265" t="s">
        <v>8317</v>
      </c>
      <c r="R3265" t="s">
        <v>8318</v>
      </c>
      <c r="S3265" s="11">
        <f t="shared" si="202"/>
        <v>42284.516064814816</v>
      </c>
      <c r="T3265" s="11">
        <f t="shared" si="203"/>
        <v>42307.875</v>
      </c>
    </row>
    <row r="3266" spans="1:20" ht="45" hidden="1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200"/>
        <v>103</v>
      </c>
      <c r="P3266" s="6">
        <f t="shared" si="201"/>
        <v>52.551020408163268</v>
      </c>
      <c r="Q3266" t="s">
        <v>8317</v>
      </c>
      <c r="R3266" t="s">
        <v>8318</v>
      </c>
      <c r="S3266" s="11">
        <f t="shared" si="202"/>
        <v>42016.800208333334</v>
      </c>
      <c r="T3266" s="11">
        <f t="shared" si="203"/>
        <v>42032.916666666672</v>
      </c>
    </row>
    <row r="3267" spans="1:20" ht="45" hidden="1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ref="O3267:O3330" si="204">ROUND(E3267/D3267*100,0)</f>
        <v>164</v>
      </c>
      <c r="P3267" s="6">
        <f t="shared" ref="P3267:P3330" si="205">E3267/L3267</f>
        <v>70.285714285714292</v>
      </c>
      <c r="Q3267" t="s">
        <v>8317</v>
      </c>
      <c r="R3267" t="s">
        <v>8318</v>
      </c>
      <c r="S3267" s="11">
        <f t="shared" ref="S3267:S3330" si="206">(((J3267/60)/60)/24)+DATE(1970,1,1)</f>
        <v>42311.711979166663</v>
      </c>
      <c r="T3267" s="11">
        <f t="shared" ref="T3267:T3330" si="207">(((I3267/60)/60)/24)+DATE(1970,1,1)</f>
        <v>42341.708333333328</v>
      </c>
    </row>
    <row r="3268" spans="1:20" ht="45" hidden="1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204"/>
        <v>131</v>
      </c>
      <c r="P3268" s="6">
        <f t="shared" si="205"/>
        <v>48.325153374233132</v>
      </c>
      <c r="Q3268" t="s">
        <v>8317</v>
      </c>
      <c r="R3268" t="s">
        <v>8318</v>
      </c>
      <c r="S3268" s="11">
        <f t="shared" si="206"/>
        <v>42136.536134259266</v>
      </c>
      <c r="T3268" s="11">
        <f t="shared" si="207"/>
        <v>42167.875</v>
      </c>
    </row>
    <row r="3269" spans="1:20" ht="60" hidden="1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204"/>
        <v>102</v>
      </c>
      <c r="P3269" s="6">
        <f t="shared" si="205"/>
        <v>53.177083333333336</v>
      </c>
      <c r="Q3269" t="s">
        <v>8317</v>
      </c>
      <c r="R3269" t="s">
        <v>8318</v>
      </c>
      <c r="S3269" s="11">
        <f t="shared" si="206"/>
        <v>42172.757638888885</v>
      </c>
      <c r="T3269" s="11">
        <f t="shared" si="207"/>
        <v>42202.757638888885</v>
      </c>
    </row>
    <row r="3270" spans="1:20" ht="45" hidden="1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204"/>
        <v>128</v>
      </c>
      <c r="P3270" s="6">
        <f t="shared" si="205"/>
        <v>60.952380952380949</v>
      </c>
      <c r="Q3270" t="s">
        <v>8317</v>
      </c>
      <c r="R3270" t="s">
        <v>8318</v>
      </c>
      <c r="S3270" s="11">
        <f t="shared" si="206"/>
        <v>42590.90425925926</v>
      </c>
      <c r="T3270" s="11">
        <f t="shared" si="207"/>
        <v>42606.90425925926</v>
      </c>
    </row>
    <row r="3271" spans="1:20" ht="45" hidden="1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204"/>
        <v>102</v>
      </c>
      <c r="P3271" s="6">
        <f t="shared" si="205"/>
        <v>116</v>
      </c>
      <c r="Q3271" t="s">
        <v>8317</v>
      </c>
      <c r="R3271" t="s">
        <v>8318</v>
      </c>
      <c r="S3271" s="11">
        <f t="shared" si="206"/>
        <v>42137.395798611105</v>
      </c>
      <c r="T3271" s="11">
        <f t="shared" si="207"/>
        <v>42171.458333333328</v>
      </c>
    </row>
    <row r="3272" spans="1:20" ht="60" hidden="1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204"/>
        <v>102</v>
      </c>
      <c r="P3272" s="6">
        <f t="shared" si="205"/>
        <v>61</v>
      </c>
      <c r="Q3272" t="s">
        <v>8317</v>
      </c>
      <c r="R3272" t="s">
        <v>8318</v>
      </c>
      <c r="S3272" s="11">
        <f t="shared" si="206"/>
        <v>42167.533159722225</v>
      </c>
      <c r="T3272" s="11">
        <f t="shared" si="207"/>
        <v>42197.533159722225</v>
      </c>
    </row>
    <row r="3273" spans="1:20" ht="30" hidden="1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204"/>
        <v>130</v>
      </c>
      <c r="P3273" s="6">
        <f t="shared" si="205"/>
        <v>38.235294117647058</v>
      </c>
      <c r="Q3273" t="s">
        <v>8317</v>
      </c>
      <c r="R3273" t="s">
        <v>8318</v>
      </c>
      <c r="S3273" s="11">
        <f t="shared" si="206"/>
        <v>41915.437210648146</v>
      </c>
      <c r="T3273" s="11">
        <f t="shared" si="207"/>
        <v>41945.478877314818</v>
      </c>
    </row>
    <row r="3274" spans="1:20" ht="45" hidden="1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204"/>
        <v>154</v>
      </c>
      <c r="P3274" s="6">
        <f t="shared" si="205"/>
        <v>106.50344827586207</v>
      </c>
      <c r="Q3274" t="s">
        <v>8317</v>
      </c>
      <c r="R3274" t="s">
        <v>8318</v>
      </c>
      <c r="S3274" s="11">
        <f t="shared" si="206"/>
        <v>42284.500104166669</v>
      </c>
      <c r="T3274" s="11">
        <f t="shared" si="207"/>
        <v>42314.541770833333</v>
      </c>
    </row>
    <row r="3275" spans="1:20" ht="60" hidden="1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204"/>
        <v>107</v>
      </c>
      <c r="P3275" s="6">
        <f t="shared" si="205"/>
        <v>204.57142857142858</v>
      </c>
      <c r="Q3275" t="s">
        <v>8317</v>
      </c>
      <c r="R3275" t="s">
        <v>8318</v>
      </c>
      <c r="S3275" s="11">
        <f t="shared" si="206"/>
        <v>42611.801412037035</v>
      </c>
      <c r="T3275" s="11">
        <f t="shared" si="207"/>
        <v>42627.791666666672</v>
      </c>
    </row>
    <row r="3276" spans="1:20" ht="45" hidden="1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204"/>
        <v>101</v>
      </c>
      <c r="P3276" s="6">
        <f t="shared" si="205"/>
        <v>54.912587412587413</v>
      </c>
      <c r="Q3276" t="s">
        <v>8317</v>
      </c>
      <c r="R3276" t="s">
        <v>8318</v>
      </c>
      <c r="S3276" s="11">
        <f t="shared" si="206"/>
        <v>42400.704537037032</v>
      </c>
      <c r="T3276" s="11">
        <f t="shared" si="207"/>
        <v>42444.875</v>
      </c>
    </row>
    <row r="3277" spans="1:20" ht="60" hidden="1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204"/>
        <v>100</v>
      </c>
      <c r="P3277" s="6">
        <f t="shared" si="205"/>
        <v>150.41666666666666</v>
      </c>
      <c r="Q3277" t="s">
        <v>8317</v>
      </c>
      <c r="R3277" t="s">
        <v>8318</v>
      </c>
      <c r="S3277" s="11">
        <f t="shared" si="206"/>
        <v>42017.88045138889</v>
      </c>
      <c r="T3277" s="11">
        <f t="shared" si="207"/>
        <v>42044.1875</v>
      </c>
    </row>
    <row r="3278" spans="1:20" ht="60" hidden="1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204"/>
        <v>117</v>
      </c>
      <c r="P3278" s="6">
        <f t="shared" si="205"/>
        <v>52.58</v>
      </c>
      <c r="Q3278" t="s">
        <v>8317</v>
      </c>
      <c r="R3278" t="s">
        <v>8318</v>
      </c>
      <c r="S3278" s="11">
        <f t="shared" si="206"/>
        <v>42426.949988425928</v>
      </c>
      <c r="T3278" s="11">
        <f t="shared" si="207"/>
        <v>42461.165972222225</v>
      </c>
    </row>
    <row r="3279" spans="1:20" ht="60" hidden="1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204"/>
        <v>109</v>
      </c>
      <c r="P3279" s="6">
        <f t="shared" si="205"/>
        <v>54.3</v>
      </c>
      <c r="Q3279" t="s">
        <v>8317</v>
      </c>
      <c r="R3279" t="s">
        <v>8318</v>
      </c>
      <c r="S3279" s="11">
        <f t="shared" si="206"/>
        <v>41931.682939814818</v>
      </c>
      <c r="T3279" s="11">
        <f t="shared" si="207"/>
        <v>41961.724606481483</v>
      </c>
    </row>
    <row r="3280" spans="1:20" ht="60" hidden="1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204"/>
        <v>103</v>
      </c>
      <c r="P3280" s="6">
        <f t="shared" si="205"/>
        <v>76.029411764705884</v>
      </c>
      <c r="Q3280" t="s">
        <v>8317</v>
      </c>
      <c r="R3280" t="s">
        <v>8318</v>
      </c>
      <c r="S3280" s="11">
        <f t="shared" si="206"/>
        <v>42124.848414351851</v>
      </c>
      <c r="T3280" s="11">
        <f t="shared" si="207"/>
        <v>42154.848414351851</v>
      </c>
    </row>
    <row r="3281" spans="1:20" ht="60" hidden="1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204"/>
        <v>114</v>
      </c>
      <c r="P3281" s="6">
        <f t="shared" si="205"/>
        <v>105.2063492063492</v>
      </c>
      <c r="Q3281" t="s">
        <v>8317</v>
      </c>
      <c r="R3281" t="s">
        <v>8318</v>
      </c>
      <c r="S3281" s="11">
        <f t="shared" si="206"/>
        <v>42431.102534722217</v>
      </c>
      <c r="T3281" s="11">
        <f t="shared" si="207"/>
        <v>42461.06086805556</v>
      </c>
    </row>
    <row r="3282" spans="1:20" ht="60" hidden="1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204"/>
        <v>103</v>
      </c>
      <c r="P3282" s="6">
        <f t="shared" si="205"/>
        <v>68.666666666666671</v>
      </c>
      <c r="Q3282" t="s">
        <v>8317</v>
      </c>
      <c r="R3282" t="s">
        <v>8318</v>
      </c>
      <c r="S3282" s="11">
        <f t="shared" si="206"/>
        <v>42121.756921296299</v>
      </c>
      <c r="T3282" s="11">
        <f t="shared" si="207"/>
        <v>42156.208333333328</v>
      </c>
    </row>
    <row r="3283" spans="1:20" ht="45" hidden="1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204"/>
        <v>122</v>
      </c>
      <c r="P3283" s="6">
        <f t="shared" si="205"/>
        <v>129.36170212765958</v>
      </c>
      <c r="Q3283" t="s">
        <v>8317</v>
      </c>
      <c r="R3283" t="s">
        <v>8318</v>
      </c>
      <c r="S3283" s="11">
        <f t="shared" si="206"/>
        <v>42219.019733796296</v>
      </c>
      <c r="T3283" s="11">
        <f t="shared" si="207"/>
        <v>42249.019733796296</v>
      </c>
    </row>
    <row r="3284" spans="1:20" ht="60" hidden="1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204"/>
        <v>103</v>
      </c>
      <c r="P3284" s="6">
        <f t="shared" si="205"/>
        <v>134.26371308016877</v>
      </c>
      <c r="Q3284" t="s">
        <v>8317</v>
      </c>
      <c r="R3284" t="s">
        <v>8318</v>
      </c>
      <c r="S3284" s="11">
        <f t="shared" si="206"/>
        <v>42445.19430555556</v>
      </c>
      <c r="T3284" s="11">
        <f t="shared" si="207"/>
        <v>42489.19430555556</v>
      </c>
    </row>
    <row r="3285" spans="1:20" ht="60" hidden="1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204"/>
        <v>105</v>
      </c>
      <c r="P3285" s="6">
        <f t="shared" si="205"/>
        <v>17.829787234042552</v>
      </c>
      <c r="Q3285" t="s">
        <v>8317</v>
      </c>
      <c r="R3285" t="s">
        <v>8318</v>
      </c>
      <c r="S3285" s="11">
        <f t="shared" si="206"/>
        <v>42379.74418981481</v>
      </c>
      <c r="T3285" s="11">
        <f t="shared" si="207"/>
        <v>42410.875</v>
      </c>
    </row>
    <row r="3286" spans="1:20" ht="45" hidden="1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204"/>
        <v>102</v>
      </c>
      <c r="P3286" s="6">
        <f t="shared" si="205"/>
        <v>203.2</v>
      </c>
      <c r="Q3286" t="s">
        <v>8317</v>
      </c>
      <c r="R3286" t="s">
        <v>8318</v>
      </c>
      <c r="S3286" s="11">
        <f t="shared" si="206"/>
        <v>42380.884872685187</v>
      </c>
      <c r="T3286" s="11">
        <f t="shared" si="207"/>
        <v>42398.249305555553</v>
      </c>
    </row>
    <row r="3287" spans="1:20" hidden="1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204"/>
        <v>112</v>
      </c>
      <c r="P3287" s="6">
        <f t="shared" si="205"/>
        <v>69.18518518518519</v>
      </c>
      <c r="Q3287" t="s">
        <v>8317</v>
      </c>
      <c r="R3287" t="s">
        <v>8318</v>
      </c>
      <c r="S3287" s="11">
        <f t="shared" si="206"/>
        <v>42762.942430555559</v>
      </c>
      <c r="T3287" s="11">
        <f t="shared" si="207"/>
        <v>42794.208333333328</v>
      </c>
    </row>
    <row r="3288" spans="1:20" ht="60" hidden="1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204"/>
        <v>102</v>
      </c>
      <c r="P3288" s="6">
        <f t="shared" si="205"/>
        <v>125.12295081967213</v>
      </c>
      <c r="Q3288" t="s">
        <v>8317</v>
      </c>
      <c r="R3288" t="s">
        <v>8318</v>
      </c>
      <c r="S3288" s="11">
        <f t="shared" si="206"/>
        <v>42567.840069444443</v>
      </c>
      <c r="T3288" s="11">
        <f t="shared" si="207"/>
        <v>42597.840069444443</v>
      </c>
    </row>
    <row r="3289" spans="1:20" ht="30" hidden="1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204"/>
        <v>100</v>
      </c>
      <c r="P3289" s="6">
        <f t="shared" si="205"/>
        <v>73.529411764705884</v>
      </c>
      <c r="Q3289" t="s">
        <v>8317</v>
      </c>
      <c r="R3289" t="s">
        <v>8318</v>
      </c>
      <c r="S3289" s="11">
        <f t="shared" si="206"/>
        <v>42311.750324074077</v>
      </c>
      <c r="T3289" s="11">
        <f t="shared" si="207"/>
        <v>42336.750324074077</v>
      </c>
    </row>
    <row r="3290" spans="1:20" ht="60" hidden="1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204"/>
        <v>100</v>
      </c>
      <c r="P3290" s="6">
        <f t="shared" si="205"/>
        <v>48.437149758454105</v>
      </c>
      <c r="Q3290" t="s">
        <v>8317</v>
      </c>
      <c r="R3290" t="s">
        <v>8318</v>
      </c>
      <c r="S3290" s="11">
        <f t="shared" si="206"/>
        <v>42505.774479166663</v>
      </c>
      <c r="T3290" s="11">
        <f t="shared" si="207"/>
        <v>42541.958333333328</v>
      </c>
    </row>
    <row r="3291" spans="1:20" ht="60" hidden="1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204"/>
        <v>133</v>
      </c>
      <c r="P3291" s="6">
        <f t="shared" si="205"/>
        <v>26.608400000000003</v>
      </c>
      <c r="Q3291" t="s">
        <v>8317</v>
      </c>
      <c r="R3291" t="s">
        <v>8318</v>
      </c>
      <c r="S3291" s="11">
        <f t="shared" si="206"/>
        <v>42758.368078703701</v>
      </c>
      <c r="T3291" s="11">
        <f t="shared" si="207"/>
        <v>42786.368078703701</v>
      </c>
    </row>
    <row r="3292" spans="1:20" ht="75" hidden="1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204"/>
        <v>121</v>
      </c>
      <c r="P3292" s="6">
        <f t="shared" si="205"/>
        <v>33.666666666666664</v>
      </c>
      <c r="Q3292" t="s">
        <v>8317</v>
      </c>
      <c r="R3292" t="s">
        <v>8318</v>
      </c>
      <c r="S3292" s="11">
        <f t="shared" si="206"/>
        <v>42775.51494212963</v>
      </c>
      <c r="T3292" s="11">
        <f t="shared" si="207"/>
        <v>42805.51494212963</v>
      </c>
    </row>
    <row r="3293" spans="1:20" ht="60" hidden="1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204"/>
        <v>114</v>
      </c>
      <c r="P3293" s="6">
        <f t="shared" si="205"/>
        <v>40.714285714285715</v>
      </c>
      <c r="Q3293" t="s">
        <v>8317</v>
      </c>
      <c r="R3293" t="s">
        <v>8318</v>
      </c>
      <c r="S3293" s="11">
        <f t="shared" si="206"/>
        <v>42232.702546296292</v>
      </c>
      <c r="T3293" s="11">
        <f t="shared" si="207"/>
        <v>42264.165972222225</v>
      </c>
    </row>
    <row r="3294" spans="1:20" ht="45" hidden="1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204"/>
        <v>286</v>
      </c>
      <c r="P3294" s="6">
        <f t="shared" si="205"/>
        <v>19.266666666666666</v>
      </c>
      <c r="Q3294" t="s">
        <v>8317</v>
      </c>
      <c r="R3294" t="s">
        <v>8318</v>
      </c>
      <c r="S3294" s="11">
        <f t="shared" si="206"/>
        <v>42282.770231481481</v>
      </c>
      <c r="T3294" s="11">
        <f t="shared" si="207"/>
        <v>42342.811898148153</v>
      </c>
    </row>
    <row r="3295" spans="1:20" ht="60" hidden="1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204"/>
        <v>170</v>
      </c>
      <c r="P3295" s="6">
        <f t="shared" si="205"/>
        <v>84.285714285714292</v>
      </c>
      <c r="Q3295" t="s">
        <v>8317</v>
      </c>
      <c r="R3295" t="s">
        <v>8318</v>
      </c>
      <c r="S3295" s="11">
        <f t="shared" si="206"/>
        <v>42768.425370370373</v>
      </c>
      <c r="T3295" s="11">
        <f t="shared" si="207"/>
        <v>42798.425370370373</v>
      </c>
    </row>
    <row r="3296" spans="1:20" ht="60" hidden="1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204"/>
        <v>118</v>
      </c>
      <c r="P3296" s="6">
        <f t="shared" si="205"/>
        <v>29.583333333333332</v>
      </c>
      <c r="Q3296" t="s">
        <v>8317</v>
      </c>
      <c r="R3296" t="s">
        <v>8318</v>
      </c>
      <c r="S3296" s="11">
        <f t="shared" si="206"/>
        <v>42141.541134259256</v>
      </c>
      <c r="T3296" s="11">
        <f t="shared" si="207"/>
        <v>42171.541134259256</v>
      </c>
    </row>
    <row r="3297" spans="1:20" ht="60" hidden="1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204"/>
        <v>103</v>
      </c>
      <c r="P3297" s="6">
        <f t="shared" si="205"/>
        <v>26.667037037037037</v>
      </c>
      <c r="Q3297" t="s">
        <v>8317</v>
      </c>
      <c r="R3297" t="s">
        <v>8318</v>
      </c>
      <c r="S3297" s="11">
        <f t="shared" si="206"/>
        <v>42609.442465277782</v>
      </c>
      <c r="T3297" s="11">
        <f t="shared" si="207"/>
        <v>42639.442465277782</v>
      </c>
    </row>
    <row r="3298" spans="1:20" ht="60" hidden="1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204"/>
        <v>144</v>
      </c>
      <c r="P3298" s="6">
        <f t="shared" si="205"/>
        <v>45.978723404255319</v>
      </c>
      <c r="Q3298" t="s">
        <v>8317</v>
      </c>
      <c r="R3298" t="s">
        <v>8318</v>
      </c>
      <c r="S3298" s="11">
        <f t="shared" si="206"/>
        <v>42309.756620370375</v>
      </c>
      <c r="T3298" s="11">
        <f t="shared" si="207"/>
        <v>42330.916666666672</v>
      </c>
    </row>
    <row r="3299" spans="1:20" ht="45" hidden="1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204"/>
        <v>100</v>
      </c>
      <c r="P3299" s="6">
        <f t="shared" si="205"/>
        <v>125.09090909090909</v>
      </c>
      <c r="Q3299" t="s">
        <v>8317</v>
      </c>
      <c r="R3299" t="s">
        <v>8318</v>
      </c>
      <c r="S3299" s="11">
        <f t="shared" si="206"/>
        <v>42193.771481481483</v>
      </c>
      <c r="T3299" s="11">
        <f t="shared" si="207"/>
        <v>42212.957638888889</v>
      </c>
    </row>
    <row r="3300" spans="1:20" ht="60" hidden="1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204"/>
        <v>102</v>
      </c>
      <c r="P3300" s="6">
        <f t="shared" si="205"/>
        <v>141.29166666666666</v>
      </c>
      <c r="Q3300" t="s">
        <v>8317</v>
      </c>
      <c r="R3300" t="s">
        <v>8318</v>
      </c>
      <c r="S3300" s="11">
        <f t="shared" si="206"/>
        <v>42239.957962962959</v>
      </c>
      <c r="T3300" s="11">
        <f t="shared" si="207"/>
        <v>42260</v>
      </c>
    </row>
    <row r="3301" spans="1:20" ht="60" hidden="1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204"/>
        <v>116</v>
      </c>
      <c r="P3301" s="6">
        <f t="shared" si="205"/>
        <v>55.333333333333336</v>
      </c>
      <c r="Q3301" t="s">
        <v>8317</v>
      </c>
      <c r="R3301" t="s">
        <v>8318</v>
      </c>
      <c r="S3301" s="11">
        <f t="shared" si="206"/>
        <v>42261.917395833334</v>
      </c>
      <c r="T3301" s="11">
        <f t="shared" si="207"/>
        <v>42291.917395833334</v>
      </c>
    </row>
    <row r="3302" spans="1:20" ht="45" hidden="1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204"/>
        <v>136</v>
      </c>
      <c r="P3302" s="6">
        <f t="shared" si="205"/>
        <v>46.420454545454547</v>
      </c>
      <c r="Q3302" t="s">
        <v>8317</v>
      </c>
      <c r="R3302" t="s">
        <v>8318</v>
      </c>
      <c r="S3302" s="11">
        <f t="shared" si="206"/>
        <v>42102.743773148148</v>
      </c>
      <c r="T3302" s="11">
        <f t="shared" si="207"/>
        <v>42123.743773148148</v>
      </c>
    </row>
    <row r="3303" spans="1:20" ht="60" hidden="1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204"/>
        <v>133</v>
      </c>
      <c r="P3303" s="6">
        <f t="shared" si="205"/>
        <v>57.2</v>
      </c>
      <c r="Q3303" t="s">
        <v>8317</v>
      </c>
      <c r="R3303" t="s">
        <v>8318</v>
      </c>
      <c r="S3303" s="11">
        <f t="shared" si="206"/>
        <v>42538.73583333334</v>
      </c>
      <c r="T3303" s="11">
        <f t="shared" si="207"/>
        <v>42583.290972222225</v>
      </c>
    </row>
    <row r="3304" spans="1:20" hidden="1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204"/>
        <v>103</v>
      </c>
      <c r="P3304" s="6">
        <f t="shared" si="205"/>
        <v>173.7</v>
      </c>
      <c r="Q3304" t="s">
        <v>8317</v>
      </c>
      <c r="R3304" t="s">
        <v>8318</v>
      </c>
      <c r="S3304" s="11">
        <f t="shared" si="206"/>
        <v>42681.35157407407</v>
      </c>
      <c r="T3304" s="11">
        <f t="shared" si="207"/>
        <v>42711.35157407407</v>
      </c>
    </row>
    <row r="3305" spans="1:20" ht="60" hidden="1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204"/>
        <v>116</v>
      </c>
      <c r="P3305" s="6">
        <f t="shared" si="205"/>
        <v>59.6</v>
      </c>
      <c r="Q3305" t="s">
        <v>8317</v>
      </c>
      <c r="R3305" t="s">
        <v>8318</v>
      </c>
      <c r="S3305" s="11">
        <f t="shared" si="206"/>
        <v>42056.65143518518</v>
      </c>
      <c r="T3305" s="11">
        <f t="shared" si="207"/>
        <v>42091.609768518523</v>
      </c>
    </row>
    <row r="3306" spans="1:20" ht="45" hidden="1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204"/>
        <v>105</v>
      </c>
      <c r="P3306" s="6">
        <f t="shared" si="205"/>
        <v>89.585714285714289</v>
      </c>
      <c r="Q3306" t="s">
        <v>8317</v>
      </c>
      <c r="R3306" t="s">
        <v>8318</v>
      </c>
      <c r="S3306" s="11">
        <f t="shared" si="206"/>
        <v>42696.624444444446</v>
      </c>
      <c r="T3306" s="11">
        <f t="shared" si="207"/>
        <v>42726.624444444446</v>
      </c>
    </row>
    <row r="3307" spans="1:20" ht="60" hidden="1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204"/>
        <v>102</v>
      </c>
      <c r="P3307" s="6">
        <f t="shared" si="205"/>
        <v>204.05</v>
      </c>
      <c r="Q3307" t="s">
        <v>8317</v>
      </c>
      <c r="R3307" t="s">
        <v>8318</v>
      </c>
      <c r="S3307" s="11">
        <f t="shared" si="206"/>
        <v>42186.855879629627</v>
      </c>
      <c r="T3307" s="11">
        <f t="shared" si="207"/>
        <v>42216.855879629627</v>
      </c>
    </row>
    <row r="3308" spans="1:20" ht="60" hidden="1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204"/>
        <v>175</v>
      </c>
      <c r="P3308" s="6">
        <f t="shared" si="205"/>
        <v>48.703703703703702</v>
      </c>
      <c r="Q3308" t="s">
        <v>8317</v>
      </c>
      <c r="R3308" t="s">
        <v>8318</v>
      </c>
      <c r="S3308" s="11">
        <f t="shared" si="206"/>
        <v>42493.219236111108</v>
      </c>
      <c r="T3308" s="11">
        <f t="shared" si="207"/>
        <v>42531.125</v>
      </c>
    </row>
    <row r="3309" spans="1:20" ht="60" hidden="1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204"/>
        <v>107</v>
      </c>
      <c r="P3309" s="6">
        <f t="shared" si="205"/>
        <v>53.339999999999996</v>
      </c>
      <c r="Q3309" t="s">
        <v>8317</v>
      </c>
      <c r="R3309" t="s">
        <v>8318</v>
      </c>
      <c r="S3309" s="11">
        <f t="shared" si="206"/>
        <v>42475.057164351849</v>
      </c>
      <c r="T3309" s="11">
        <f t="shared" si="207"/>
        <v>42505.057164351849</v>
      </c>
    </row>
    <row r="3310" spans="1:20" ht="45" hidden="1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204"/>
        <v>122</v>
      </c>
      <c r="P3310" s="6">
        <f t="shared" si="205"/>
        <v>75.087719298245617</v>
      </c>
      <c r="Q3310" t="s">
        <v>8317</v>
      </c>
      <c r="R3310" t="s">
        <v>8318</v>
      </c>
      <c r="S3310" s="11">
        <f t="shared" si="206"/>
        <v>42452.876909722225</v>
      </c>
      <c r="T3310" s="11">
        <f t="shared" si="207"/>
        <v>42473.876909722225</v>
      </c>
    </row>
    <row r="3311" spans="1:20" ht="30" hidden="1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204"/>
        <v>159</v>
      </c>
      <c r="P3311" s="6">
        <f t="shared" si="205"/>
        <v>18</v>
      </c>
      <c r="Q3311" t="s">
        <v>8317</v>
      </c>
      <c r="R3311" t="s">
        <v>8318</v>
      </c>
      <c r="S3311" s="11">
        <f t="shared" si="206"/>
        <v>42628.650208333333</v>
      </c>
      <c r="T3311" s="11">
        <f t="shared" si="207"/>
        <v>42659.650208333333</v>
      </c>
    </row>
    <row r="3312" spans="1:20" ht="45" hidden="1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204"/>
        <v>100</v>
      </c>
      <c r="P3312" s="6">
        <f t="shared" si="205"/>
        <v>209.83870967741936</v>
      </c>
      <c r="Q3312" t="s">
        <v>8317</v>
      </c>
      <c r="R3312" t="s">
        <v>8318</v>
      </c>
      <c r="S3312" s="11">
        <f t="shared" si="206"/>
        <v>42253.928530092591</v>
      </c>
      <c r="T3312" s="11">
        <f t="shared" si="207"/>
        <v>42283.928530092591</v>
      </c>
    </row>
    <row r="3313" spans="1:20" ht="45" hidden="1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204"/>
        <v>110</v>
      </c>
      <c r="P3313" s="6">
        <f t="shared" si="205"/>
        <v>61.022222222222226</v>
      </c>
      <c r="Q3313" t="s">
        <v>8317</v>
      </c>
      <c r="R3313" t="s">
        <v>8318</v>
      </c>
      <c r="S3313" s="11">
        <f t="shared" si="206"/>
        <v>42264.29178240741</v>
      </c>
      <c r="T3313" s="11">
        <f t="shared" si="207"/>
        <v>42294.29178240741</v>
      </c>
    </row>
    <row r="3314" spans="1:20" ht="60" hidden="1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204"/>
        <v>100</v>
      </c>
      <c r="P3314" s="6">
        <f t="shared" si="205"/>
        <v>61</v>
      </c>
      <c r="Q3314" t="s">
        <v>8317</v>
      </c>
      <c r="R3314" t="s">
        <v>8318</v>
      </c>
      <c r="S3314" s="11">
        <f t="shared" si="206"/>
        <v>42664.809560185182</v>
      </c>
      <c r="T3314" s="11">
        <f t="shared" si="207"/>
        <v>42685.916666666672</v>
      </c>
    </row>
    <row r="3315" spans="1:20" ht="45" hidden="1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204"/>
        <v>116</v>
      </c>
      <c r="P3315" s="6">
        <f t="shared" si="205"/>
        <v>80.034482758620683</v>
      </c>
      <c r="Q3315" t="s">
        <v>8317</v>
      </c>
      <c r="R3315" t="s">
        <v>8318</v>
      </c>
      <c r="S3315" s="11">
        <f t="shared" si="206"/>
        <v>42382.244409722218</v>
      </c>
      <c r="T3315" s="11">
        <f t="shared" si="207"/>
        <v>42396.041666666672</v>
      </c>
    </row>
    <row r="3316" spans="1:20" ht="60" hidden="1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204"/>
        <v>211</v>
      </c>
      <c r="P3316" s="6">
        <f t="shared" si="205"/>
        <v>29.068965517241381</v>
      </c>
      <c r="Q3316" t="s">
        <v>8317</v>
      </c>
      <c r="R3316" t="s">
        <v>8318</v>
      </c>
      <c r="S3316" s="11">
        <f t="shared" si="206"/>
        <v>42105.267488425925</v>
      </c>
      <c r="T3316" s="11">
        <f t="shared" si="207"/>
        <v>42132.836805555555</v>
      </c>
    </row>
    <row r="3317" spans="1:20" ht="45" hidden="1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204"/>
        <v>110</v>
      </c>
      <c r="P3317" s="6">
        <f t="shared" si="205"/>
        <v>49.438202247191015</v>
      </c>
      <c r="Q3317" t="s">
        <v>8317</v>
      </c>
      <c r="R3317" t="s">
        <v>8318</v>
      </c>
      <c r="S3317" s="11">
        <f t="shared" si="206"/>
        <v>42466.303715277783</v>
      </c>
      <c r="T3317" s="11">
        <f t="shared" si="207"/>
        <v>42496.303715277783</v>
      </c>
    </row>
    <row r="3318" spans="1:20" ht="75" hidden="1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204"/>
        <v>100</v>
      </c>
      <c r="P3318" s="6">
        <f t="shared" si="205"/>
        <v>93.977440000000001</v>
      </c>
      <c r="Q3318" t="s">
        <v>8317</v>
      </c>
      <c r="R3318" t="s">
        <v>8318</v>
      </c>
      <c r="S3318" s="11">
        <f t="shared" si="206"/>
        <v>41826.871238425927</v>
      </c>
      <c r="T3318" s="11">
        <f t="shared" si="207"/>
        <v>41859.57916666667</v>
      </c>
    </row>
    <row r="3319" spans="1:20" ht="45" hidden="1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204"/>
        <v>106</v>
      </c>
      <c r="P3319" s="6">
        <f t="shared" si="205"/>
        <v>61.944444444444443</v>
      </c>
      <c r="Q3319" t="s">
        <v>8317</v>
      </c>
      <c r="R3319" t="s">
        <v>8318</v>
      </c>
      <c r="S3319" s="11">
        <f t="shared" si="206"/>
        <v>42499.039629629624</v>
      </c>
      <c r="T3319" s="11">
        <f t="shared" si="207"/>
        <v>42529.039629629624</v>
      </c>
    </row>
    <row r="3320" spans="1:20" ht="30" hidden="1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204"/>
        <v>126</v>
      </c>
      <c r="P3320" s="6">
        <f t="shared" si="205"/>
        <v>78.5</v>
      </c>
      <c r="Q3320" t="s">
        <v>8317</v>
      </c>
      <c r="R3320" t="s">
        <v>8318</v>
      </c>
      <c r="S3320" s="11">
        <f t="shared" si="206"/>
        <v>42431.302002314813</v>
      </c>
      <c r="T3320" s="11">
        <f t="shared" si="207"/>
        <v>42471.104166666672</v>
      </c>
    </row>
    <row r="3321" spans="1:20" ht="60" hidden="1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204"/>
        <v>108</v>
      </c>
      <c r="P3321" s="6">
        <f t="shared" si="205"/>
        <v>33.75</v>
      </c>
      <c r="Q3321" t="s">
        <v>8317</v>
      </c>
      <c r="R3321" t="s">
        <v>8318</v>
      </c>
      <c r="S3321" s="11">
        <f t="shared" si="206"/>
        <v>41990.585486111115</v>
      </c>
      <c r="T3321" s="11">
        <f t="shared" si="207"/>
        <v>42035.585486111115</v>
      </c>
    </row>
    <row r="3322" spans="1:20" ht="45" hidden="1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204"/>
        <v>101</v>
      </c>
      <c r="P3322" s="6">
        <f t="shared" si="205"/>
        <v>66.44736842105263</v>
      </c>
      <c r="Q3322" t="s">
        <v>8317</v>
      </c>
      <c r="R3322" t="s">
        <v>8318</v>
      </c>
      <c r="S3322" s="11">
        <f t="shared" si="206"/>
        <v>42513.045798611114</v>
      </c>
      <c r="T3322" s="11">
        <f t="shared" si="207"/>
        <v>42543.045798611114</v>
      </c>
    </row>
    <row r="3323" spans="1:20" ht="60" hidden="1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204"/>
        <v>107</v>
      </c>
      <c r="P3323" s="6">
        <f t="shared" si="205"/>
        <v>35.799999999999997</v>
      </c>
      <c r="Q3323" t="s">
        <v>8317</v>
      </c>
      <c r="R3323" t="s">
        <v>8318</v>
      </c>
      <c r="S3323" s="11">
        <f t="shared" si="206"/>
        <v>41914.100289351853</v>
      </c>
      <c r="T3323" s="11">
        <f t="shared" si="207"/>
        <v>41928.165972222225</v>
      </c>
    </row>
    <row r="3324" spans="1:20" ht="60" hidden="1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204"/>
        <v>102</v>
      </c>
      <c r="P3324" s="6">
        <f t="shared" si="205"/>
        <v>145.65217391304347</v>
      </c>
      <c r="Q3324" t="s">
        <v>8317</v>
      </c>
      <c r="R3324" t="s">
        <v>8318</v>
      </c>
      <c r="S3324" s="11">
        <f t="shared" si="206"/>
        <v>42521.010370370372</v>
      </c>
      <c r="T3324" s="11">
        <f t="shared" si="207"/>
        <v>42543.163194444445</v>
      </c>
    </row>
    <row r="3325" spans="1:20" ht="60" hidden="1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204"/>
        <v>126</v>
      </c>
      <c r="P3325" s="6">
        <f t="shared" si="205"/>
        <v>25.693877551020407</v>
      </c>
      <c r="Q3325" t="s">
        <v>8317</v>
      </c>
      <c r="R3325" t="s">
        <v>8318</v>
      </c>
      <c r="S3325" s="11">
        <f t="shared" si="206"/>
        <v>42608.36583333333</v>
      </c>
      <c r="T3325" s="11">
        <f t="shared" si="207"/>
        <v>42638.36583333333</v>
      </c>
    </row>
    <row r="3326" spans="1:20" ht="45" hidden="1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204"/>
        <v>102</v>
      </c>
      <c r="P3326" s="6">
        <f t="shared" si="205"/>
        <v>152.5</v>
      </c>
      <c r="Q3326" t="s">
        <v>8317</v>
      </c>
      <c r="R3326" t="s">
        <v>8318</v>
      </c>
      <c r="S3326" s="11">
        <f t="shared" si="206"/>
        <v>42512.58321759259</v>
      </c>
      <c r="T3326" s="11">
        <f t="shared" si="207"/>
        <v>42526.58321759259</v>
      </c>
    </row>
    <row r="3327" spans="1:20" ht="60" hidden="1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204"/>
        <v>113</v>
      </c>
      <c r="P3327" s="6">
        <f t="shared" si="205"/>
        <v>30</v>
      </c>
      <c r="Q3327" t="s">
        <v>8317</v>
      </c>
      <c r="R3327" t="s">
        <v>8318</v>
      </c>
      <c r="S3327" s="11">
        <f t="shared" si="206"/>
        <v>42064.785613425927</v>
      </c>
      <c r="T3327" s="11">
        <f t="shared" si="207"/>
        <v>42099.743946759263</v>
      </c>
    </row>
    <row r="3328" spans="1:20" ht="60" hidden="1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204"/>
        <v>101</v>
      </c>
      <c r="P3328" s="6">
        <f t="shared" si="205"/>
        <v>142.28070175438597</v>
      </c>
      <c r="Q3328" t="s">
        <v>8317</v>
      </c>
      <c r="R3328" t="s">
        <v>8318</v>
      </c>
      <c r="S3328" s="11">
        <f t="shared" si="206"/>
        <v>42041.714178240742</v>
      </c>
      <c r="T3328" s="11">
        <f t="shared" si="207"/>
        <v>42071.67251157407</v>
      </c>
    </row>
    <row r="3329" spans="1:20" ht="60" hidden="1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204"/>
        <v>101</v>
      </c>
      <c r="P3329" s="6">
        <f t="shared" si="205"/>
        <v>24.545454545454547</v>
      </c>
      <c r="Q3329" t="s">
        <v>8317</v>
      </c>
      <c r="R3329" t="s">
        <v>8318</v>
      </c>
      <c r="S3329" s="11">
        <f t="shared" si="206"/>
        <v>42468.374606481477</v>
      </c>
      <c r="T3329" s="11">
        <f t="shared" si="207"/>
        <v>42498.374606481477</v>
      </c>
    </row>
    <row r="3330" spans="1:20" ht="45" hidden="1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204"/>
        <v>146</v>
      </c>
      <c r="P3330" s="6">
        <f t="shared" si="205"/>
        <v>292.77777777777777</v>
      </c>
      <c r="Q3330" t="s">
        <v>8317</v>
      </c>
      <c r="R3330" t="s">
        <v>8318</v>
      </c>
      <c r="S3330" s="11">
        <f t="shared" si="206"/>
        <v>41822.57503472222</v>
      </c>
      <c r="T3330" s="11">
        <f t="shared" si="207"/>
        <v>41825.041666666664</v>
      </c>
    </row>
    <row r="3331" spans="1:20" ht="45" hidden="1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ref="O3331:O3394" si="208">ROUND(E3331/D3331*100,0)</f>
        <v>117</v>
      </c>
      <c r="P3331" s="6">
        <f t="shared" ref="P3331:P3394" si="209">E3331/L3331</f>
        <v>44.92307692307692</v>
      </c>
      <c r="Q3331" t="s">
        <v>8317</v>
      </c>
      <c r="R3331" t="s">
        <v>8318</v>
      </c>
      <c r="S3331" s="11">
        <f t="shared" ref="S3331:S3394" si="210">(((J3331/60)/60)/24)+DATE(1970,1,1)</f>
        <v>41837.323009259257</v>
      </c>
      <c r="T3331" s="11">
        <f t="shared" ref="T3331:T3394" si="211">(((I3331/60)/60)/24)+DATE(1970,1,1)</f>
        <v>41847.958333333336</v>
      </c>
    </row>
    <row r="3332" spans="1:20" ht="45" hidden="1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208"/>
        <v>106</v>
      </c>
      <c r="P3332" s="6">
        <f t="shared" si="209"/>
        <v>23.10144927536232</v>
      </c>
      <c r="Q3332" t="s">
        <v>8317</v>
      </c>
      <c r="R3332" t="s">
        <v>8318</v>
      </c>
      <c r="S3332" s="11">
        <f t="shared" si="210"/>
        <v>42065.887361111112</v>
      </c>
      <c r="T3332" s="11">
        <f t="shared" si="211"/>
        <v>42095.845694444448</v>
      </c>
    </row>
    <row r="3333" spans="1:20" ht="60" hidden="1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208"/>
        <v>105</v>
      </c>
      <c r="P3333" s="6">
        <f t="shared" si="209"/>
        <v>80.400000000000006</v>
      </c>
      <c r="Q3333" t="s">
        <v>8317</v>
      </c>
      <c r="R3333" t="s">
        <v>8318</v>
      </c>
      <c r="S3333" s="11">
        <f t="shared" si="210"/>
        <v>42248.697754629626</v>
      </c>
      <c r="T3333" s="11">
        <f t="shared" si="211"/>
        <v>42283.697754629626</v>
      </c>
    </row>
    <row r="3334" spans="1:20" ht="45" hidden="1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208"/>
        <v>100</v>
      </c>
      <c r="P3334" s="6">
        <f t="shared" si="209"/>
        <v>72.289156626506028</v>
      </c>
      <c r="Q3334" t="s">
        <v>8317</v>
      </c>
      <c r="R3334" t="s">
        <v>8318</v>
      </c>
      <c r="S3334" s="11">
        <f t="shared" si="210"/>
        <v>41809.860300925924</v>
      </c>
      <c r="T3334" s="11">
        <f t="shared" si="211"/>
        <v>41839.860300925924</v>
      </c>
    </row>
    <row r="3335" spans="1:20" ht="60" hidden="1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208"/>
        <v>105</v>
      </c>
      <c r="P3335" s="6">
        <f t="shared" si="209"/>
        <v>32.972972972972975</v>
      </c>
      <c r="Q3335" t="s">
        <v>8317</v>
      </c>
      <c r="R3335" t="s">
        <v>8318</v>
      </c>
      <c r="S3335" s="11">
        <f t="shared" si="210"/>
        <v>42148.676851851851</v>
      </c>
      <c r="T3335" s="11">
        <f t="shared" si="211"/>
        <v>42170.676851851851</v>
      </c>
    </row>
    <row r="3336" spans="1:20" ht="45" hidden="1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208"/>
        <v>139</v>
      </c>
      <c r="P3336" s="6">
        <f t="shared" si="209"/>
        <v>116.65217391304348</v>
      </c>
      <c r="Q3336" t="s">
        <v>8317</v>
      </c>
      <c r="R3336" t="s">
        <v>8318</v>
      </c>
      <c r="S3336" s="11">
        <f t="shared" si="210"/>
        <v>42185.521087962959</v>
      </c>
      <c r="T3336" s="11">
        <f t="shared" si="211"/>
        <v>42215.521087962959</v>
      </c>
    </row>
    <row r="3337" spans="1:20" ht="60" hidden="1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208"/>
        <v>100</v>
      </c>
      <c r="P3337" s="6">
        <f t="shared" si="209"/>
        <v>79.61904761904762</v>
      </c>
      <c r="Q3337" t="s">
        <v>8317</v>
      </c>
      <c r="R3337" t="s">
        <v>8318</v>
      </c>
      <c r="S3337" s="11">
        <f t="shared" si="210"/>
        <v>41827.674143518518</v>
      </c>
      <c r="T3337" s="11">
        <f t="shared" si="211"/>
        <v>41854.958333333336</v>
      </c>
    </row>
    <row r="3338" spans="1:20" ht="45" hidden="1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208"/>
        <v>100</v>
      </c>
      <c r="P3338" s="6">
        <f t="shared" si="209"/>
        <v>27.777777777777779</v>
      </c>
      <c r="Q3338" t="s">
        <v>8317</v>
      </c>
      <c r="R3338" t="s">
        <v>8318</v>
      </c>
      <c r="S3338" s="11">
        <f t="shared" si="210"/>
        <v>42437.398680555561</v>
      </c>
      <c r="T3338" s="11">
        <f t="shared" si="211"/>
        <v>42465.35701388889</v>
      </c>
    </row>
    <row r="3339" spans="1:20" ht="45" hidden="1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208"/>
        <v>110</v>
      </c>
      <c r="P3339" s="6">
        <f t="shared" si="209"/>
        <v>81.029411764705884</v>
      </c>
      <c r="Q3339" t="s">
        <v>8317</v>
      </c>
      <c r="R3339" t="s">
        <v>8318</v>
      </c>
      <c r="S3339" s="11">
        <f t="shared" si="210"/>
        <v>41901.282025462962</v>
      </c>
      <c r="T3339" s="11">
        <f t="shared" si="211"/>
        <v>41922.875</v>
      </c>
    </row>
    <row r="3340" spans="1:20" ht="30" hidden="1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208"/>
        <v>102</v>
      </c>
      <c r="P3340" s="6">
        <f t="shared" si="209"/>
        <v>136.84821428571428</v>
      </c>
      <c r="Q3340" t="s">
        <v>8317</v>
      </c>
      <c r="R3340" t="s">
        <v>8318</v>
      </c>
      <c r="S3340" s="11">
        <f t="shared" si="210"/>
        <v>42769.574999999997</v>
      </c>
      <c r="T3340" s="11">
        <f t="shared" si="211"/>
        <v>42790.574999999997</v>
      </c>
    </row>
    <row r="3341" spans="1:20" ht="45" hidden="1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208"/>
        <v>104</v>
      </c>
      <c r="P3341" s="6">
        <f t="shared" si="209"/>
        <v>177.61702127659575</v>
      </c>
      <c r="Q3341" t="s">
        <v>8317</v>
      </c>
      <c r="R3341" t="s">
        <v>8318</v>
      </c>
      <c r="S3341" s="11">
        <f t="shared" si="210"/>
        <v>42549.665717592594</v>
      </c>
      <c r="T3341" s="11">
        <f t="shared" si="211"/>
        <v>42579.665717592594</v>
      </c>
    </row>
    <row r="3342" spans="1:20" ht="60" hidden="1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208"/>
        <v>138</v>
      </c>
      <c r="P3342" s="6">
        <f t="shared" si="209"/>
        <v>109.07894736842105</v>
      </c>
      <c r="Q3342" t="s">
        <v>8317</v>
      </c>
      <c r="R3342" t="s">
        <v>8318</v>
      </c>
      <c r="S3342" s="11">
        <f t="shared" si="210"/>
        <v>42685.974004629628</v>
      </c>
      <c r="T3342" s="11">
        <f t="shared" si="211"/>
        <v>42710.974004629628</v>
      </c>
    </row>
    <row r="3343" spans="1:20" ht="60" hidden="1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208"/>
        <v>100</v>
      </c>
      <c r="P3343" s="6">
        <f t="shared" si="209"/>
        <v>119.64285714285714</v>
      </c>
      <c r="Q3343" t="s">
        <v>8317</v>
      </c>
      <c r="R3343" t="s">
        <v>8318</v>
      </c>
      <c r="S3343" s="11">
        <f t="shared" si="210"/>
        <v>42510.798854166671</v>
      </c>
      <c r="T3343" s="11">
        <f t="shared" si="211"/>
        <v>42533.708333333328</v>
      </c>
    </row>
    <row r="3344" spans="1:20" ht="45" hidden="1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208"/>
        <v>102</v>
      </c>
      <c r="P3344" s="6">
        <f t="shared" si="209"/>
        <v>78.205128205128204</v>
      </c>
      <c r="Q3344" t="s">
        <v>8317</v>
      </c>
      <c r="R3344" t="s">
        <v>8318</v>
      </c>
      <c r="S3344" s="11">
        <f t="shared" si="210"/>
        <v>42062.296412037031</v>
      </c>
      <c r="T3344" s="11">
        <f t="shared" si="211"/>
        <v>42095.207638888889</v>
      </c>
    </row>
    <row r="3345" spans="1:20" ht="45" hidden="1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208"/>
        <v>171</v>
      </c>
      <c r="P3345" s="6">
        <f t="shared" si="209"/>
        <v>52.173913043478258</v>
      </c>
      <c r="Q3345" t="s">
        <v>8317</v>
      </c>
      <c r="R3345" t="s">
        <v>8318</v>
      </c>
      <c r="S3345" s="11">
        <f t="shared" si="210"/>
        <v>42452.916481481487</v>
      </c>
      <c r="T3345" s="11">
        <f t="shared" si="211"/>
        <v>42473.554166666669</v>
      </c>
    </row>
    <row r="3346" spans="1:20" ht="60" hidden="1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208"/>
        <v>101</v>
      </c>
      <c r="P3346" s="6">
        <f t="shared" si="209"/>
        <v>114.125</v>
      </c>
      <c r="Q3346" t="s">
        <v>8317</v>
      </c>
      <c r="R3346" t="s">
        <v>8318</v>
      </c>
      <c r="S3346" s="11">
        <f t="shared" si="210"/>
        <v>41851.200150462959</v>
      </c>
      <c r="T3346" s="11">
        <f t="shared" si="211"/>
        <v>41881.200150462959</v>
      </c>
    </row>
    <row r="3347" spans="1:20" ht="60" hidden="1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208"/>
        <v>130</v>
      </c>
      <c r="P3347" s="6">
        <f t="shared" si="209"/>
        <v>50</v>
      </c>
      <c r="Q3347" t="s">
        <v>8317</v>
      </c>
      <c r="R3347" t="s">
        <v>8318</v>
      </c>
      <c r="S3347" s="11">
        <f t="shared" si="210"/>
        <v>42053.106111111112</v>
      </c>
      <c r="T3347" s="11">
        <f t="shared" si="211"/>
        <v>42112.025694444441</v>
      </c>
    </row>
    <row r="3348" spans="1:20" ht="60" hidden="1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208"/>
        <v>110</v>
      </c>
      <c r="P3348" s="6">
        <f t="shared" si="209"/>
        <v>91.666666666666671</v>
      </c>
      <c r="Q3348" t="s">
        <v>8317</v>
      </c>
      <c r="R3348" t="s">
        <v>8318</v>
      </c>
      <c r="S3348" s="11">
        <f t="shared" si="210"/>
        <v>42054.024421296301</v>
      </c>
      <c r="T3348" s="11">
        <f t="shared" si="211"/>
        <v>42061.024421296301</v>
      </c>
    </row>
    <row r="3349" spans="1:20" ht="60" hidden="1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208"/>
        <v>119</v>
      </c>
      <c r="P3349" s="6">
        <f t="shared" si="209"/>
        <v>108.59090909090909</v>
      </c>
      <c r="Q3349" t="s">
        <v>8317</v>
      </c>
      <c r="R3349" t="s">
        <v>8318</v>
      </c>
      <c r="S3349" s="11">
        <f t="shared" si="210"/>
        <v>42484.551550925928</v>
      </c>
      <c r="T3349" s="11">
        <f t="shared" si="211"/>
        <v>42498.875</v>
      </c>
    </row>
    <row r="3350" spans="1:20" ht="60" hidden="1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208"/>
        <v>100</v>
      </c>
      <c r="P3350" s="6">
        <f t="shared" si="209"/>
        <v>69.822784810126578</v>
      </c>
      <c r="Q3350" t="s">
        <v>8317</v>
      </c>
      <c r="R3350" t="s">
        <v>8318</v>
      </c>
      <c r="S3350" s="11">
        <f t="shared" si="210"/>
        <v>42466.558796296296</v>
      </c>
      <c r="T3350" s="11">
        <f t="shared" si="211"/>
        <v>42490.165972222225</v>
      </c>
    </row>
    <row r="3351" spans="1:20" ht="60" hidden="1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208"/>
        <v>153</v>
      </c>
      <c r="P3351" s="6">
        <f t="shared" si="209"/>
        <v>109.57142857142857</v>
      </c>
      <c r="Q3351" t="s">
        <v>8317</v>
      </c>
      <c r="R3351" t="s">
        <v>8318</v>
      </c>
      <c r="S3351" s="11">
        <f t="shared" si="210"/>
        <v>42513.110787037032</v>
      </c>
      <c r="T3351" s="11">
        <f t="shared" si="211"/>
        <v>42534.708333333328</v>
      </c>
    </row>
    <row r="3352" spans="1:20" ht="60" hidden="1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208"/>
        <v>104</v>
      </c>
      <c r="P3352" s="6">
        <f t="shared" si="209"/>
        <v>71.666666666666671</v>
      </c>
      <c r="Q3352" t="s">
        <v>8317</v>
      </c>
      <c r="R3352" t="s">
        <v>8318</v>
      </c>
      <c r="S3352" s="11">
        <f t="shared" si="210"/>
        <v>42302.701516203699</v>
      </c>
      <c r="T3352" s="11">
        <f t="shared" si="211"/>
        <v>42337.958333333328</v>
      </c>
    </row>
    <row r="3353" spans="1:20" ht="60" hidden="1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208"/>
        <v>101</v>
      </c>
      <c r="P3353" s="6">
        <f t="shared" si="209"/>
        <v>93.611111111111114</v>
      </c>
      <c r="Q3353" t="s">
        <v>8317</v>
      </c>
      <c r="R3353" t="s">
        <v>8318</v>
      </c>
      <c r="S3353" s="11">
        <f t="shared" si="210"/>
        <v>41806.395428240743</v>
      </c>
      <c r="T3353" s="11">
        <f t="shared" si="211"/>
        <v>41843.458333333336</v>
      </c>
    </row>
    <row r="3354" spans="1:20" ht="60" hidden="1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208"/>
        <v>108</v>
      </c>
      <c r="P3354" s="6">
        <f t="shared" si="209"/>
        <v>76.8</v>
      </c>
      <c r="Q3354" t="s">
        <v>8317</v>
      </c>
      <c r="R3354" t="s">
        <v>8318</v>
      </c>
      <c r="S3354" s="11">
        <f t="shared" si="210"/>
        <v>42495.992800925931</v>
      </c>
      <c r="T3354" s="11">
        <f t="shared" si="211"/>
        <v>42552.958333333328</v>
      </c>
    </row>
    <row r="3355" spans="1:20" ht="60" hidden="1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208"/>
        <v>315</v>
      </c>
      <c r="P3355" s="6">
        <f t="shared" si="209"/>
        <v>35.795454545454547</v>
      </c>
      <c r="Q3355" t="s">
        <v>8317</v>
      </c>
      <c r="R3355" t="s">
        <v>8318</v>
      </c>
      <c r="S3355" s="11">
        <f t="shared" si="210"/>
        <v>42479.432291666672</v>
      </c>
      <c r="T3355" s="11">
        <f t="shared" si="211"/>
        <v>42492.958333333328</v>
      </c>
    </row>
    <row r="3356" spans="1:20" ht="45" hidden="1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208"/>
        <v>102</v>
      </c>
      <c r="P3356" s="6">
        <f t="shared" si="209"/>
        <v>55.6</v>
      </c>
      <c r="Q3356" t="s">
        <v>8317</v>
      </c>
      <c r="R3356" t="s">
        <v>8318</v>
      </c>
      <c r="S3356" s="11">
        <f t="shared" si="210"/>
        <v>42270.7269212963</v>
      </c>
      <c r="T3356" s="11">
        <f t="shared" si="211"/>
        <v>42306.167361111111</v>
      </c>
    </row>
    <row r="3357" spans="1:20" ht="45" hidden="1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208"/>
        <v>126</v>
      </c>
      <c r="P3357" s="6">
        <f t="shared" si="209"/>
        <v>147.33333333333334</v>
      </c>
      <c r="Q3357" t="s">
        <v>8317</v>
      </c>
      <c r="R3357" t="s">
        <v>8318</v>
      </c>
      <c r="S3357" s="11">
        <f t="shared" si="210"/>
        <v>42489.619525462964</v>
      </c>
      <c r="T3357" s="11">
        <f t="shared" si="211"/>
        <v>42500.470138888893</v>
      </c>
    </row>
    <row r="3358" spans="1:20" ht="60" hidden="1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208"/>
        <v>101</v>
      </c>
      <c r="P3358" s="6">
        <f t="shared" si="209"/>
        <v>56.333333333333336</v>
      </c>
      <c r="Q3358" t="s">
        <v>8317</v>
      </c>
      <c r="R3358" t="s">
        <v>8318</v>
      </c>
      <c r="S3358" s="11">
        <f t="shared" si="210"/>
        <v>42536.815648148149</v>
      </c>
      <c r="T3358" s="11">
        <f t="shared" si="211"/>
        <v>42566.815648148149</v>
      </c>
    </row>
    <row r="3359" spans="1:20" ht="60" hidden="1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208"/>
        <v>101</v>
      </c>
      <c r="P3359" s="6">
        <f t="shared" si="209"/>
        <v>96.19047619047619</v>
      </c>
      <c r="Q3359" t="s">
        <v>8317</v>
      </c>
      <c r="R3359" t="s">
        <v>8318</v>
      </c>
      <c r="S3359" s="11">
        <f t="shared" si="210"/>
        <v>41822.417939814812</v>
      </c>
      <c r="T3359" s="11">
        <f t="shared" si="211"/>
        <v>41852.417939814812</v>
      </c>
    </row>
    <row r="3360" spans="1:20" ht="45" hidden="1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208"/>
        <v>103</v>
      </c>
      <c r="P3360" s="6">
        <f t="shared" si="209"/>
        <v>63.574074074074076</v>
      </c>
      <c r="Q3360" t="s">
        <v>8317</v>
      </c>
      <c r="R3360" t="s">
        <v>8318</v>
      </c>
      <c r="S3360" s="11">
        <f t="shared" si="210"/>
        <v>41932.311099537037</v>
      </c>
      <c r="T3360" s="11">
        <f t="shared" si="211"/>
        <v>41962.352766203709</v>
      </c>
    </row>
    <row r="3361" spans="1:20" ht="45" hidden="1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208"/>
        <v>106</v>
      </c>
      <c r="P3361" s="6">
        <f t="shared" si="209"/>
        <v>184.78260869565219</v>
      </c>
      <c r="Q3361" t="s">
        <v>8317</v>
      </c>
      <c r="R3361" t="s">
        <v>8318</v>
      </c>
      <c r="S3361" s="11">
        <f t="shared" si="210"/>
        <v>42746.057106481487</v>
      </c>
      <c r="T3361" s="11">
        <f t="shared" si="211"/>
        <v>42791.057106481487</v>
      </c>
    </row>
    <row r="3362" spans="1:20" ht="30" hidden="1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208"/>
        <v>101</v>
      </c>
      <c r="P3362" s="6">
        <f t="shared" si="209"/>
        <v>126.72222222222223</v>
      </c>
      <c r="Q3362" t="s">
        <v>8317</v>
      </c>
      <c r="R3362" t="s">
        <v>8318</v>
      </c>
      <c r="S3362" s="11">
        <f t="shared" si="210"/>
        <v>42697.082673611112</v>
      </c>
      <c r="T3362" s="11">
        <f t="shared" si="211"/>
        <v>42718.665972222225</v>
      </c>
    </row>
    <row r="3363" spans="1:20" ht="60" hidden="1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208"/>
        <v>113</v>
      </c>
      <c r="P3363" s="6">
        <f t="shared" si="209"/>
        <v>83.42647058823529</v>
      </c>
      <c r="Q3363" t="s">
        <v>8317</v>
      </c>
      <c r="R3363" t="s">
        <v>8318</v>
      </c>
      <c r="S3363" s="11">
        <f t="shared" si="210"/>
        <v>41866.025347222225</v>
      </c>
      <c r="T3363" s="11">
        <f t="shared" si="211"/>
        <v>41883.665972222225</v>
      </c>
    </row>
    <row r="3364" spans="1:20" ht="45" hidden="1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208"/>
        <v>218</v>
      </c>
      <c r="P3364" s="6">
        <f t="shared" si="209"/>
        <v>54.5</v>
      </c>
      <c r="Q3364" t="s">
        <v>8317</v>
      </c>
      <c r="R3364" t="s">
        <v>8318</v>
      </c>
      <c r="S3364" s="11">
        <f t="shared" si="210"/>
        <v>42056.091631944444</v>
      </c>
      <c r="T3364" s="11">
        <f t="shared" si="211"/>
        <v>42070.204861111109</v>
      </c>
    </row>
    <row r="3365" spans="1:20" ht="60" hidden="1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208"/>
        <v>101</v>
      </c>
      <c r="P3365" s="6">
        <f t="shared" si="209"/>
        <v>302.30769230769232</v>
      </c>
      <c r="Q3365" t="s">
        <v>8317</v>
      </c>
      <c r="R3365" t="s">
        <v>8318</v>
      </c>
      <c r="S3365" s="11">
        <f t="shared" si="210"/>
        <v>41851.771354166667</v>
      </c>
      <c r="T3365" s="11">
        <f t="shared" si="211"/>
        <v>41870.666666666664</v>
      </c>
    </row>
    <row r="3366" spans="1:20" ht="60" hidden="1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208"/>
        <v>106</v>
      </c>
      <c r="P3366" s="6">
        <f t="shared" si="209"/>
        <v>44.138888888888886</v>
      </c>
      <c r="Q3366" t="s">
        <v>8317</v>
      </c>
      <c r="R3366" t="s">
        <v>8318</v>
      </c>
      <c r="S3366" s="11">
        <f t="shared" si="210"/>
        <v>42422.977418981478</v>
      </c>
      <c r="T3366" s="11">
        <f t="shared" si="211"/>
        <v>42444.875</v>
      </c>
    </row>
    <row r="3367" spans="1:20" ht="60" hidden="1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208"/>
        <v>104</v>
      </c>
      <c r="P3367" s="6">
        <f t="shared" si="209"/>
        <v>866.66666666666663</v>
      </c>
      <c r="Q3367" t="s">
        <v>8317</v>
      </c>
      <c r="R3367" t="s">
        <v>8318</v>
      </c>
      <c r="S3367" s="11">
        <f t="shared" si="210"/>
        <v>42321.101759259262</v>
      </c>
      <c r="T3367" s="11">
        <f t="shared" si="211"/>
        <v>42351.101759259262</v>
      </c>
    </row>
    <row r="3368" spans="1:20" ht="45" hidden="1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208"/>
        <v>221</v>
      </c>
      <c r="P3368" s="6">
        <f t="shared" si="209"/>
        <v>61.388888888888886</v>
      </c>
      <c r="Q3368" t="s">
        <v>8317</v>
      </c>
      <c r="R3368" t="s">
        <v>8318</v>
      </c>
      <c r="S3368" s="11">
        <f t="shared" si="210"/>
        <v>42107.067557870367</v>
      </c>
      <c r="T3368" s="11">
        <f t="shared" si="211"/>
        <v>42137.067557870367</v>
      </c>
    </row>
    <row r="3369" spans="1:20" ht="60" hidden="1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208"/>
        <v>119</v>
      </c>
      <c r="P3369" s="6">
        <f t="shared" si="209"/>
        <v>29.666666666666668</v>
      </c>
      <c r="Q3369" t="s">
        <v>8317</v>
      </c>
      <c r="R3369" t="s">
        <v>8318</v>
      </c>
      <c r="S3369" s="11">
        <f t="shared" si="210"/>
        <v>42192.933958333335</v>
      </c>
      <c r="T3369" s="11">
        <f t="shared" si="211"/>
        <v>42217.933958333335</v>
      </c>
    </row>
    <row r="3370" spans="1:20" ht="45" hidden="1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208"/>
        <v>105</v>
      </c>
      <c r="P3370" s="6">
        <f t="shared" si="209"/>
        <v>45.478260869565219</v>
      </c>
      <c r="Q3370" t="s">
        <v>8317</v>
      </c>
      <c r="R3370" t="s">
        <v>8318</v>
      </c>
      <c r="S3370" s="11">
        <f t="shared" si="210"/>
        <v>41969.199756944443</v>
      </c>
      <c r="T3370" s="11">
        <f t="shared" si="211"/>
        <v>42005.208333333328</v>
      </c>
    </row>
    <row r="3371" spans="1:20" ht="45" hidden="1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208"/>
        <v>104</v>
      </c>
      <c r="P3371" s="6">
        <f t="shared" si="209"/>
        <v>96.203703703703709</v>
      </c>
      <c r="Q3371" t="s">
        <v>8317</v>
      </c>
      <c r="R3371" t="s">
        <v>8318</v>
      </c>
      <c r="S3371" s="11">
        <f t="shared" si="210"/>
        <v>42690.041435185187</v>
      </c>
      <c r="T3371" s="11">
        <f t="shared" si="211"/>
        <v>42750.041435185187</v>
      </c>
    </row>
    <row r="3372" spans="1:20" ht="30" hidden="1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208"/>
        <v>118</v>
      </c>
      <c r="P3372" s="6">
        <f t="shared" si="209"/>
        <v>67.92307692307692</v>
      </c>
      <c r="Q3372" t="s">
        <v>8317</v>
      </c>
      <c r="R3372" t="s">
        <v>8318</v>
      </c>
      <c r="S3372" s="11">
        <f t="shared" si="210"/>
        <v>42690.334317129629</v>
      </c>
      <c r="T3372" s="11">
        <f t="shared" si="211"/>
        <v>42721.333333333328</v>
      </c>
    </row>
    <row r="3373" spans="1:20" ht="45" hidden="1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208"/>
        <v>139</v>
      </c>
      <c r="P3373" s="6">
        <f t="shared" si="209"/>
        <v>30.777777777777779</v>
      </c>
      <c r="Q3373" t="s">
        <v>8317</v>
      </c>
      <c r="R3373" t="s">
        <v>8318</v>
      </c>
      <c r="S3373" s="11">
        <f t="shared" si="210"/>
        <v>42312.874594907407</v>
      </c>
      <c r="T3373" s="11">
        <f t="shared" si="211"/>
        <v>42340.874594907407</v>
      </c>
    </row>
    <row r="3374" spans="1:20" ht="45" hidden="1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208"/>
        <v>104</v>
      </c>
      <c r="P3374" s="6">
        <f t="shared" si="209"/>
        <v>38.333333333333336</v>
      </c>
      <c r="Q3374" t="s">
        <v>8317</v>
      </c>
      <c r="R3374" t="s">
        <v>8318</v>
      </c>
      <c r="S3374" s="11">
        <f t="shared" si="210"/>
        <v>41855.548101851848</v>
      </c>
      <c r="T3374" s="11">
        <f t="shared" si="211"/>
        <v>41876.207638888889</v>
      </c>
    </row>
    <row r="3375" spans="1:20" ht="60" hidden="1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208"/>
        <v>100</v>
      </c>
      <c r="P3375" s="6">
        <f t="shared" si="209"/>
        <v>66.833333333333329</v>
      </c>
      <c r="Q3375" t="s">
        <v>8317</v>
      </c>
      <c r="R3375" t="s">
        <v>8318</v>
      </c>
      <c r="S3375" s="11">
        <f t="shared" si="210"/>
        <v>42179.854629629626</v>
      </c>
      <c r="T3375" s="11">
        <f t="shared" si="211"/>
        <v>42203.666666666672</v>
      </c>
    </row>
    <row r="3376" spans="1:20" ht="45" hidden="1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208"/>
        <v>107</v>
      </c>
      <c r="P3376" s="6">
        <f t="shared" si="209"/>
        <v>71.730769230769226</v>
      </c>
      <c r="Q3376" t="s">
        <v>8317</v>
      </c>
      <c r="R3376" t="s">
        <v>8318</v>
      </c>
      <c r="S3376" s="11">
        <f t="shared" si="210"/>
        <v>42275.731666666667</v>
      </c>
      <c r="T3376" s="11">
        <f t="shared" si="211"/>
        <v>42305.731666666667</v>
      </c>
    </row>
    <row r="3377" spans="1:20" ht="45" hidden="1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208"/>
        <v>100</v>
      </c>
      <c r="P3377" s="6">
        <f t="shared" si="209"/>
        <v>176.47058823529412</v>
      </c>
      <c r="Q3377" t="s">
        <v>8317</v>
      </c>
      <c r="R3377" t="s">
        <v>8318</v>
      </c>
      <c r="S3377" s="11">
        <f t="shared" si="210"/>
        <v>41765.610798611109</v>
      </c>
      <c r="T3377" s="11">
        <f t="shared" si="211"/>
        <v>41777.610798611109</v>
      </c>
    </row>
    <row r="3378" spans="1:20" ht="60" hidden="1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208"/>
        <v>100</v>
      </c>
      <c r="P3378" s="6">
        <f t="shared" si="209"/>
        <v>421.10526315789474</v>
      </c>
      <c r="Q3378" t="s">
        <v>8317</v>
      </c>
      <c r="R3378" t="s">
        <v>8318</v>
      </c>
      <c r="S3378" s="11">
        <f t="shared" si="210"/>
        <v>42059.701319444444</v>
      </c>
      <c r="T3378" s="11">
        <f t="shared" si="211"/>
        <v>42119.659652777773</v>
      </c>
    </row>
    <row r="3379" spans="1:20" ht="60" hidden="1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208"/>
        <v>101</v>
      </c>
      <c r="P3379" s="6">
        <f t="shared" si="209"/>
        <v>104.98701298701299</v>
      </c>
      <c r="Q3379" t="s">
        <v>8317</v>
      </c>
      <c r="R3379" t="s">
        <v>8318</v>
      </c>
      <c r="S3379" s="11">
        <f t="shared" si="210"/>
        <v>42053.732627314821</v>
      </c>
      <c r="T3379" s="11">
        <f t="shared" si="211"/>
        <v>42083.705555555556</v>
      </c>
    </row>
    <row r="3380" spans="1:20" ht="60" hidden="1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208"/>
        <v>108</v>
      </c>
      <c r="P3380" s="6">
        <f t="shared" si="209"/>
        <v>28.19047619047619</v>
      </c>
      <c r="Q3380" t="s">
        <v>8317</v>
      </c>
      <c r="R3380" t="s">
        <v>8318</v>
      </c>
      <c r="S3380" s="11">
        <f t="shared" si="210"/>
        <v>41858.355393518519</v>
      </c>
      <c r="T3380" s="11">
        <f t="shared" si="211"/>
        <v>41882.547222222223</v>
      </c>
    </row>
    <row r="3381" spans="1:20" ht="60" hidden="1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208"/>
        <v>104</v>
      </c>
      <c r="P3381" s="6">
        <f t="shared" si="209"/>
        <v>54.55263157894737</v>
      </c>
      <c r="Q3381" t="s">
        <v>8317</v>
      </c>
      <c r="R3381" t="s">
        <v>8318</v>
      </c>
      <c r="S3381" s="11">
        <f t="shared" si="210"/>
        <v>42225.513888888891</v>
      </c>
      <c r="T3381" s="11">
        <f t="shared" si="211"/>
        <v>42242.958333333328</v>
      </c>
    </row>
    <row r="3382" spans="1:20" ht="60" hidden="1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208"/>
        <v>104</v>
      </c>
      <c r="P3382" s="6">
        <f t="shared" si="209"/>
        <v>111.89285714285714</v>
      </c>
      <c r="Q3382" t="s">
        <v>8317</v>
      </c>
      <c r="R3382" t="s">
        <v>8318</v>
      </c>
      <c r="S3382" s="11">
        <f t="shared" si="210"/>
        <v>41937.95344907407</v>
      </c>
      <c r="T3382" s="11">
        <f t="shared" si="211"/>
        <v>41972.995115740734</v>
      </c>
    </row>
    <row r="3383" spans="1:20" ht="60" hidden="1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208"/>
        <v>102</v>
      </c>
      <c r="P3383" s="6">
        <f t="shared" si="209"/>
        <v>85.208333333333329</v>
      </c>
      <c r="Q3383" t="s">
        <v>8317</v>
      </c>
      <c r="R3383" t="s">
        <v>8318</v>
      </c>
      <c r="S3383" s="11">
        <f t="shared" si="210"/>
        <v>42044.184988425928</v>
      </c>
      <c r="T3383" s="11">
        <f t="shared" si="211"/>
        <v>42074.143321759257</v>
      </c>
    </row>
    <row r="3384" spans="1:20" ht="60" hidden="1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208"/>
        <v>101</v>
      </c>
      <c r="P3384" s="6">
        <f t="shared" si="209"/>
        <v>76.652173913043484</v>
      </c>
      <c r="Q3384" t="s">
        <v>8317</v>
      </c>
      <c r="R3384" t="s">
        <v>8318</v>
      </c>
      <c r="S3384" s="11">
        <f t="shared" si="210"/>
        <v>42559.431203703702</v>
      </c>
      <c r="T3384" s="11">
        <f t="shared" si="211"/>
        <v>42583.957638888889</v>
      </c>
    </row>
    <row r="3385" spans="1:20" ht="60" hidden="1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208"/>
        <v>112</v>
      </c>
      <c r="P3385" s="6">
        <f t="shared" si="209"/>
        <v>65.166666666666671</v>
      </c>
      <c r="Q3385" t="s">
        <v>8317</v>
      </c>
      <c r="R3385" t="s">
        <v>8318</v>
      </c>
      <c r="S3385" s="11">
        <f t="shared" si="210"/>
        <v>42524.782638888893</v>
      </c>
      <c r="T3385" s="11">
        <f t="shared" si="211"/>
        <v>42544.782638888893</v>
      </c>
    </row>
    <row r="3386" spans="1:20" ht="60" hidden="1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208"/>
        <v>100</v>
      </c>
      <c r="P3386" s="6">
        <f t="shared" si="209"/>
        <v>93.760312499999998</v>
      </c>
      <c r="Q3386" t="s">
        <v>8317</v>
      </c>
      <c r="R3386" t="s">
        <v>8318</v>
      </c>
      <c r="S3386" s="11">
        <f t="shared" si="210"/>
        <v>42292.087592592594</v>
      </c>
      <c r="T3386" s="11">
        <f t="shared" si="211"/>
        <v>42329.125</v>
      </c>
    </row>
    <row r="3387" spans="1:20" ht="60" hidden="1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208"/>
        <v>100</v>
      </c>
      <c r="P3387" s="6">
        <f t="shared" si="209"/>
        <v>133.33333333333334</v>
      </c>
      <c r="Q3387" t="s">
        <v>8317</v>
      </c>
      <c r="R3387" t="s">
        <v>8318</v>
      </c>
      <c r="S3387" s="11">
        <f t="shared" si="210"/>
        <v>41953.8675</v>
      </c>
      <c r="T3387" s="11">
        <f t="shared" si="211"/>
        <v>41983.8675</v>
      </c>
    </row>
    <row r="3388" spans="1:20" ht="60" hidden="1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208"/>
        <v>105</v>
      </c>
      <c r="P3388" s="6">
        <f t="shared" si="209"/>
        <v>51.219512195121951</v>
      </c>
      <c r="Q3388" t="s">
        <v>8317</v>
      </c>
      <c r="R3388" t="s">
        <v>8318</v>
      </c>
      <c r="S3388" s="11">
        <f t="shared" si="210"/>
        <v>41946.644745370373</v>
      </c>
      <c r="T3388" s="11">
        <f t="shared" si="211"/>
        <v>41976.644745370373</v>
      </c>
    </row>
    <row r="3389" spans="1:20" ht="60" hidden="1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208"/>
        <v>117</v>
      </c>
      <c r="P3389" s="6">
        <f t="shared" si="209"/>
        <v>100.17142857142858</v>
      </c>
      <c r="Q3389" t="s">
        <v>8317</v>
      </c>
      <c r="R3389" t="s">
        <v>8318</v>
      </c>
      <c r="S3389" s="11">
        <f t="shared" si="210"/>
        <v>41947.762592592589</v>
      </c>
      <c r="T3389" s="11">
        <f t="shared" si="211"/>
        <v>41987.762592592597</v>
      </c>
    </row>
    <row r="3390" spans="1:20" ht="60" hidden="1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208"/>
        <v>104</v>
      </c>
      <c r="P3390" s="6">
        <f t="shared" si="209"/>
        <v>34.6</v>
      </c>
      <c r="Q3390" t="s">
        <v>8317</v>
      </c>
      <c r="R3390" t="s">
        <v>8318</v>
      </c>
      <c r="S3390" s="11">
        <f t="shared" si="210"/>
        <v>42143.461122685185</v>
      </c>
      <c r="T3390" s="11">
        <f t="shared" si="211"/>
        <v>42173.461122685185</v>
      </c>
    </row>
    <row r="3391" spans="1:20" ht="45" hidden="1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208"/>
        <v>115</v>
      </c>
      <c r="P3391" s="6">
        <f t="shared" si="209"/>
        <v>184.67741935483872</v>
      </c>
      <c r="Q3391" t="s">
        <v>8317</v>
      </c>
      <c r="R3391" t="s">
        <v>8318</v>
      </c>
      <c r="S3391" s="11">
        <f t="shared" si="210"/>
        <v>42494.563449074078</v>
      </c>
      <c r="T3391" s="11">
        <f t="shared" si="211"/>
        <v>42524.563449074078</v>
      </c>
    </row>
    <row r="3392" spans="1:20" ht="60" hidden="1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208"/>
        <v>102</v>
      </c>
      <c r="P3392" s="6">
        <f t="shared" si="209"/>
        <v>69.818181818181813</v>
      </c>
      <c r="Q3392" t="s">
        <v>8317</v>
      </c>
      <c r="R3392" t="s">
        <v>8318</v>
      </c>
      <c r="S3392" s="11">
        <f t="shared" si="210"/>
        <v>41815.774826388886</v>
      </c>
      <c r="T3392" s="11">
        <f t="shared" si="211"/>
        <v>41830.774826388886</v>
      </c>
    </row>
    <row r="3393" spans="1:20" ht="60" hidden="1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208"/>
        <v>223</v>
      </c>
      <c r="P3393" s="6">
        <f t="shared" si="209"/>
        <v>61.944444444444443</v>
      </c>
      <c r="Q3393" t="s">
        <v>8317</v>
      </c>
      <c r="R3393" t="s">
        <v>8318</v>
      </c>
      <c r="S3393" s="11">
        <f t="shared" si="210"/>
        <v>41830.545694444445</v>
      </c>
      <c r="T3393" s="11">
        <f t="shared" si="211"/>
        <v>41859.936111111114</v>
      </c>
    </row>
    <row r="3394" spans="1:20" ht="60" hidden="1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208"/>
        <v>100</v>
      </c>
      <c r="P3394" s="6">
        <f t="shared" si="209"/>
        <v>41.666666666666664</v>
      </c>
      <c r="Q3394" t="s">
        <v>8317</v>
      </c>
      <c r="R3394" t="s">
        <v>8318</v>
      </c>
      <c r="S3394" s="11">
        <f t="shared" si="210"/>
        <v>42446.845543981486</v>
      </c>
      <c r="T3394" s="11">
        <f t="shared" si="211"/>
        <v>42496.845543981486</v>
      </c>
    </row>
    <row r="3395" spans="1:20" ht="45" hidden="1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ref="O3395:O3458" si="212">ROUND(E3395/D3395*100,0)</f>
        <v>106</v>
      </c>
      <c r="P3395" s="6">
        <f t="shared" ref="P3395:P3458" si="213">E3395/L3395</f>
        <v>36.06818181818182</v>
      </c>
      <c r="Q3395" t="s">
        <v>8317</v>
      </c>
      <c r="R3395" t="s">
        <v>8318</v>
      </c>
      <c r="S3395" s="11">
        <f t="shared" ref="S3395:S3458" si="214">(((J3395/60)/60)/24)+DATE(1970,1,1)</f>
        <v>41923.921643518523</v>
      </c>
      <c r="T3395" s="11">
        <f t="shared" ref="T3395:T3458" si="215">(((I3395/60)/60)/24)+DATE(1970,1,1)</f>
        <v>41949.031944444447</v>
      </c>
    </row>
    <row r="3396" spans="1:20" ht="60" hidden="1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212"/>
        <v>142</v>
      </c>
      <c r="P3396" s="6">
        <f t="shared" si="213"/>
        <v>29</v>
      </c>
      <c r="Q3396" t="s">
        <v>8317</v>
      </c>
      <c r="R3396" t="s">
        <v>8318</v>
      </c>
      <c r="S3396" s="11">
        <f t="shared" si="214"/>
        <v>41817.59542824074</v>
      </c>
      <c r="T3396" s="11">
        <f t="shared" si="215"/>
        <v>41847.59542824074</v>
      </c>
    </row>
    <row r="3397" spans="1:20" ht="30" hidden="1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212"/>
        <v>184</v>
      </c>
      <c r="P3397" s="6">
        <f t="shared" si="213"/>
        <v>24.210526315789473</v>
      </c>
      <c r="Q3397" t="s">
        <v>8317</v>
      </c>
      <c r="R3397" t="s">
        <v>8318</v>
      </c>
      <c r="S3397" s="11">
        <f t="shared" si="214"/>
        <v>42140.712314814817</v>
      </c>
      <c r="T3397" s="11">
        <f t="shared" si="215"/>
        <v>42154.756944444445</v>
      </c>
    </row>
    <row r="3398" spans="1:20" ht="45" hidden="1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212"/>
        <v>104</v>
      </c>
      <c r="P3398" s="6">
        <f t="shared" si="213"/>
        <v>55.892857142857146</v>
      </c>
      <c r="Q3398" t="s">
        <v>8317</v>
      </c>
      <c r="R3398" t="s">
        <v>8318</v>
      </c>
      <c r="S3398" s="11">
        <f t="shared" si="214"/>
        <v>41764.44663194444</v>
      </c>
      <c r="T3398" s="11">
        <f t="shared" si="215"/>
        <v>41791.165972222225</v>
      </c>
    </row>
    <row r="3399" spans="1:20" ht="30" hidden="1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212"/>
        <v>112</v>
      </c>
      <c r="P3399" s="6">
        <f t="shared" si="213"/>
        <v>11.666666666666666</v>
      </c>
      <c r="Q3399" t="s">
        <v>8317</v>
      </c>
      <c r="R3399" t="s">
        <v>8318</v>
      </c>
      <c r="S3399" s="11">
        <f t="shared" si="214"/>
        <v>42378.478344907402</v>
      </c>
      <c r="T3399" s="11">
        <f t="shared" si="215"/>
        <v>42418.916666666672</v>
      </c>
    </row>
    <row r="3400" spans="1:20" ht="60" hidden="1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212"/>
        <v>111</v>
      </c>
      <c r="P3400" s="6">
        <f t="shared" si="213"/>
        <v>68.353846153846149</v>
      </c>
      <c r="Q3400" t="s">
        <v>8317</v>
      </c>
      <c r="R3400" t="s">
        <v>8318</v>
      </c>
      <c r="S3400" s="11">
        <f t="shared" si="214"/>
        <v>41941.75203703704</v>
      </c>
      <c r="T3400" s="11">
        <f t="shared" si="215"/>
        <v>41964.708333333328</v>
      </c>
    </row>
    <row r="3401" spans="1:20" ht="45" hidden="1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212"/>
        <v>104</v>
      </c>
      <c r="P3401" s="6">
        <f t="shared" si="213"/>
        <v>27.065217391304348</v>
      </c>
      <c r="Q3401" t="s">
        <v>8317</v>
      </c>
      <c r="R3401" t="s">
        <v>8318</v>
      </c>
      <c r="S3401" s="11">
        <f t="shared" si="214"/>
        <v>42026.920428240745</v>
      </c>
      <c r="T3401" s="11">
        <f t="shared" si="215"/>
        <v>42056.920428240745</v>
      </c>
    </row>
    <row r="3402" spans="1:20" ht="60" hidden="1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212"/>
        <v>100</v>
      </c>
      <c r="P3402" s="6">
        <f t="shared" si="213"/>
        <v>118.12941176470588</v>
      </c>
      <c r="Q3402" t="s">
        <v>8317</v>
      </c>
      <c r="R3402" t="s">
        <v>8318</v>
      </c>
      <c r="S3402" s="11">
        <f t="shared" si="214"/>
        <v>41834.953865740739</v>
      </c>
      <c r="T3402" s="11">
        <f t="shared" si="215"/>
        <v>41879.953865740739</v>
      </c>
    </row>
    <row r="3403" spans="1:20" ht="60" hidden="1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212"/>
        <v>102</v>
      </c>
      <c r="P3403" s="6">
        <f t="shared" si="213"/>
        <v>44.757575757575758</v>
      </c>
      <c r="Q3403" t="s">
        <v>8317</v>
      </c>
      <c r="R3403" t="s">
        <v>8318</v>
      </c>
      <c r="S3403" s="11">
        <f t="shared" si="214"/>
        <v>42193.723912037036</v>
      </c>
      <c r="T3403" s="11">
        <f t="shared" si="215"/>
        <v>42223.723912037036</v>
      </c>
    </row>
    <row r="3404" spans="1:20" ht="45" hidden="1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212"/>
        <v>110</v>
      </c>
      <c r="P3404" s="6">
        <f t="shared" si="213"/>
        <v>99.787878787878782</v>
      </c>
      <c r="Q3404" t="s">
        <v>8317</v>
      </c>
      <c r="R3404" t="s">
        <v>8318</v>
      </c>
      <c r="S3404" s="11">
        <f t="shared" si="214"/>
        <v>42290.61855324074</v>
      </c>
      <c r="T3404" s="11">
        <f t="shared" si="215"/>
        <v>42320.104861111111</v>
      </c>
    </row>
    <row r="3405" spans="1:20" ht="45" hidden="1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212"/>
        <v>100</v>
      </c>
      <c r="P3405" s="6">
        <f t="shared" si="213"/>
        <v>117.64705882352941</v>
      </c>
      <c r="Q3405" t="s">
        <v>8317</v>
      </c>
      <c r="R3405" t="s">
        <v>8318</v>
      </c>
      <c r="S3405" s="11">
        <f t="shared" si="214"/>
        <v>42150.462083333332</v>
      </c>
      <c r="T3405" s="11">
        <f t="shared" si="215"/>
        <v>42180.462083333332</v>
      </c>
    </row>
    <row r="3406" spans="1:20" ht="60" hidden="1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212"/>
        <v>122</v>
      </c>
      <c r="P3406" s="6">
        <f t="shared" si="213"/>
        <v>203.33333333333334</v>
      </c>
      <c r="Q3406" t="s">
        <v>8317</v>
      </c>
      <c r="R3406" t="s">
        <v>8318</v>
      </c>
      <c r="S3406" s="11">
        <f t="shared" si="214"/>
        <v>42152.503495370373</v>
      </c>
      <c r="T3406" s="11">
        <f t="shared" si="215"/>
        <v>42172.503495370373</v>
      </c>
    </row>
    <row r="3407" spans="1:20" ht="45" hidden="1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212"/>
        <v>138</v>
      </c>
      <c r="P3407" s="6">
        <f t="shared" si="213"/>
        <v>28.323529411764707</v>
      </c>
      <c r="Q3407" t="s">
        <v>8317</v>
      </c>
      <c r="R3407" t="s">
        <v>8318</v>
      </c>
      <c r="S3407" s="11">
        <f t="shared" si="214"/>
        <v>42410.017199074078</v>
      </c>
      <c r="T3407" s="11">
        <f t="shared" si="215"/>
        <v>42430.999305555553</v>
      </c>
    </row>
    <row r="3408" spans="1:20" ht="45" hidden="1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212"/>
        <v>100</v>
      </c>
      <c r="P3408" s="6">
        <f t="shared" si="213"/>
        <v>110.23076923076923</v>
      </c>
      <c r="Q3408" t="s">
        <v>8317</v>
      </c>
      <c r="R3408" t="s">
        <v>8318</v>
      </c>
      <c r="S3408" s="11">
        <f t="shared" si="214"/>
        <v>41791.492777777778</v>
      </c>
      <c r="T3408" s="11">
        <f t="shared" si="215"/>
        <v>41836.492777777778</v>
      </c>
    </row>
    <row r="3409" spans="1:20" ht="60" hidden="1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212"/>
        <v>107</v>
      </c>
      <c r="P3409" s="6">
        <f t="shared" si="213"/>
        <v>31.970149253731343</v>
      </c>
      <c r="Q3409" t="s">
        <v>8317</v>
      </c>
      <c r="R3409" t="s">
        <v>8318</v>
      </c>
      <c r="S3409" s="11">
        <f t="shared" si="214"/>
        <v>41796.422326388885</v>
      </c>
      <c r="T3409" s="11">
        <f t="shared" si="215"/>
        <v>41826.422326388885</v>
      </c>
    </row>
    <row r="3410" spans="1:20" ht="45" hidden="1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212"/>
        <v>211</v>
      </c>
      <c r="P3410" s="6">
        <f t="shared" si="213"/>
        <v>58.611111111111114</v>
      </c>
      <c r="Q3410" t="s">
        <v>8317</v>
      </c>
      <c r="R3410" t="s">
        <v>8318</v>
      </c>
      <c r="S3410" s="11">
        <f t="shared" si="214"/>
        <v>41808.991944444446</v>
      </c>
      <c r="T3410" s="11">
        <f t="shared" si="215"/>
        <v>41838.991944444446</v>
      </c>
    </row>
    <row r="3411" spans="1:20" ht="45" hidden="1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212"/>
        <v>124</v>
      </c>
      <c r="P3411" s="6">
        <f t="shared" si="213"/>
        <v>29.428571428571427</v>
      </c>
      <c r="Q3411" t="s">
        <v>8317</v>
      </c>
      <c r="R3411" t="s">
        <v>8318</v>
      </c>
      <c r="S3411" s="11">
        <f t="shared" si="214"/>
        <v>42544.814328703709</v>
      </c>
      <c r="T3411" s="11">
        <f t="shared" si="215"/>
        <v>42582.873611111107</v>
      </c>
    </row>
    <row r="3412" spans="1:20" ht="60" hidden="1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212"/>
        <v>109</v>
      </c>
      <c r="P3412" s="6">
        <f t="shared" si="213"/>
        <v>81.375</v>
      </c>
      <c r="Q3412" t="s">
        <v>8317</v>
      </c>
      <c r="R3412" t="s">
        <v>8318</v>
      </c>
      <c r="S3412" s="11">
        <f t="shared" si="214"/>
        <v>42500.041550925926</v>
      </c>
      <c r="T3412" s="11">
        <f t="shared" si="215"/>
        <v>42527.291666666672</v>
      </c>
    </row>
    <row r="3413" spans="1:20" ht="60" hidden="1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212"/>
        <v>104</v>
      </c>
      <c r="P3413" s="6">
        <f t="shared" si="213"/>
        <v>199.16666666666666</v>
      </c>
      <c r="Q3413" t="s">
        <v>8317</v>
      </c>
      <c r="R3413" t="s">
        <v>8318</v>
      </c>
      <c r="S3413" s="11">
        <f t="shared" si="214"/>
        <v>42265.022824074069</v>
      </c>
      <c r="T3413" s="11">
        <f t="shared" si="215"/>
        <v>42285.022824074069</v>
      </c>
    </row>
    <row r="3414" spans="1:20" ht="45" hidden="1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212"/>
        <v>100</v>
      </c>
      <c r="P3414" s="6">
        <f t="shared" si="213"/>
        <v>115.38461538461539</v>
      </c>
      <c r="Q3414" t="s">
        <v>8317</v>
      </c>
      <c r="R3414" t="s">
        <v>8318</v>
      </c>
      <c r="S3414" s="11">
        <f t="shared" si="214"/>
        <v>41879.959050925929</v>
      </c>
      <c r="T3414" s="11">
        <f t="shared" si="215"/>
        <v>41909.959050925929</v>
      </c>
    </row>
    <row r="3415" spans="1:20" ht="60" hidden="1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212"/>
        <v>130</v>
      </c>
      <c r="P3415" s="6">
        <f t="shared" si="213"/>
        <v>46.428571428571431</v>
      </c>
      <c r="Q3415" t="s">
        <v>8317</v>
      </c>
      <c r="R3415" t="s">
        <v>8318</v>
      </c>
      <c r="S3415" s="11">
        <f t="shared" si="214"/>
        <v>42053.733078703706</v>
      </c>
      <c r="T3415" s="11">
        <f t="shared" si="215"/>
        <v>42063.207638888889</v>
      </c>
    </row>
    <row r="3416" spans="1:20" ht="45" hidden="1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212"/>
        <v>104</v>
      </c>
      <c r="P3416" s="6">
        <f t="shared" si="213"/>
        <v>70.568181818181813</v>
      </c>
      <c r="Q3416" t="s">
        <v>8317</v>
      </c>
      <c r="R3416" t="s">
        <v>8318</v>
      </c>
      <c r="S3416" s="11">
        <f t="shared" si="214"/>
        <v>42675.832465277781</v>
      </c>
      <c r="T3416" s="11">
        <f t="shared" si="215"/>
        <v>42705.332638888889</v>
      </c>
    </row>
    <row r="3417" spans="1:20" ht="45" hidden="1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212"/>
        <v>100</v>
      </c>
      <c r="P3417" s="6">
        <f t="shared" si="213"/>
        <v>22.222222222222221</v>
      </c>
      <c r="Q3417" t="s">
        <v>8317</v>
      </c>
      <c r="R3417" t="s">
        <v>8318</v>
      </c>
      <c r="S3417" s="11">
        <f t="shared" si="214"/>
        <v>42467.144166666665</v>
      </c>
      <c r="T3417" s="11">
        <f t="shared" si="215"/>
        <v>42477.979166666672</v>
      </c>
    </row>
    <row r="3418" spans="1:20" ht="60" hidden="1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212"/>
        <v>120</v>
      </c>
      <c r="P3418" s="6">
        <f t="shared" si="213"/>
        <v>159.46666666666667</v>
      </c>
      <c r="Q3418" t="s">
        <v>8317</v>
      </c>
      <c r="R3418" t="s">
        <v>8318</v>
      </c>
      <c r="S3418" s="11">
        <f t="shared" si="214"/>
        <v>42089.412557870368</v>
      </c>
      <c r="T3418" s="11">
        <f t="shared" si="215"/>
        <v>42117.770833333328</v>
      </c>
    </row>
    <row r="3419" spans="1:20" ht="45" hidden="1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212"/>
        <v>100</v>
      </c>
      <c r="P3419" s="6">
        <f t="shared" si="213"/>
        <v>37.777999999999999</v>
      </c>
      <c r="Q3419" t="s">
        <v>8317</v>
      </c>
      <c r="R3419" t="s">
        <v>8318</v>
      </c>
      <c r="S3419" s="11">
        <f t="shared" si="214"/>
        <v>41894.91375</v>
      </c>
      <c r="T3419" s="11">
        <f t="shared" si="215"/>
        <v>41938.029861111114</v>
      </c>
    </row>
    <row r="3420" spans="1:20" ht="60" hidden="1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212"/>
        <v>101</v>
      </c>
      <c r="P3420" s="6">
        <f t="shared" si="213"/>
        <v>72.053571428571431</v>
      </c>
      <c r="Q3420" t="s">
        <v>8317</v>
      </c>
      <c r="R3420" t="s">
        <v>8318</v>
      </c>
      <c r="S3420" s="11">
        <f t="shared" si="214"/>
        <v>41752.83457175926</v>
      </c>
      <c r="T3420" s="11">
        <f t="shared" si="215"/>
        <v>41782.83457175926</v>
      </c>
    </row>
    <row r="3421" spans="1:20" ht="60" hidden="1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212"/>
        <v>107</v>
      </c>
      <c r="P3421" s="6">
        <f t="shared" si="213"/>
        <v>63.695652173913047</v>
      </c>
      <c r="Q3421" t="s">
        <v>8317</v>
      </c>
      <c r="R3421" t="s">
        <v>8318</v>
      </c>
      <c r="S3421" s="11">
        <f t="shared" si="214"/>
        <v>42448.821585648147</v>
      </c>
      <c r="T3421" s="11">
        <f t="shared" si="215"/>
        <v>42466.895833333328</v>
      </c>
    </row>
    <row r="3422" spans="1:20" ht="45" hidden="1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212"/>
        <v>138</v>
      </c>
      <c r="P3422" s="6">
        <f t="shared" si="213"/>
        <v>28.411764705882351</v>
      </c>
      <c r="Q3422" t="s">
        <v>8317</v>
      </c>
      <c r="R3422" t="s">
        <v>8318</v>
      </c>
      <c r="S3422" s="11">
        <f t="shared" si="214"/>
        <v>42405.090300925927</v>
      </c>
      <c r="T3422" s="11">
        <f t="shared" si="215"/>
        <v>42414</v>
      </c>
    </row>
    <row r="3423" spans="1:20" ht="45" hidden="1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212"/>
        <v>101</v>
      </c>
      <c r="P3423" s="6">
        <f t="shared" si="213"/>
        <v>103.21428571428571</v>
      </c>
      <c r="Q3423" t="s">
        <v>8317</v>
      </c>
      <c r="R3423" t="s">
        <v>8318</v>
      </c>
      <c r="S3423" s="11">
        <f t="shared" si="214"/>
        <v>42037.791238425925</v>
      </c>
      <c r="T3423" s="11">
        <f t="shared" si="215"/>
        <v>42067.791238425925</v>
      </c>
    </row>
    <row r="3424" spans="1:20" ht="60" hidden="1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212"/>
        <v>109</v>
      </c>
      <c r="P3424" s="6">
        <f t="shared" si="213"/>
        <v>71.152173913043484</v>
      </c>
      <c r="Q3424" t="s">
        <v>8317</v>
      </c>
      <c r="R3424" t="s">
        <v>8318</v>
      </c>
      <c r="S3424" s="11">
        <f t="shared" si="214"/>
        <v>42323.562222222223</v>
      </c>
      <c r="T3424" s="11">
        <f t="shared" si="215"/>
        <v>42352</v>
      </c>
    </row>
    <row r="3425" spans="1:20" ht="45" hidden="1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212"/>
        <v>140</v>
      </c>
      <c r="P3425" s="6">
        <f t="shared" si="213"/>
        <v>35</v>
      </c>
      <c r="Q3425" t="s">
        <v>8317</v>
      </c>
      <c r="R3425" t="s">
        <v>8318</v>
      </c>
      <c r="S3425" s="11">
        <f t="shared" si="214"/>
        <v>42088.911354166667</v>
      </c>
      <c r="T3425" s="11">
        <f t="shared" si="215"/>
        <v>42118.911354166667</v>
      </c>
    </row>
    <row r="3426" spans="1:20" ht="60" hidden="1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212"/>
        <v>104</v>
      </c>
      <c r="P3426" s="6">
        <f t="shared" si="213"/>
        <v>81.776315789473685</v>
      </c>
      <c r="Q3426" t="s">
        <v>8317</v>
      </c>
      <c r="R3426" t="s">
        <v>8318</v>
      </c>
      <c r="S3426" s="11">
        <f t="shared" si="214"/>
        <v>42018.676898148144</v>
      </c>
      <c r="T3426" s="11">
        <f t="shared" si="215"/>
        <v>42040.290972222225</v>
      </c>
    </row>
    <row r="3427" spans="1:20" ht="60" hidden="1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212"/>
        <v>103</v>
      </c>
      <c r="P3427" s="6">
        <f t="shared" si="213"/>
        <v>297.02980769230766</v>
      </c>
      <c r="Q3427" t="s">
        <v>8317</v>
      </c>
      <c r="R3427" t="s">
        <v>8318</v>
      </c>
      <c r="S3427" s="11">
        <f t="shared" si="214"/>
        <v>41884.617314814815</v>
      </c>
      <c r="T3427" s="11">
        <f t="shared" si="215"/>
        <v>41916.617314814815</v>
      </c>
    </row>
    <row r="3428" spans="1:20" ht="45" hidden="1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212"/>
        <v>108</v>
      </c>
      <c r="P3428" s="6">
        <f t="shared" si="213"/>
        <v>46.609195402298852</v>
      </c>
      <c r="Q3428" t="s">
        <v>8317</v>
      </c>
      <c r="R3428" t="s">
        <v>8318</v>
      </c>
      <c r="S3428" s="11">
        <f t="shared" si="214"/>
        <v>41884.056747685187</v>
      </c>
      <c r="T3428" s="11">
        <f t="shared" si="215"/>
        <v>41903.083333333336</v>
      </c>
    </row>
    <row r="3429" spans="1:20" ht="60" hidden="1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212"/>
        <v>100</v>
      </c>
      <c r="P3429" s="6">
        <f t="shared" si="213"/>
        <v>51.724137931034484</v>
      </c>
      <c r="Q3429" t="s">
        <v>8317</v>
      </c>
      <c r="R3429" t="s">
        <v>8318</v>
      </c>
      <c r="S3429" s="11">
        <f t="shared" si="214"/>
        <v>41792.645277777774</v>
      </c>
      <c r="T3429" s="11">
        <f t="shared" si="215"/>
        <v>41822.645277777774</v>
      </c>
    </row>
    <row r="3430" spans="1:20" ht="60" hidden="1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212"/>
        <v>103</v>
      </c>
      <c r="P3430" s="6">
        <f t="shared" si="213"/>
        <v>40.294117647058826</v>
      </c>
      <c r="Q3430" t="s">
        <v>8317</v>
      </c>
      <c r="R3430" t="s">
        <v>8318</v>
      </c>
      <c r="S3430" s="11">
        <f t="shared" si="214"/>
        <v>42038.720451388886</v>
      </c>
      <c r="T3430" s="11">
        <f t="shared" si="215"/>
        <v>42063.708333333328</v>
      </c>
    </row>
    <row r="3431" spans="1:20" ht="60" hidden="1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212"/>
        <v>130</v>
      </c>
      <c r="P3431" s="6">
        <f t="shared" si="213"/>
        <v>16.25</v>
      </c>
      <c r="Q3431" t="s">
        <v>8317</v>
      </c>
      <c r="R3431" t="s">
        <v>8318</v>
      </c>
      <c r="S3431" s="11">
        <f t="shared" si="214"/>
        <v>42662.021539351852</v>
      </c>
      <c r="T3431" s="11">
        <f t="shared" si="215"/>
        <v>42676.021539351852</v>
      </c>
    </row>
    <row r="3432" spans="1:20" ht="60" hidden="1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212"/>
        <v>109</v>
      </c>
      <c r="P3432" s="6">
        <f t="shared" si="213"/>
        <v>30.152638888888887</v>
      </c>
      <c r="Q3432" t="s">
        <v>8317</v>
      </c>
      <c r="R3432" t="s">
        <v>8318</v>
      </c>
      <c r="S3432" s="11">
        <f t="shared" si="214"/>
        <v>41820.945613425924</v>
      </c>
      <c r="T3432" s="11">
        <f t="shared" si="215"/>
        <v>41850.945613425924</v>
      </c>
    </row>
    <row r="3433" spans="1:20" ht="45" hidden="1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212"/>
        <v>100</v>
      </c>
      <c r="P3433" s="6">
        <f t="shared" si="213"/>
        <v>95.238095238095241</v>
      </c>
      <c r="Q3433" t="s">
        <v>8317</v>
      </c>
      <c r="R3433" t="s">
        <v>8318</v>
      </c>
      <c r="S3433" s="11">
        <f t="shared" si="214"/>
        <v>41839.730937500004</v>
      </c>
      <c r="T3433" s="11">
        <f t="shared" si="215"/>
        <v>41869.730937500004</v>
      </c>
    </row>
    <row r="3434" spans="1:20" ht="45" hidden="1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212"/>
        <v>110</v>
      </c>
      <c r="P3434" s="6">
        <f t="shared" si="213"/>
        <v>52.214285714285715</v>
      </c>
      <c r="Q3434" t="s">
        <v>8317</v>
      </c>
      <c r="R3434" t="s">
        <v>8318</v>
      </c>
      <c r="S3434" s="11">
        <f t="shared" si="214"/>
        <v>42380.581180555557</v>
      </c>
      <c r="T3434" s="11">
        <f t="shared" si="215"/>
        <v>42405.916666666672</v>
      </c>
    </row>
    <row r="3435" spans="1:20" ht="45" hidden="1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212"/>
        <v>100</v>
      </c>
      <c r="P3435" s="6">
        <f t="shared" si="213"/>
        <v>134.1549295774648</v>
      </c>
      <c r="Q3435" t="s">
        <v>8317</v>
      </c>
      <c r="R3435" t="s">
        <v>8318</v>
      </c>
      <c r="S3435" s="11">
        <f t="shared" si="214"/>
        <v>41776.063136574077</v>
      </c>
      <c r="T3435" s="11">
        <f t="shared" si="215"/>
        <v>41807.125</v>
      </c>
    </row>
    <row r="3436" spans="1:20" ht="60" hidden="1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212"/>
        <v>106</v>
      </c>
      <c r="P3436" s="6">
        <f t="shared" si="213"/>
        <v>62.827380952380949</v>
      </c>
      <c r="Q3436" t="s">
        <v>8317</v>
      </c>
      <c r="R3436" t="s">
        <v>8318</v>
      </c>
      <c r="S3436" s="11">
        <f t="shared" si="214"/>
        <v>41800.380428240744</v>
      </c>
      <c r="T3436" s="11">
        <f t="shared" si="215"/>
        <v>41830.380428240744</v>
      </c>
    </row>
    <row r="3437" spans="1:20" ht="60" hidden="1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212"/>
        <v>112</v>
      </c>
      <c r="P3437" s="6">
        <f t="shared" si="213"/>
        <v>58.94736842105263</v>
      </c>
      <c r="Q3437" t="s">
        <v>8317</v>
      </c>
      <c r="R3437" t="s">
        <v>8318</v>
      </c>
      <c r="S3437" s="11">
        <f t="shared" si="214"/>
        <v>42572.61681712963</v>
      </c>
      <c r="T3437" s="11">
        <f t="shared" si="215"/>
        <v>42589.125</v>
      </c>
    </row>
    <row r="3438" spans="1:20" ht="60" hidden="1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212"/>
        <v>106</v>
      </c>
      <c r="P3438" s="6">
        <f t="shared" si="213"/>
        <v>143.1081081081081</v>
      </c>
      <c r="Q3438" t="s">
        <v>8317</v>
      </c>
      <c r="R3438" t="s">
        <v>8318</v>
      </c>
      <c r="S3438" s="11">
        <f t="shared" si="214"/>
        <v>41851.541585648149</v>
      </c>
      <c r="T3438" s="11">
        <f t="shared" si="215"/>
        <v>41872.686111111114</v>
      </c>
    </row>
    <row r="3439" spans="1:20" ht="60" hidden="1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212"/>
        <v>101</v>
      </c>
      <c r="P3439" s="6">
        <f t="shared" si="213"/>
        <v>84.166666666666671</v>
      </c>
      <c r="Q3439" t="s">
        <v>8317</v>
      </c>
      <c r="R3439" t="s">
        <v>8318</v>
      </c>
      <c r="S3439" s="11">
        <f t="shared" si="214"/>
        <v>42205.710879629631</v>
      </c>
      <c r="T3439" s="11">
        <f t="shared" si="215"/>
        <v>42235.710879629631</v>
      </c>
    </row>
    <row r="3440" spans="1:20" ht="60" hidden="1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212"/>
        <v>104</v>
      </c>
      <c r="P3440" s="6">
        <f t="shared" si="213"/>
        <v>186.07142857142858</v>
      </c>
      <c r="Q3440" t="s">
        <v>8317</v>
      </c>
      <c r="R3440" t="s">
        <v>8318</v>
      </c>
      <c r="S3440" s="11">
        <f t="shared" si="214"/>
        <v>42100.927858796291</v>
      </c>
      <c r="T3440" s="11">
        <f t="shared" si="215"/>
        <v>42126.875</v>
      </c>
    </row>
    <row r="3441" spans="1:20" ht="30" hidden="1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212"/>
        <v>135</v>
      </c>
      <c r="P3441" s="6">
        <f t="shared" si="213"/>
        <v>89.785555555555561</v>
      </c>
      <c r="Q3441" t="s">
        <v>8317</v>
      </c>
      <c r="R3441" t="s">
        <v>8318</v>
      </c>
      <c r="S3441" s="11">
        <f t="shared" si="214"/>
        <v>42374.911226851851</v>
      </c>
      <c r="T3441" s="11">
        <f t="shared" si="215"/>
        <v>42388.207638888889</v>
      </c>
    </row>
    <row r="3442" spans="1:20" ht="60" hidden="1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212"/>
        <v>105</v>
      </c>
      <c r="P3442" s="6">
        <f t="shared" si="213"/>
        <v>64.157560975609755</v>
      </c>
      <c r="Q3442" t="s">
        <v>8317</v>
      </c>
      <c r="R3442" t="s">
        <v>8318</v>
      </c>
      <c r="S3442" s="11">
        <f t="shared" si="214"/>
        <v>41809.12300925926</v>
      </c>
      <c r="T3442" s="11">
        <f t="shared" si="215"/>
        <v>41831.677083333336</v>
      </c>
    </row>
    <row r="3443" spans="1:20" ht="60" hidden="1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212"/>
        <v>103</v>
      </c>
      <c r="P3443" s="6">
        <f t="shared" si="213"/>
        <v>59.651162790697676</v>
      </c>
      <c r="Q3443" t="s">
        <v>8317</v>
      </c>
      <c r="R3443" t="s">
        <v>8318</v>
      </c>
      <c r="S3443" s="11">
        <f t="shared" si="214"/>
        <v>42294.429641203707</v>
      </c>
      <c r="T3443" s="11">
        <f t="shared" si="215"/>
        <v>42321.845138888893</v>
      </c>
    </row>
    <row r="3444" spans="1:20" ht="60" hidden="1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212"/>
        <v>100</v>
      </c>
      <c r="P3444" s="6">
        <f t="shared" si="213"/>
        <v>31.25</v>
      </c>
      <c r="Q3444" t="s">
        <v>8317</v>
      </c>
      <c r="R3444" t="s">
        <v>8318</v>
      </c>
      <c r="S3444" s="11">
        <f t="shared" si="214"/>
        <v>42124.841111111105</v>
      </c>
      <c r="T3444" s="11">
        <f t="shared" si="215"/>
        <v>42154.841111111105</v>
      </c>
    </row>
    <row r="3445" spans="1:20" ht="60" hidden="1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212"/>
        <v>186</v>
      </c>
      <c r="P3445" s="6">
        <f t="shared" si="213"/>
        <v>41.222222222222221</v>
      </c>
      <c r="Q3445" t="s">
        <v>8317</v>
      </c>
      <c r="R3445" t="s">
        <v>8318</v>
      </c>
      <c r="S3445" s="11">
        <f t="shared" si="214"/>
        <v>41861.524837962963</v>
      </c>
      <c r="T3445" s="11">
        <f t="shared" si="215"/>
        <v>41891.524837962963</v>
      </c>
    </row>
    <row r="3446" spans="1:20" ht="60" hidden="1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212"/>
        <v>289</v>
      </c>
      <c r="P3446" s="6">
        <f t="shared" si="213"/>
        <v>43.35</v>
      </c>
      <c r="Q3446" t="s">
        <v>8317</v>
      </c>
      <c r="R3446" t="s">
        <v>8318</v>
      </c>
      <c r="S3446" s="11">
        <f t="shared" si="214"/>
        <v>42521.291504629626</v>
      </c>
      <c r="T3446" s="11">
        <f t="shared" si="215"/>
        <v>42529.582638888889</v>
      </c>
    </row>
    <row r="3447" spans="1:20" ht="45" hidden="1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212"/>
        <v>100</v>
      </c>
      <c r="P3447" s="6">
        <f t="shared" si="213"/>
        <v>64.516129032258064</v>
      </c>
      <c r="Q3447" t="s">
        <v>8317</v>
      </c>
      <c r="R3447" t="s">
        <v>8318</v>
      </c>
      <c r="S3447" s="11">
        <f t="shared" si="214"/>
        <v>42272.530509259261</v>
      </c>
      <c r="T3447" s="11">
        <f t="shared" si="215"/>
        <v>42300.530509259261</v>
      </c>
    </row>
    <row r="3448" spans="1:20" ht="60" hidden="1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212"/>
        <v>108</v>
      </c>
      <c r="P3448" s="6">
        <f t="shared" si="213"/>
        <v>43.28</v>
      </c>
      <c r="Q3448" t="s">
        <v>8317</v>
      </c>
      <c r="R3448" t="s">
        <v>8318</v>
      </c>
      <c r="S3448" s="11">
        <f t="shared" si="214"/>
        <v>42016.832465277781</v>
      </c>
      <c r="T3448" s="11">
        <f t="shared" si="215"/>
        <v>42040.513888888891</v>
      </c>
    </row>
    <row r="3449" spans="1:20" ht="30" hidden="1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212"/>
        <v>108</v>
      </c>
      <c r="P3449" s="6">
        <f t="shared" si="213"/>
        <v>77</v>
      </c>
      <c r="Q3449" t="s">
        <v>8317</v>
      </c>
      <c r="R3449" t="s">
        <v>8318</v>
      </c>
      <c r="S3449" s="11">
        <f t="shared" si="214"/>
        <v>42402.889027777783</v>
      </c>
      <c r="T3449" s="11">
        <f t="shared" si="215"/>
        <v>42447.847361111111</v>
      </c>
    </row>
    <row r="3450" spans="1:20" ht="45" hidden="1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212"/>
        <v>110</v>
      </c>
      <c r="P3450" s="6">
        <f t="shared" si="213"/>
        <v>51.222222222222221</v>
      </c>
      <c r="Q3450" t="s">
        <v>8317</v>
      </c>
      <c r="R3450" t="s">
        <v>8318</v>
      </c>
      <c r="S3450" s="11">
        <f t="shared" si="214"/>
        <v>41960.119085648148</v>
      </c>
      <c r="T3450" s="11">
        <f t="shared" si="215"/>
        <v>41990.119085648148</v>
      </c>
    </row>
    <row r="3451" spans="1:20" ht="45" hidden="1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212"/>
        <v>171</v>
      </c>
      <c r="P3451" s="6">
        <f t="shared" si="213"/>
        <v>68.25</v>
      </c>
      <c r="Q3451" t="s">
        <v>8317</v>
      </c>
      <c r="R3451" t="s">
        <v>8318</v>
      </c>
      <c r="S3451" s="11">
        <f t="shared" si="214"/>
        <v>42532.052523148144</v>
      </c>
      <c r="T3451" s="11">
        <f t="shared" si="215"/>
        <v>42560.166666666672</v>
      </c>
    </row>
    <row r="3452" spans="1:20" ht="60" hidden="1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212"/>
        <v>152</v>
      </c>
      <c r="P3452" s="6">
        <f t="shared" si="213"/>
        <v>19.487179487179485</v>
      </c>
      <c r="Q3452" t="s">
        <v>8317</v>
      </c>
      <c r="R3452" t="s">
        <v>8318</v>
      </c>
      <c r="S3452" s="11">
        <f t="shared" si="214"/>
        <v>42036.704525462963</v>
      </c>
      <c r="T3452" s="11">
        <f t="shared" si="215"/>
        <v>42096.662858796291</v>
      </c>
    </row>
    <row r="3453" spans="1:20" ht="60" hidden="1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212"/>
        <v>101</v>
      </c>
      <c r="P3453" s="6">
        <f t="shared" si="213"/>
        <v>41.125</v>
      </c>
      <c r="Q3453" t="s">
        <v>8317</v>
      </c>
      <c r="R3453" t="s">
        <v>8318</v>
      </c>
      <c r="S3453" s="11">
        <f t="shared" si="214"/>
        <v>42088.723692129628</v>
      </c>
      <c r="T3453" s="11">
        <f t="shared" si="215"/>
        <v>42115.723692129628</v>
      </c>
    </row>
    <row r="3454" spans="1:20" ht="60" hidden="1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212"/>
        <v>153</v>
      </c>
      <c r="P3454" s="6">
        <f t="shared" si="213"/>
        <v>41.405405405405403</v>
      </c>
      <c r="Q3454" t="s">
        <v>8317</v>
      </c>
      <c r="R3454" t="s">
        <v>8318</v>
      </c>
      <c r="S3454" s="11">
        <f t="shared" si="214"/>
        <v>41820.639189814814</v>
      </c>
      <c r="T3454" s="11">
        <f t="shared" si="215"/>
        <v>41843.165972222225</v>
      </c>
    </row>
    <row r="3455" spans="1:20" ht="45" hidden="1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212"/>
        <v>128</v>
      </c>
      <c r="P3455" s="6">
        <f t="shared" si="213"/>
        <v>27.5</v>
      </c>
      <c r="Q3455" t="s">
        <v>8317</v>
      </c>
      <c r="R3455" t="s">
        <v>8318</v>
      </c>
      <c r="S3455" s="11">
        <f t="shared" si="214"/>
        <v>42535.97865740741</v>
      </c>
      <c r="T3455" s="11">
        <f t="shared" si="215"/>
        <v>42595.97865740741</v>
      </c>
    </row>
    <row r="3456" spans="1:20" ht="60" hidden="1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212"/>
        <v>101</v>
      </c>
      <c r="P3456" s="6">
        <f t="shared" si="213"/>
        <v>33.571428571428569</v>
      </c>
      <c r="Q3456" t="s">
        <v>8317</v>
      </c>
      <c r="R3456" t="s">
        <v>8318</v>
      </c>
      <c r="S3456" s="11">
        <f t="shared" si="214"/>
        <v>41821.698599537034</v>
      </c>
      <c r="T3456" s="11">
        <f t="shared" si="215"/>
        <v>41851.698599537034</v>
      </c>
    </row>
    <row r="3457" spans="1:20" ht="60" hidden="1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212"/>
        <v>101</v>
      </c>
      <c r="P3457" s="6">
        <f t="shared" si="213"/>
        <v>145.86956521739131</v>
      </c>
      <c r="Q3457" t="s">
        <v>8317</v>
      </c>
      <c r="R3457" t="s">
        <v>8318</v>
      </c>
      <c r="S3457" s="11">
        <f t="shared" si="214"/>
        <v>42626.7503125</v>
      </c>
      <c r="T3457" s="11">
        <f t="shared" si="215"/>
        <v>42656.7503125</v>
      </c>
    </row>
    <row r="3458" spans="1:20" ht="60" hidden="1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212"/>
        <v>191</v>
      </c>
      <c r="P3458" s="6">
        <f t="shared" si="213"/>
        <v>358.6875</v>
      </c>
      <c r="Q3458" t="s">
        <v>8317</v>
      </c>
      <c r="R3458" t="s">
        <v>8318</v>
      </c>
      <c r="S3458" s="11">
        <f t="shared" si="214"/>
        <v>41821.205636574072</v>
      </c>
      <c r="T3458" s="11">
        <f t="shared" si="215"/>
        <v>41852.290972222225</v>
      </c>
    </row>
    <row r="3459" spans="1:20" ht="30" hidden="1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ref="O3459:O3522" si="216">ROUND(E3459/D3459*100,0)</f>
        <v>140</v>
      </c>
      <c r="P3459" s="6">
        <f t="shared" ref="P3459:P3522" si="217">E3459/L3459</f>
        <v>50.981818181818184</v>
      </c>
      <c r="Q3459" t="s">
        <v>8317</v>
      </c>
      <c r="R3459" t="s">
        <v>8318</v>
      </c>
      <c r="S3459" s="11">
        <f t="shared" ref="S3459:S3522" si="218">(((J3459/60)/60)/24)+DATE(1970,1,1)</f>
        <v>42016.706678240742</v>
      </c>
      <c r="T3459" s="11">
        <f t="shared" ref="T3459:T3522" si="219">(((I3459/60)/60)/24)+DATE(1970,1,1)</f>
        <v>42047.249305555553</v>
      </c>
    </row>
    <row r="3460" spans="1:20" ht="60" hidden="1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216"/>
        <v>124</v>
      </c>
      <c r="P3460" s="6">
        <f t="shared" si="217"/>
        <v>45.037037037037038</v>
      </c>
      <c r="Q3460" t="s">
        <v>8317</v>
      </c>
      <c r="R3460" t="s">
        <v>8318</v>
      </c>
      <c r="S3460" s="11">
        <f t="shared" si="218"/>
        <v>42011.202581018515</v>
      </c>
      <c r="T3460" s="11">
        <f t="shared" si="219"/>
        <v>42038.185416666667</v>
      </c>
    </row>
    <row r="3461" spans="1:20" ht="60" hidden="1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216"/>
        <v>126</v>
      </c>
      <c r="P3461" s="6">
        <f t="shared" si="217"/>
        <v>17.527777777777779</v>
      </c>
      <c r="Q3461" t="s">
        <v>8317</v>
      </c>
      <c r="R3461" t="s">
        <v>8318</v>
      </c>
      <c r="S3461" s="11">
        <f t="shared" si="218"/>
        <v>42480.479861111111</v>
      </c>
      <c r="T3461" s="11">
        <f t="shared" si="219"/>
        <v>42510.479861111111</v>
      </c>
    </row>
    <row r="3462" spans="1:20" ht="45" hidden="1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216"/>
        <v>190</v>
      </c>
      <c r="P3462" s="6">
        <f t="shared" si="217"/>
        <v>50</v>
      </c>
      <c r="Q3462" t="s">
        <v>8317</v>
      </c>
      <c r="R3462" t="s">
        <v>8318</v>
      </c>
      <c r="S3462" s="11">
        <f t="shared" si="218"/>
        <v>41852.527222222219</v>
      </c>
      <c r="T3462" s="11">
        <f t="shared" si="219"/>
        <v>41866.527222222219</v>
      </c>
    </row>
    <row r="3463" spans="1:20" ht="60" hidden="1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216"/>
        <v>139</v>
      </c>
      <c r="P3463" s="6">
        <f t="shared" si="217"/>
        <v>57.916666666666664</v>
      </c>
      <c r="Q3463" t="s">
        <v>8317</v>
      </c>
      <c r="R3463" t="s">
        <v>8318</v>
      </c>
      <c r="S3463" s="11">
        <f t="shared" si="218"/>
        <v>42643.632858796293</v>
      </c>
      <c r="T3463" s="11">
        <f t="shared" si="219"/>
        <v>42672.125</v>
      </c>
    </row>
    <row r="3464" spans="1:20" ht="45" hidden="1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216"/>
        <v>202</v>
      </c>
      <c r="P3464" s="6">
        <f t="shared" si="217"/>
        <v>29.705882352941178</v>
      </c>
      <c r="Q3464" t="s">
        <v>8317</v>
      </c>
      <c r="R3464" t="s">
        <v>8318</v>
      </c>
      <c r="S3464" s="11">
        <f t="shared" si="218"/>
        <v>42179.898472222223</v>
      </c>
      <c r="T3464" s="11">
        <f t="shared" si="219"/>
        <v>42195.75</v>
      </c>
    </row>
    <row r="3465" spans="1:20" ht="45" hidden="1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216"/>
        <v>103</v>
      </c>
      <c r="P3465" s="6">
        <f t="shared" si="217"/>
        <v>90.684210526315795</v>
      </c>
      <c r="Q3465" t="s">
        <v>8317</v>
      </c>
      <c r="R3465" t="s">
        <v>8318</v>
      </c>
      <c r="S3465" s="11">
        <f t="shared" si="218"/>
        <v>42612.918807870374</v>
      </c>
      <c r="T3465" s="11">
        <f t="shared" si="219"/>
        <v>42654.165972222225</v>
      </c>
    </row>
    <row r="3466" spans="1:20" ht="60" hidden="1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216"/>
        <v>102</v>
      </c>
      <c r="P3466" s="6">
        <f t="shared" si="217"/>
        <v>55.012688172043013</v>
      </c>
      <c r="Q3466" t="s">
        <v>8317</v>
      </c>
      <c r="R3466" t="s">
        <v>8318</v>
      </c>
      <c r="S3466" s="11">
        <f t="shared" si="218"/>
        <v>42575.130057870367</v>
      </c>
      <c r="T3466" s="11">
        <f t="shared" si="219"/>
        <v>42605.130057870367</v>
      </c>
    </row>
    <row r="3467" spans="1:20" ht="45" hidden="1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216"/>
        <v>103</v>
      </c>
      <c r="P3467" s="6">
        <f t="shared" si="217"/>
        <v>57.222222222222221</v>
      </c>
      <c r="Q3467" t="s">
        <v>8317</v>
      </c>
      <c r="R3467" t="s">
        <v>8318</v>
      </c>
      <c r="S3467" s="11">
        <f t="shared" si="218"/>
        <v>42200.625833333332</v>
      </c>
      <c r="T3467" s="11">
        <f t="shared" si="219"/>
        <v>42225.666666666672</v>
      </c>
    </row>
    <row r="3468" spans="1:20" ht="45" hidden="1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216"/>
        <v>127</v>
      </c>
      <c r="P3468" s="6">
        <f t="shared" si="217"/>
        <v>72.950819672131146</v>
      </c>
      <c r="Q3468" t="s">
        <v>8317</v>
      </c>
      <c r="R3468" t="s">
        <v>8318</v>
      </c>
      <c r="S3468" s="11">
        <f t="shared" si="218"/>
        <v>42420.019097222219</v>
      </c>
      <c r="T3468" s="11">
        <f t="shared" si="219"/>
        <v>42479.977430555555</v>
      </c>
    </row>
    <row r="3469" spans="1:20" hidden="1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216"/>
        <v>101</v>
      </c>
      <c r="P3469" s="6">
        <f t="shared" si="217"/>
        <v>64.468085106382972</v>
      </c>
      <c r="Q3469" t="s">
        <v>8317</v>
      </c>
      <c r="R3469" t="s">
        <v>8318</v>
      </c>
      <c r="S3469" s="11">
        <f t="shared" si="218"/>
        <v>42053.671666666662</v>
      </c>
      <c r="T3469" s="11">
        <f t="shared" si="219"/>
        <v>42083.630000000005</v>
      </c>
    </row>
    <row r="3470" spans="1:20" ht="45" hidden="1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216"/>
        <v>122</v>
      </c>
      <c r="P3470" s="6">
        <f t="shared" si="217"/>
        <v>716.35294117647061</v>
      </c>
      <c r="Q3470" t="s">
        <v>8317</v>
      </c>
      <c r="R3470" t="s">
        <v>8318</v>
      </c>
      <c r="S3470" s="11">
        <f t="shared" si="218"/>
        <v>42605.765381944439</v>
      </c>
      <c r="T3470" s="11">
        <f t="shared" si="219"/>
        <v>42634.125</v>
      </c>
    </row>
    <row r="3471" spans="1:20" ht="60" hidden="1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216"/>
        <v>113</v>
      </c>
      <c r="P3471" s="6">
        <f t="shared" si="217"/>
        <v>50.396825396825399</v>
      </c>
      <c r="Q3471" t="s">
        <v>8317</v>
      </c>
      <c r="R3471" t="s">
        <v>8318</v>
      </c>
      <c r="S3471" s="11">
        <f t="shared" si="218"/>
        <v>42458.641724537039</v>
      </c>
      <c r="T3471" s="11">
        <f t="shared" si="219"/>
        <v>42488.641724537039</v>
      </c>
    </row>
    <row r="3472" spans="1:20" ht="45" hidden="1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216"/>
        <v>150</v>
      </c>
      <c r="P3472" s="6">
        <f t="shared" si="217"/>
        <v>41.666666666666664</v>
      </c>
      <c r="Q3472" t="s">
        <v>8317</v>
      </c>
      <c r="R3472" t="s">
        <v>8318</v>
      </c>
      <c r="S3472" s="11">
        <f t="shared" si="218"/>
        <v>42529.022013888884</v>
      </c>
      <c r="T3472" s="11">
        <f t="shared" si="219"/>
        <v>42566.901388888888</v>
      </c>
    </row>
    <row r="3473" spans="1:20" ht="60" hidden="1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216"/>
        <v>215</v>
      </c>
      <c r="P3473" s="6">
        <f t="shared" si="217"/>
        <v>35.766666666666666</v>
      </c>
      <c r="Q3473" t="s">
        <v>8317</v>
      </c>
      <c r="R3473" t="s">
        <v>8318</v>
      </c>
      <c r="S3473" s="11">
        <f t="shared" si="218"/>
        <v>41841.820486111108</v>
      </c>
      <c r="T3473" s="11">
        <f t="shared" si="219"/>
        <v>41882.833333333336</v>
      </c>
    </row>
    <row r="3474" spans="1:20" ht="60" hidden="1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216"/>
        <v>102</v>
      </c>
      <c r="P3474" s="6">
        <f t="shared" si="217"/>
        <v>88.739130434782609</v>
      </c>
      <c r="Q3474" t="s">
        <v>8317</v>
      </c>
      <c r="R3474" t="s">
        <v>8318</v>
      </c>
      <c r="S3474" s="11">
        <f t="shared" si="218"/>
        <v>41928.170497685183</v>
      </c>
      <c r="T3474" s="11">
        <f t="shared" si="219"/>
        <v>41949.249305555553</v>
      </c>
    </row>
    <row r="3475" spans="1:20" ht="60" hidden="1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216"/>
        <v>100</v>
      </c>
      <c r="P3475" s="6">
        <f t="shared" si="217"/>
        <v>148.4848484848485</v>
      </c>
      <c r="Q3475" t="s">
        <v>8317</v>
      </c>
      <c r="R3475" t="s">
        <v>8318</v>
      </c>
      <c r="S3475" s="11">
        <f t="shared" si="218"/>
        <v>42062.834444444445</v>
      </c>
      <c r="T3475" s="11">
        <f t="shared" si="219"/>
        <v>42083.852083333331</v>
      </c>
    </row>
    <row r="3476" spans="1:20" ht="60" hidden="1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216"/>
        <v>101</v>
      </c>
      <c r="P3476" s="6">
        <f t="shared" si="217"/>
        <v>51.794871794871796</v>
      </c>
      <c r="Q3476" t="s">
        <v>8317</v>
      </c>
      <c r="R3476" t="s">
        <v>8318</v>
      </c>
      <c r="S3476" s="11">
        <f t="shared" si="218"/>
        <v>42541.501516203702</v>
      </c>
      <c r="T3476" s="11">
        <f t="shared" si="219"/>
        <v>42571.501516203702</v>
      </c>
    </row>
    <row r="3477" spans="1:20" ht="45" hidden="1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216"/>
        <v>113</v>
      </c>
      <c r="P3477" s="6">
        <f t="shared" si="217"/>
        <v>20</v>
      </c>
      <c r="Q3477" t="s">
        <v>8317</v>
      </c>
      <c r="R3477" t="s">
        <v>8318</v>
      </c>
      <c r="S3477" s="11">
        <f t="shared" si="218"/>
        <v>41918.880833333329</v>
      </c>
      <c r="T3477" s="11">
        <f t="shared" si="219"/>
        <v>41946</v>
      </c>
    </row>
    <row r="3478" spans="1:20" ht="60" hidden="1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216"/>
        <v>104</v>
      </c>
      <c r="P3478" s="6">
        <f t="shared" si="217"/>
        <v>52</v>
      </c>
      <c r="Q3478" t="s">
        <v>8317</v>
      </c>
      <c r="R3478" t="s">
        <v>8318</v>
      </c>
      <c r="S3478" s="11">
        <f t="shared" si="218"/>
        <v>41921.279976851853</v>
      </c>
      <c r="T3478" s="11">
        <f t="shared" si="219"/>
        <v>41939.125</v>
      </c>
    </row>
    <row r="3479" spans="1:20" ht="45" hidden="1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216"/>
        <v>115</v>
      </c>
      <c r="P3479" s="6">
        <f t="shared" si="217"/>
        <v>53.230769230769234</v>
      </c>
      <c r="Q3479" t="s">
        <v>8317</v>
      </c>
      <c r="R3479" t="s">
        <v>8318</v>
      </c>
      <c r="S3479" s="11">
        <f t="shared" si="218"/>
        <v>42128.736608796295</v>
      </c>
      <c r="T3479" s="11">
        <f t="shared" si="219"/>
        <v>42141.125</v>
      </c>
    </row>
    <row r="3480" spans="1:20" ht="45" hidden="1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216"/>
        <v>113</v>
      </c>
      <c r="P3480" s="6">
        <f t="shared" si="217"/>
        <v>39.596491228070178</v>
      </c>
      <c r="Q3480" t="s">
        <v>8317</v>
      </c>
      <c r="R3480" t="s">
        <v>8318</v>
      </c>
      <c r="S3480" s="11">
        <f t="shared" si="218"/>
        <v>42053.916921296302</v>
      </c>
      <c r="T3480" s="11">
        <f t="shared" si="219"/>
        <v>42079.875</v>
      </c>
    </row>
    <row r="3481" spans="1:20" ht="45" hidden="1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216"/>
        <v>128</v>
      </c>
      <c r="P3481" s="6">
        <f t="shared" si="217"/>
        <v>34.25</v>
      </c>
      <c r="Q3481" t="s">
        <v>8317</v>
      </c>
      <c r="R3481" t="s">
        <v>8318</v>
      </c>
      <c r="S3481" s="11">
        <f t="shared" si="218"/>
        <v>41781.855092592588</v>
      </c>
      <c r="T3481" s="11">
        <f t="shared" si="219"/>
        <v>41811.855092592588</v>
      </c>
    </row>
    <row r="3482" spans="1:20" ht="45" hidden="1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216"/>
        <v>143</v>
      </c>
      <c r="P3482" s="6">
        <f t="shared" si="217"/>
        <v>164.61538461538461</v>
      </c>
      <c r="Q3482" t="s">
        <v>8317</v>
      </c>
      <c r="R3482" t="s">
        <v>8318</v>
      </c>
      <c r="S3482" s="11">
        <f t="shared" si="218"/>
        <v>42171.317442129628</v>
      </c>
      <c r="T3482" s="11">
        <f t="shared" si="219"/>
        <v>42195.875</v>
      </c>
    </row>
    <row r="3483" spans="1:20" ht="60" hidden="1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216"/>
        <v>119</v>
      </c>
      <c r="P3483" s="6">
        <f t="shared" si="217"/>
        <v>125.05263157894737</v>
      </c>
      <c r="Q3483" t="s">
        <v>8317</v>
      </c>
      <c r="R3483" t="s">
        <v>8318</v>
      </c>
      <c r="S3483" s="11">
        <f t="shared" si="218"/>
        <v>41989.24754629629</v>
      </c>
      <c r="T3483" s="11">
        <f t="shared" si="219"/>
        <v>42006.24754629629</v>
      </c>
    </row>
    <row r="3484" spans="1:20" ht="45" hidden="1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216"/>
        <v>138</v>
      </c>
      <c r="P3484" s="6">
        <f t="shared" si="217"/>
        <v>51.875</v>
      </c>
      <c r="Q3484" t="s">
        <v>8317</v>
      </c>
      <c r="R3484" t="s">
        <v>8318</v>
      </c>
      <c r="S3484" s="11">
        <f t="shared" si="218"/>
        <v>41796.771597222221</v>
      </c>
      <c r="T3484" s="11">
        <f t="shared" si="219"/>
        <v>41826.771597222221</v>
      </c>
    </row>
    <row r="3485" spans="1:20" ht="45" hidden="1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216"/>
        <v>160</v>
      </c>
      <c r="P3485" s="6">
        <f t="shared" si="217"/>
        <v>40.285714285714285</v>
      </c>
      <c r="Q3485" t="s">
        <v>8317</v>
      </c>
      <c r="R3485" t="s">
        <v>8318</v>
      </c>
      <c r="S3485" s="11">
        <f t="shared" si="218"/>
        <v>41793.668761574074</v>
      </c>
      <c r="T3485" s="11">
        <f t="shared" si="219"/>
        <v>41823.668761574074</v>
      </c>
    </row>
    <row r="3486" spans="1:20" ht="60" hidden="1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216"/>
        <v>114</v>
      </c>
      <c r="P3486" s="6">
        <f t="shared" si="217"/>
        <v>64.909090909090907</v>
      </c>
      <c r="Q3486" t="s">
        <v>8317</v>
      </c>
      <c r="R3486" t="s">
        <v>8318</v>
      </c>
      <c r="S3486" s="11">
        <f t="shared" si="218"/>
        <v>42506.760405092587</v>
      </c>
      <c r="T3486" s="11">
        <f t="shared" si="219"/>
        <v>42536.760405092587</v>
      </c>
    </row>
    <row r="3487" spans="1:20" ht="60" hidden="1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216"/>
        <v>101</v>
      </c>
      <c r="P3487" s="6">
        <f t="shared" si="217"/>
        <v>55.333333333333336</v>
      </c>
      <c r="Q3487" t="s">
        <v>8317</v>
      </c>
      <c r="R3487" t="s">
        <v>8318</v>
      </c>
      <c r="S3487" s="11">
        <f t="shared" si="218"/>
        <v>42372.693055555559</v>
      </c>
      <c r="T3487" s="11">
        <f t="shared" si="219"/>
        <v>42402.693055555559</v>
      </c>
    </row>
    <row r="3488" spans="1:20" ht="45" hidden="1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216"/>
        <v>155</v>
      </c>
      <c r="P3488" s="6">
        <f t="shared" si="217"/>
        <v>83.142857142857139</v>
      </c>
      <c r="Q3488" t="s">
        <v>8317</v>
      </c>
      <c r="R3488" t="s">
        <v>8318</v>
      </c>
      <c r="S3488" s="11">
        <f t="shared" si="218"/>
        <v>42126.87501157407</v>
      </c>
      <c r="T3488" s="11">
        <f t="shared" si="219"/>
        <v>42158.290972222225</v>
      </c>
    </row>
    <row r="3489" spans="1:20" ht="60" hidden="1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216"/>
        <v>128</v>
      </c>
      <c r="P3489" s="6">
        <f t="shared" si="217"/>
        <v>38.712121212121211</v>
      </c>
      <c r="Q3489" t="s">
        <v>8317</v>
      </c>
      <c r="R3489" t="s">
        <v>8318</v>
      </c>
      <c r="S3489" s="11">
        <f t="shared" si="218"/>
        <v>42149.940416666665</v>
      </c>
      <c r="T3489" s="11">
        <f t="shared" si="219"/>
        <v>42179.940416666665</v>
      </c>
    </row>
    <row r="3490" spans="1:20" ht="60" hidden="1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216"/>
        <v>121</v>
      </c>
      <c r="P3490" s="6">
        <f t="shared" si="217"/>
        <v>125.37931034482759</v>
      </c>
      <c r="Q3490" t="s">
        <v>8317</v>
      </c>
      <c r="R3490" t="s">
        <v>8318</v>
      </c>
      <c r="S3490" s="11">
        <f t="shared" si="218"/>
        <v>42087.768055555556</v>
      </c>
      <c r="T3490" s="11">
        <f t="shared" si="219"/>
        <v>42111.666666666672</v>
      </c>
    </row>
    <row r="3491" spans="1:20" ht="60" hidden="1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216"/>
        <v>113</v>
      </c>
      <c r="P3491" s="6">
        <f t="shared" si="217"/>
        <v>78.263888888888886</v>
      </c>
      <c r="Q3491" t="s">
        <v>8317</v>
      </c>
      <c r="R3491" t="s">
        <v>8318</v>
      </c>
      <c r="S3491" s="11">
        <f t="shared" si="218"/>
        <v>41753.635775462964</v>
      </c>
      <c r="T3491" s="11">
        <f t="shared" si="219"/>
        <v>41783.875</v>
      </c>
    </row>
    <row r="3492" spans="1:20" ht="60" hidden="1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216"/>
        <v>128</v>
      </c>
      <c r="P3492" s="6">
        <f t="shared" si="217"/>
        <v>47.222222222222221</v>
      </c>
      <c r="Q3492" t="s">
        <v>8317</v>
      </c>
      <c r="R3492" t="s">
        <v>8318</v>
      </c>
      <c r="S3492" s="11">
        <f t="shared" si="218"/>
        <v>42443.802361111113</v>
      </c>
      <c r="T3492" s="11">
        <f t="shared" si="219"/>
        <v>42473.802361111113</v>
      </c>
    </row>
    <row r="3493" spans="1:20" ht="60" hidden="1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216"/>
        <v>158</v>
      </c>
      <c r="P3493" s="6">
        <f t="shared" si="217"/>
        <v>79.099999999999994</v>
      </c>
      <c r="Q3493" t="s">
        <v>8317</v>
      </c>
      <c r="R3493" t="s">
        <v>8318</v>
      </c>
      <c r="S3493" s="11">
        <f t="shared" si="218"/>
        <v>42121.249814814815</v>
      </c>
      <c r="T3493" s="11">
        <f t="shared" si="219"/>
        <v>42142.249814814815</v>
      </c>
    </row>
    <row r="3494" spans="1:20" ht="45" hidden="1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216"/>
        <v>105</v>
      </c>
      <c r="P3494" s="6">
        <f t="shared" si="217"/>
        <v>114.29199999999999</v>
      </c>
      <c r="Q3494" t="s">
        <v>8317</v>
      </c>
      <c r="R3494" t="s">
        <v>8318</v>
      </c>
      <c r="S3494" s="11">
        <f t="shared" si="218"/>
        <v>42268.009224537032</v>
      </c>
      <c r="T3494" s="11">
        <f t="shared" si="219"/>
        <v>42303.009224537032</v>
      </c>
    </row>
    <row r="3495" spans="1:20" ht="60" hidden="1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216"/>
        <v>100</v>
      </c>
      <c r="P3495" s="6">
        <f t="shared" si="217"/>
        <v>51.724137931034484</v>
      </c>
      <c r="Q3495" t="s">
        <v>8317</v>
      </c>
      <c r="R3495" t="s">
        <v>8318</v>
      </c>
      <c r="S3495" s="11">
        <f t="shared" si="218"/>
        <v>41848.866157407407</v>
      </c>
      <c r="T3495" s="11">
        <f t="shared" si="219"/>
        <v>41868.21597222222</v>
      </c>
    </row>
    <row r="3496" spans="1:20" ht="60" hidden="1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216"/>
        <v>100</v>
      </c>
      <c r="P3496" s="6">
        <f t="shared" si="217"/>
        <v>30.76923076923077</v>
      </c>
      <c r="Q3496" t="s">
        <v>8317</v>
      </c>
      <c r="R3496" t="s">
        <v>8318</v>
      </c>
      <c r="S3496" s="11">
        <f t="shared" si="218"/>
        <v>42689.214988425927</v>
      </c>
      <c r="T3496" s="11">
        <f t="shared" si="219"/>
        <v>42700.25</v>
      </c>
    </row>
    <row r="3497" spans="1:20" ht="60" hidden="1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216"/>
        <v>107</v>
      </c>
      <c r="P3497" s="6">
        <f t="shared" si="217"/>
        <v>74.208333333333329</v>
      </c>
      <c r="Q3497" t="s">
        <v>8317</v>
      </c>
      <c r="R3497" t="s">
        <v>8318</v>
      </c>
      <c r="S3497" s="11">
        <f t="shared" si="218"/>
        <v>41915.762835648151</v>
      </c>
      <c r="T3497" s="11">
        <f t="shared" si="219"/>
        <v>41944.720833333333</v>
      </c>
    </row>
    <row r="3498" spans="1:20" ht="60" hidden="1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216"/>
        <v>124</v>
      </c>
      <c r="P3498" s="6">
        <f t="shared" si="217"/>
        <v>47.846153846153847</v>
      </c>
      <c r="Q3498" t="s">
        <v>8317</v>
      </c>
      <c r="R3498" t="s">
        <v>8318</v>
      </c>
      <c r="S3498" s="11">
        <f t="shared" si="218"/>
        <v>42584.846828703703</v>
      </c>
      <c r="T3498" s="11">
        <f t="shared" si="219"/>
        <v>42624.846828703703</v>
      </c>
    </row>
    <row r="3499" spans="1:20" ht="60" hidden="1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216"/>
        <v>109</v>
      </c>
      <c r="P3499" s="6">
        <f t="shared" si="217"/>
        <v>34.408163265306122</v>
      </c>
      <c r="Q3499" t="s">
        <v>8317</v>
      </c>
      <c r="R3499" t="s">
        <v>8318</v>
      </c>
      <c r="S3499" s="11">
        <f t="shared" si="218"/>
        <v>42511.741944444439</v>
      </c>
      <c r="T3499" s="11">
        <f t="shared" si="219"/>
        <v>42523.916666666672</v>
      </c>
    </row>
    <row r="3500" spans="1:20" ht="60" hidden="1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216"/>
        <v>102</v>
      </c>
      <c r="P3500" s="6">
        <f t="shared" si="217"/>
        <v>40.238095238095241</v>
      </c>
      <c r="Q3500" t="s">
        <v>8317</v>
      </c>
      <c r="R3500" t="s">
        <v>8318</v>
      </c>
      <c r="S3500" s="11">
        <f t="shared" si="218"/>
        <v>42459.15861111111</v>
      </c>
      <c r="T3500" s="11">
        <f t="shared" si="219"/>
        <v>42518.905555555553</v>
      </c>
    </row>
    <row r="3501" spans="1:20" ht="60" hidden="1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216"/>
        <v>106</v>
      </c>
      <c r="P3501" s="6">
        <f t="shared" si="217"/>
        <v>60.285714285714285</v>
      </c>
      <c r="Q3501" t="s">
        <v>8317</v>
      </c>
      <c r="R3501" t="s">
        <v>8318</v>
      </c>
      <c r="S3501" s="11">
        <f t="shared" si="218"/>
        <v>42132.036168981482</v>
      </c>
      <c r="T3501" s="11">
        <f t="shared" si="219"/>
        <v>42186.290972222225</v>
      </c>
    </row>
    <row r="3502" spans="1:20" ht="60" hidden="1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216"/>
        <v>106</v>
      </c>
      <c r="P3502" s="6">
        <f t="shared" si="217"/>
        <v>25.30952380952381</v>
      </c>
      <c r="Q3502" t="s">
        <v>8317</v>
      </c>
      <c r="R3502" t="s">
        <v>8318</v>
      </c>
      <c r="S3502" s="11">
        <f t="shared" si="218"/>
        <v>42419.91942129629</v>
      </c>
      <c r="T3502" s="11">
        <f t="shared" si="219"/>
        <v>42436.207638888889</v>
      </c>
    </row>
    <row r="3503" spans="1:20" ht="45" hidden="1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216"/>
        <v>101</v>
      </c>
      <c r="P3503" s="6">
        <f t="shared" si="217"/>
        <v>35.952380952380949</v>
      </c>
      <c r="Q3503" t="s">
        <v>8317</v>
      </c>
      <c r="R3503" t="s">
        <v>8318</v>
      </c>
      <c r="S3503" s="11">
        <f t="shared" si="218"/>
        <v>42233.763831018514</v>
      </c>
      <c r="T3503" s="11">
        <f t="shared" si="219"/>
        <v>42258.763831018514</v>
      </c>
    </row>
    <row r="3504" spans="1:20" ht="60" hidden="1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216"/>
        <v>105</v>
      </c>
      <c r="P3504" s="6">
        <f t="shared" si="217"/>
        <v>136</v>
      </c>
      <c r="Q3504" t="s">
        <v>8317</v>
      </c>
      <c r="R3504" t="s">
        <v>8318</v>
      </c>
      <c r="S3504" s="11">
        <f t="shared" si="218"/>
        <v>42430.839398148149</v>
      </c>
      <c r="T3504" s="11">
        <f t="shared" si="219"/>
        <v>42445.165972222225</v>
      </c>
    </row>
    <row r="3505" spans="1:20" ht="45" hidden="1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216"/>
        <v>108</v>
      </c>
      <c r="P3505" s="6">
        <f t="shared" si="217"/>
        <v>70.763157894736835</v>
      </c>
      <c r="Q3505" t="s">
        <v>8317</v>
      </c>
      <c r="R3505" t="s">
        <v>8318</v>
      </c>
      <c r="S3505" s="11">
        <f t="shared" si="218"/>
        <v>42545.478333333333</v>
      </c>
      <c r="T3505" s="11">
        <f t="shared" si="219"/>
        <v>42575.478333333333</v>
      </c>
    </row>
    <row r="3506" spans="1:20" ht="60" hidden="1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216"/>
        <v>100</v>
      </c>
      <c r="P3506" s="6">
        <f t="shared" si="217"/>
        <v>125</v>
      </c>
      <c r="Q3506" t="s">
        <v>8317</v>
      </c>
      <c r="R3506" t="s">
        <v>8318</v>
      </c>
      <c r="S3506" s="11">
        <f t="shared" si="218"/>
        <v>42297.748738425929</v>
      </c>
      <c r="T3506" s="11">
        <f t="shared" si="219"/>
        <v>42327.790405092594</v>
      </c>
    </row>
    <row r="3507" spans="1:20" ht="90" hidden="1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216"/>
        <v>104</v>
      </c>
      <c r="P3507" s="6">
        <f t="shared" si="217"/>
        <v>66.512820512820511</v>
      </c>
      <c r="Q3507" t="s">
        <v>8317</v>
      </c>
      <c r="R3507" t="s">
        <v>8318</v>
      </c>
      <c r="S3507" s="11">
        <f t="shared" si="218"/>
        <v>41760.935706018521</v>
      </c>
      <c r="T3507" s="11">
        <f t="shared" si="219"/>
        <v>41772.166666666664</v>
      </c>
    </row>
    <row r="3508" spans="1:20" ht="60" hidden="1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216"/>
        <v>102</v>
      </c>
      <c r="P3508" s="6">
        <f t="shared" si="217"/>
        <v>105</v>
      </c>
      <c r="Q3508" t="s">
        <v>8317</v>
      </c>
      <c r="R3508" t="s">
        <v>8318</v>
      </c>
      <c r="S3508" s="11">
        <f t="shared" si="218"/>
        <v>41829.734259259261</v>
      </c>
      <c r="T3508" s="11">
        <f t="shared" si="219"/>
        <v>41874.734259259261</v>
      </c>
    </row>
    <row r="3509" spans="1:20" ht="45" hidden="1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216"/>
        <v>104</v>
      </c>
      <c r="P3509" s="6">
        <f t="shared" si="217"/>
        <v>145</v>
      </c>
      <c r="Q3509" t="s">
        <v>8317</v>
      </c>
      <c r="R3509" t="s">
        <v>8318</v>
      </c>
      <c r="S3509" s="11">
        <f t="shared" si="218"/>
        <v>42491.92288194444</v>
      </c>
      <c r="T3509" s="11">
        <f t="shared" si="219"/>
        <v>42521.92288194444</v>
      </c>
    </row>
    <row r="3510" spans="1:20" ht="60" hidden="1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216"/>
        <v>180</v>
      </c>
      <c r="P3510" s="6">
        <f t="shared" si="217"/>
        <v>12</v>
      </c>
      <c r="Q3510" t="s">
        <v>8317</v>
      </c>
      <c r="R3510" t="s">
        <v>8318</v>
      </c>
      <c r="S3510" s="11">
        <f t="shared" si="218"/>
        <v>42477.729780092588</v>
      </c>
      <c r="T3510" s="11">
        <f t="shared" si="219"/>
        <v>42500.875</v>
      </c>
    </row>
    <row r="3511" spans="1:20" ht="60" hidden="1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216"/>
        <v>106</v>
      </c>
      <c r="P3511" s="6">
        <f t="shared" si="217"/>
        <v>96.666666666666671</v>
      </c>
      <c r="Q3511" t="s">
        <v>8317</v>
      </c>
      <c r="R3511" t="s">
        <v>8318</v>
      </c>
      <c r="S3511" s="11">
        <f t="shared" si="218"/>
        <v>41950.859560185185</v>
      </c>
      <c r="T3511" s="11">
        <f t="shared" si="219"/>
        <v>41964.204861111109</v>
      </c>
    </row>
    <row r="3512" spans="1:20" ht="60" hidden="1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216"/>
        <v>101</v>
      </c>
      <c r="P3512" s="6">
        <f t="shared" si="217"/>
        <v>60.333333333333336</v>
      </c>
      <c r="Q3512" t="s">
        <v>8317</v>
      </c>
      <c r="R3512" t="s">
        <v>8318</v>
      </c>
      <c r="S3512" s="11">
        <f t="shared" si="218"/>
        <v>41802.62090277778</v>
      </c>
      <c r="T3512" s="11">
        <f t="shared" si="219"/>
        <v>41822.62090277778</v>
      </c>
    </row>
    <row r="3513" spans="1:20" ht="45" hidden="1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216"/>
        <v>101</v>
      </c>
      <c r="P3513" s="6">
        <f t="shared" si="217"/>
        <v>79.89473684210526</v>
      </c>
      <c r="Q3513" t="s">
        <v>8317</v>
      </c>
      <c r="R3513" t="s">
        <v>8318</v>
      </c>
      <c r="S3513" s="11">
        <f t="shared" si="218"/>
        <v>41927.873784722222</v>
      </c>
      <c r="T3513" s="11">
        <f t="shared" si="219"/>
        <v>41950.770833333336</v>
      </c>
    </row>
    <row r="3514" spans="1:20" ht="60" hidden="1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216"/>
        <v>100</v>
      </c>
      <c r="P3514" s="6">
        <f t="shared" si="217"/>
        <v>58.823529411764703</v>
      </c>
      <c r="Q3514" t="s">
        <v>8317</v>
      </c>
      <c r="R3514" t="s">
        <v>8318</v>
      </c>
      <c r="S3514" s="11">
        <f t="shared" si="218"/>
        <v>42057.536944444444</v>
      </c>
      <c r="T3514" s="11">
        <f t="shared" si="219"/>
        <v>42117.49527777778</v>
      </c>
    </row>
    <row r="3515" spans="1:20" ht="60" hidden="1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216"/>
        <v>118</v>
      </c>
      <c r="P3515" s="6">
        <f t="shared" si="217"/>
        <v>75.340909090909093</v>
      </c>
      <c r="Q3515" t="s">
        <v>8317</v>
      </c>
      <c r="R3515" t="s">
        <v>8318</v>
      </c>
      <c r="S3515" s="11">
        <f t="shared" si="218"/>
        <v>41781.096203703702</v>
      </c>
      <c r="T3515" s="11">
        <f t="shared" si="219"/>
        <v>41794.207638888889</v>
      </c>
    </row>
    <row r="3516" spans="1:20" ht="45" hidden="1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216"/>
        <v>110</v>
      </c>
      <c r="P3516" s="6">
        <f t="shared" si="217"/>
        <v>55</v>
      </c>
      <c r="Q3516" t="s">
        <v>8317</v>
      </c>
      <c r="R3516" t="s">
        <v>8318</v>
      </c>
      <c r="S3516" s="11">
        <f t="shared" si="218"/>
        <v>42020.846666666665</v>
      </c>
      <c r="T3516" s="11">
        <f t="shared" si="219"/>
        <v>42037.207638888889</v>
      </c>
    </row>
    <row r="3517" spans="1:20" ht="45" hidden="1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216"/>
        <v>103</v>
      </c>
      <c r="P3517" s="6">
        <f t="shared" si="217"/>
        <v>66.956521739130437</v>
      </c>
      <c r="Q3517" t="s">
        <v>8317</v>
      </c>
      <c r="R3517" t="s">
        <v>8318</v>
      </c>
      <c r="S3517" s="11">
        <f t="shared" si="218"/>
        <v>42125.772812499999</v>
      </c>
      <c r="T3517" s="11">
        <f t="shared" si="219"/>
        <v>42155.772812499999</v>
      </c>
    </row>
    <row r="3518" spans="1:20" ht="60" hidden="1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216"/>
        <v>100</v>
      </c>
      <c r="P3518" s="6">
        <f t="shared" si="217"/>
        <v>227.27272727272728</v>
      </c>
      <c r="Q3518" t="s">
        <v>8317</v>
      </c>
      <c r="R3518" t="s">
        <v>8318</v>
      </c>
      <c r="S3518" s="11">
        <f t="shared" si="218"/>
        <v>41856.010069444441</v>
      </c>
      <c r="T3518" s="11">
        <f t="shared" si="219"/>
        <v>41890.125</v>
      </c>
    </row>
    <row r="3519" spans="1:20" ht="45" hidden="1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216"/>
        <v>100</v>
      </c>
      <c r="P3519" s="6">
        <f t="shared" si="217"/>
        <v>307.69230769230768</v>
      </c>
      <c r="Q3519" t="s">
        <v>8317</v>
      </c>
      <c r="R3519" t="s">
        <v>8318</v>
      </c>
      <c r="S3519" s="11">
        <f t="shared" si="218"/>
        <v>41794.817523148151</v>
      </c>
      <c r="T3519" s="11">
        <f t="shared" si="219"/>
        <v>41824.458333333336</v>
      </c>
    </row>
    <row r="3520" spans="1:20" ht="60" hidden="1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216"/>
        <v>110</v>
      </c>
      <c r="P3520" s="6">
        <f t="shared" si="217"/>
        <v>50.020909090909093</v>
      </c>
      <c r="Q3520" t="s">
        <v>8317</v>
      </c>
      <c r="R3520" t="s">
        <v>8318</v>
      </c>
      <c r="S3520" s="11">
        <f t="shared" si="218"/>
        <v>41893.783553240741</v>
      </c>
      <c r="T3520" s="11">
        <f t="shared" si="219"/>
        <v>41914.597916666666</v>
      </c>
    </row>
    <row r="3521" spans="1:20" ht="45" hidden="1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216"/>
        <v>101</v>
      </c>
      <c r="P3521" s="6">
        <f t="shared" si="217"/>
        <v>72.392857142857139</v>
      </c>
      <c r="Q3521" t="s">
        <v>8317</v>
      </c>
      <c r="R3521" t="s">
        <v>8318</v>
      </c>
      <c r="S3521" s="11">
        <f t="shared" si="218"/>
        <v>42037.598958333328</v>
      </c>
      <c r="T3521" s="11">
        <f t="shared" si="219"/>
        <v>42067.598958333328</v>
      </c>
    </row>
    <row r="3522" spans="1:20" ht="45" hidden="1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216"/>
        <v>101</v>
      </c>
      <c r="P3522" s="6">
        <f t="shared" si="217"/>
        <v>95.952380952380949</v>
      </c>
      <c r="Q3522" t="s">
        <v>8317</v>
      </c>
      <c r="R3522" t="s">
        <v>8318</v>
      </c>
      <c r="S3522" s="11">
        <f t="shared" si="218"/>
        <v>42227.824212962965</v>
      </c>
      <c r="T3522" s="11">
        <f t="shared" si="219"/>
        <v>42253.57430555555</v>
      </c>
    </row>
    <row r="3523" spans="1:20" ht="60" hidden="1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ref="O3523:O3586" si="220">ROUND(E3523/D3523*100,0)</f>
        <v>169</v>
      </c>
      <c r="P3523" s="6">
        <f t="shared" ref="P3523:P3586" si="221">E3523/L3523</f>
        <v>45.615384615384613</v>
      </c>
      <c r="Q3523" t="s">
        <v>8317</v>
      </c>
      <c r="R3523" t="s">
        <v>8318</v>
      </c>
      <c r="S3523" s="11">
        <f t="shared" ref="S3523:S3586" si="222">(((J3523/60)/60)/24)+DATE(1970,1,1)</f>
        <v>41881.361342592594</v>
      </c>
      <c r="T3523" s="11">
        <f t="shared" ref="T3523:T3586" si="223">(((I3523/60)/60)/24)+DATE(1970,1,1)</f>
        <v>41911.361342592594</v>
      </c>
    </row>
    <row r="3524" spans="1:20" ht="60" hidden="1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220"/>
        <v>100</v>
      </c>
      <c r="P3524" s="6">
        <f t="shared" si="221"/>
        <v>41.029411764705884</v>
      </c>
      <c r="Q3524" t="s">
        <v>8317</v>
      </c>
      <c r="R3524" t="s">
        <v>8318</v>
      </c>
      <c r="S3524" s="11">
        <f t="shared" si="222"/>
        <v>42234.789884259255</v>
      </c>
      <c r="T3524" s="11">
        <f t="shared" si="223"/>
        <v>42262.420833333337</v>
      </c>
    </row>
    <row r="3525" spans="1:20" ht="45" hidden="1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220"/>
        <v>114</v>
      </c>
      <c r="P3525" s="6">
        <f t="shared" si="221"/>
        <v>56.825000000000003</v>
      </c>
      <c r="Q3525" t="s">
        <v>8317</v>
      </c>
      <c r="R3525" t="s">
        <v>8318</v>
      </c>
      <c r="S3525" s="11">
        <f t="shared" si="222"/>
        <v>42581.397546296299</v>
      </c>
      <c r="T3525" s="11">
        <f t="shared" si="223"/>
        <v>42638.958333333328</v>
      </c>
    </row>
    <row r="3526" spans="1:20" ht="60" hidden="1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220"/>
        <v>102</v>
      </c>
      <c r="P3526" s="6">
        <f t="shared" si="221"/>
        <v>137.24324324324326</v>
      </c>
      <c r="Q3526" t="s">
        <v>8317</v>
      </c>
      <c r="R3526" t="s">
        <v>8318</v>
      </c>
      <c r="S3526" s="11">
        <f t="shared" si="222"/>
        <v>41880.76357638889</v>
      </c>
      <c r="T3526" s="11">
        <f t="shared" si="223"/>
        <v>41895.166666666664</v>
      </c>
    </row>
    <row r="3527" spans="1:20" ht="45" hidden="1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220"/>
        <v>106</v>
      </c>
      <c r="P3527" s="6">
        <f t="shared" si="221"/>
        <v>75.714285714285708</v>
      </c>
      <c r="Q3527" t="s">
        <v>8317</v>
      </c>
      <c r="R3527" t="s">
        <v>8318</v>
      </c>
      <c r="S3527" s="11">
        <f t="shared" si="222"/>
        <v>42214.6956712963</v>
      </c>
      <c r="T3527" s="11">
        <f t="shared" si="223"/>
        <v>42225.666666666672</v>
      </c>
    </row>
    <row r="3528" spans="1:20" ht="60" hidden="1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220"/>
        <v>102</v>
      </c>
      <c r="P3528" s="6">
        <f t="shared" si="221"/>
        <v>99</v>
      </c>
      <c r="Q3528" t="s">
        <v>8317</v>
      </c>
      <c r="R3528" t="s">
        <v>8318</v>
      </c>
      <c r="S3528" s="11">
        <f t="shared" si="222"/>
        <v>42460.335312499999</v>
      </c>
      <c r="T3528" s="11">
        <f t="shared" si="223"/>
        <v>42488.249305555553</v>
      </c>
    </row>
    <row r="3529" spans="1:20" ht="60" hidden="1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220"/>
        <v>117</v>
      </c>
      <c r="P3529" s="6">
        <f t="shared" si="221"/>
        <v>81.569767441860463</v>
      </c>
      <c r="Q3529" t="s">
        <v>8317</v>
      </c>
      <c r="R3529" t="s">
        <v>8318</v>
      </c>
      <c r="S3529" s="11">
        <f t="shared" si="222"/>
        <v>42167.023206018523</v>
      </c>
      <c r="T3529" s="11">
        <f t="shared" si="223"/>
        <v>42196.165972222225</v>
      </c>
    </row>
    <row r="3530" spans="1:20" ht="45" hidden="1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220"/>
        <v>101</v>
      </c>
      <c r="P3530" s="6">
        <f t="shared" si="221"/>
        <v>45.108108108108105</v>
      </c>
      <c r="Q3530" t="s">
        <v>8317</v>
      </c>
      <c r="R3530" t="s">
        <v>8318</v>
      </c>
      <c r="S3530" s="11">
        <f t="shared" si="222"/>
        <v>42733.50136574074</v>
      </c>
      <c r="T3530" s="11">
        <f t="shared" si="223"/>
        <v>42753.50136574074</v>
      </c>
    </row>
    <row r="3531" spans="1:20" ht="60" hidden="1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220"/>
        <v>132</v>
      </c>
      <c r="P3531" s="6">
        <f t="shared" si="221"/>
        <v>36.666666666666664</v>
      </c>
      <c r="Q3531" t="s">
        <v>8317</v>
      </c>
      <c r="R3531" t="s">
        <v>8318</v>
      </c>
      <c r="S3531" s="11">
        <f t="shared" si="222"/>
        <v>42177.761782407411</v>
      </c>
      <c r="T3531" s="11">
        <f t="shared" si="223"/>
        <v>42198.041666666672</v>
      </c>
    </row>
    <row r="3532" spans="1:20" ht="60" hidden="1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220"/>
        <v>100</v>
      </c>
      <c r="P3532" s="6">
        <f t="shared" si="221"/>
        <v>125</v>
      </c>
      <c r="Q3532" t="s">
        <v>8317</v>
      </c>
      <c r="R3532" t="s">
        <v>8318</v>
      </c>
      <c r="S3532" s="11">
        <f t="shared" si="222"/>
        <v>42442.623344907406</v>
      </c>
      <c r="T3532" s="11">
        <f t="shared" si="223"/>
        <v>42470.833333333328</v>
      </c>
    </row>
    <row r="3533" spans="1:20" hidden="1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220"/>
        <v>128</v>
      </c>
      <c r="P3533" s="6">
        <f t="shared" si="221"/>
        <v>49.230769230769234</v>
      </c>
      <c r="Q3533" t="s">
        <v>8317</v>
      </c>
      <c r="R3533" t="s">
        <v>8318</v>
      </c>
      <c r="S3533" s="11">
        <f t="shared" si="222"/>
        <v>42521.654328703706</v>
      </c>
      <c r="T3533" s="11">
        <f t="shared" si="223"/>
        <v>42551.654328703706</v>
      </c>
    </row>
    <row r="3534" spans="1:20" ht="60" hidden="1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220"/>
        <v>119</v>
      </c>
      <c r="P3534" s="6">
        <f t="shared" si="221"/>
        <v>42.296296296296298</v>
      </c>
      <c r="Q3534" t="s">
        <v>8317</v>
      </c>
      <c r="R3534" t="s">
        <v>8318</v>
      </c>
      <c r="S3534" s="11">
        <f t="shared" si="222"/>
        <v>41884.599849537037</v>
      </c>
      <c r="T3534" s="11">
        <f t="shared" si="223"/>
        <v>41900.165972222225</v>
      </c>
    </row>
    <row r="3535" spans="1:20" ht="60" hidden="1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220"/>
        <v>126</v>
      </c>
      <c r="P3535" s="6">
        <f t="shared" si="221"/>
        <v>78.875</v>
      </c>
      <c r="Q3535" t="s">
        <v>8317</v>
      </c>
      <c r="R3535" t="s">
        <v>8318</v>
      </c>
      <c r="S3535" s="11">
        <f t="shared" si="222"/>
        <v>42289.761192129634</v>
      </c>
      <c r="T3535" s="11">
        <f t="shared" si="223"/>
        <v>42319.802858796291</v>
      </c>
    </row>
    <row r="3536" spans="1:20" ht="45" hidden="1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220"/>
        <v>156</v>
      </c>
      <c r="P3536" s="6">
        <f t="shared" si="221"/>
        <v>38.284313725490193</v>
      </c>
      <c r="Q3536" t="s">
        <v>8317</v>
      </c>
      <c r="R3536" t="s">
        <v>8318</v>
      </c>
      <c r="S3536" s="11">
        <f t="shared" si="222"/>
        <v>42243.6252662037</v>
      </c>
      <c r="T3536" s="11">
        <f t="shared" si="223"/>
        <v>42278.6252662037</v>
      </c>
    </row>
    <row r="3537" spans="1:20" ht="45" hidden="1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220"/>
        <v>103</v>
      </c>
      <c r="P3537" s="6">
        <f t="shared" si="221"/>
        <v>44.847826086956523</v>
      </c>
      <c r="Q3537" t="s">
        <v>8317</v>
      </c>
      <c r="R3537" t="s">
        <v>8318</v>
      </c>
      <c r="S3537" s="11">
        <f t="shared" si="222"/>
        <v>42248.640162037031</v>
      </c>
      <c r="T3537" s="11">
        <f t="shared" si="223"/>
        <v>42279.75</v>
      </c>
    </row>
    <row r="3538" spans="1:20" ht="60" hidden="1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220"/>
        <v>153</v>
      </c>
      <c r="P3538" s="6">
        <f t="shared" si="221"/>
        <v>13.529411764705882</v>
      </c>
      <c r="Q3538" t="s">
        <v>8317</v>
      </c>
      <c r="R3538" t="s">
        <v>8318</v>
      </c>
      <c r="S3538" s="11">
        <f t="shared" si="222"/>
        <v>42328.727141203708</v>
      </c>
      <c r="T3538" s="11">
        <f t="shared" si="223"/>
        <v>42358.499305555553</v>
      </c>
    </row>
    <row r="3539" spans="1:20" ht="60" hidden="1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220"/>
        <v>180</v>
      </c>
      <c r="P3539" s="6">
        <f t="shared" si="221"/>
        <v>43.5</v>
      </c>
      <c r="Q3539" t="s">
        <v>8317</v>
      </c>
      <c r="R3539" t="s">
        <v>8318</v>
      </c>
      <c r="S3539" s="11">
        <f t="shared" si="222"/>
        <v>41923.354351851849</v>
      </c>
      <c r="T3539" s="11">
        <f t="shared" si="223"/>
        <v>41960.332638888889</v>
      </c>
    </row>
    <row r="3540" spans="1:20" ht="60" hidden="1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220"/>
        <v>128</v>
      </c>
      <c r="P3540" s="6">
        <f t="shared" si="221"/>
        <v>30.951807228915662</v>
      </c>
      <c r="Q3540" t="s">
        <v>8317</v>
      </c>
      <c r="R3540" t="s">
        <v>8318</v>
      </c>
      <c r="S3540" s="11">
        <f t="shared" si="222"/>
        <v>42571.420601851853</v>
      </c>
      <c r="T3540" s="11">
        <f t="shared" si="223"/>
        <v>42599.420601851853</v>
      </c>
    </row>
    <row r="3541" spans="1:20" ht="60" hidden="1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220"/>
        <v>120</v>
      </c>
      <c r="P3541" s="6">
        <f t="shared" si="221"/>
        <v>55.230769230769234</v>
      </c>
      <c r="Q3541" t="s">
        <v>8317</v>
      </c>
      <c r="R3541" t="s">
        <v>8318</v>
      </c>
      <c r="S3541" s="11">
        <f t="shared" si="222"/>
        <v>42600.756041666667</v>
      </c>
      <c r="T3541" s="11">
        <f t="shared" si="223"/>
        <v>42621.756041666667</v>
      </c>
    </row>
    <row r="3542" spans="1:20" ht="60" hidden="1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220"/>
        <v>123</v>
      </c>
      <c r="P3542" s="6">
        <f t="shared" si="221"/>
        <v>46.125</v>
      </c>
      <c r="Q3542" t="s">
        <v>8317</v>
      </c>
      <c r="R3542" t="s">
        <v>8318</v>
      </c>
      <c r="S3542" s="11">
        <f t="shared" si="222"/>
        <v>42517.003368055557</v>
      </c>
      <c r="T3542" s="11">
        <f t="shared" si="223"/>
        <v>42547.003368055557</v>
      </c>
    </row>
    <row r="3543" spans="1:20" ht="60" hidden="1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220"/>
        <v>105</v>
      </c>
      <c r="P3543" s="6">
        <f t="shared" si="221"/>
        <v>39.375</v>
      </c>
      <c r="Q3543" t="s">
        <v>8317</v>
      </c>
      <c r="R3543" t="s">
        <v>8318</v>
      </c>
      <c r="S3543" s="11">
        <f t="shared" si="222"/>
        <v>42222.730034722219</v>
      </c>
      <c r="T3543" s="11">
        <f t="shared" si="223"/>
        <v>42247.730034722219</v>
      </c>
    </row>
    <row r="3544" spans="1:20" ht="60" hidden="1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220"/>
        <v>102</v>
      </c>
      <c r="P3544" s="6">
        <f t="shared" si="221"/>
        <v>66.152941176470591</v>
      </c>
      <c r="Q3544" t="s">
        <v>8317</v>
      </c>
      <c r="R3544" t="s">
        <v>8318</v>
      </c>
      <c r="S3544" s="11">
        <f t="shared" si="222"/>
        <v>41829.599791666667</v>
      </c>
      <c r="T3544" s="11">
        <f t="shared" si="223"/>
        <v>41889.599791666667</v>
      </c>
    </row>
    <row r="3545" spans="1:20" ht="45" hidden="1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220"/>
        <v>105</v>
      </c>
      <c r="P3545" s="6">
        <f t="shared" si="221"/>
        <v>54.137931034482762</v>
      </c>
      <c r="Q3545" t="s">
        <v>8317</v>
      </c>
      <c r="R3545" t="s">
        <v>8318</v>
      </c>
      <c r="S3545" s="11">
        <f t="shared" si="222"/>
        <v>42150.755312499998</v>
      </c>
      <c r="T3545" s="11">
        <f t="shared" si="223"/>
        <v>42180.755312499998</v>
      </c>
    </row>
    <row r="3546" spans="1:20" ht="45" hidden="1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220"/>
        <v>100</v>
      </c>
      <c r="P3546" s="6">
        <f t="shared" si="221"/>
        <v>104.16666666666667</v>
      </c>
      <c r="Q3546" t="s">
        <v>8317</v>
      </c>
      <c r="R3546" t="s">
        <v>8318</v>
      </c>
      <c r="S3546" s="11">
        <f t="shared" si="222"/>
        <v>42040.831678240742</v>
      </c>
      <c r="T3546" s="11">
        <f t="shared" si="223"/>
        <v>42070.831678240742</v>
      </c>
    </row>
    <row r="3547" spans="1:20" ht="60" hidden="1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220"/>
        <v>100</v>
      </c>
      <c r="P3547" s="6">
        <f t="shared" si="221"/>
        <v>31.375</v>
      </c>
      <c r="Q3547" t="s">
        <v>8317</v>
      </c>
      <c r="R3547" t="s">
        <v>8318</v>
      </c>
      <c r="S3547" s="11">
        <f t="shared" si="222"/>
        <v>42075.807395833333</v>
      </c>
      <c r="T3547" s="11">
        <f t="shared" si="223"/>
        <v>42105.807395833333</v>
      </c>
    </row>
    <row r="3548" spans="1:20" ht="60" hidden="1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220"/>
        <v>102</v>
      </c>
      <c r="P3548" s="6">
        <f t="shared" si="221"/>
        <v>59.210526315789473</v>
      </c>
      <c r="Q3548" t="s">
        <v>8317</v>
      </c>
      <c r="R3548" t="s">
        <v>8318</v>
      </c>
      <c r="S3548" s="11">
        <f t="shared" si="222"/>
        <v>42073.660694444443</v>
      </c>
      <c r="T3548" s="11">
        <f t="shared" si="223"/>
        <v>42095.165972222225</v>
      </c>
    </row>
    <row r="3549" spans="1:20" ht="45" hidden="1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220"/>
        <v>114</v>
      </c>
      <c r="P3549" s="6">
        <f t="shared" si="221"/>
        <v>119.17633928571429</v>
      </c>
      <c r="Q3549" t="s">
        <v>8317</v>
      </c>
      <c r="R3549" t="s">
        <v>8318</v>
      </c>
      <c r="S3549" s="11">
        <f t="shared" si="222"/>
        <v>42480.078715277778</v>
      </c>
      <c r="T3549" s="11">
        <f t="shared" si="223"/>
        <v>42504.165972222225</v>
      </c>
    </row>
    <row r="3550" spans="1:20" ht="45" hidden="1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220"/>
        <v>102</v>
      </c>
      <c r="P3550" s="6">
        <f t="shared" si="221"/>
        <v>164.61538461538461</v>
      </c>
      <c r="Q3550" t="s">
        <v>8317</v>
      </c>
      <c r="R3550" t="s">
        <v>8318</v>
      </c>
      <c r="S3550" s="11">
        <f t="shared" si="222"/>
        <v>42411.942291666666</v>
      </c>
      <c r="T3550" s="11">
        <f t="shared" si="223"/>
        <v>42434.041666666672</v>
      </c>
    </row>
    <row r="3551" spans="1:20" ht="60" hidden="1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220"/>
        <v>102</v>
      </c>
      <c r="P3551" s="6">
        <f t="shared" si="221"/>
        <v>24.285714285714285</v>
      </c>
      <c r="Q3551" t="s">
        <v>8317</v>
      </c>
      <c r="R3551" t="s">
        <v>8318</v>
      </c>
      <c r="S3551" s="11">
        <f t="shared" si="222"/>
        <v>42223.394363425927</v>
      </c>
      <c r="T3551" s="11">
        <f t="shared" si="223"/>
        <v>42251.394363425927</v>
      </c>
    </row>
    <row r="3552" spans="1:20" ht="60" hidden="1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220"/>
        <v>105</v>
      </c>
      <c r="P3552" s="6">
        <f t="shared" si="221"/>
        <v>40.9375</v>
      </c>
      <c r="Q3552" t="s">
        <v>8317</v>
      </c>
      <c r="R3552" t="s">
        <v>8318</v>
      </c>
      <c r="S3552" s="11">
        <f t="shared" si="222"/>
        <v>42462.893495370372</v>
      </c>
      <c r="T3552" s="11">
        <f t="shared" si="223"/>
        <v>42492.893495370372</v>
      </c>
    </row>
    <row r="3553" spans="1:20" ht="60" hidden="1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220"/>
        <v>102</v>
      </c>
      <c r="P3553" s="6">
        <f t="shared" si="221"/>
        <v>61.1</v>
      </c>
      <c r="Q3553" t="s">
        <v>8317</v>
      </c>
      <c r="R3553" t="s">
        <v>8318</v>
      </c>
      <c r="S3553" s="11">
        <f t="shared" si="222"/>
        <v>41753.515856481477</v>
      </c>
      <c r="T3553" s="11">
        <f t="shared" si="223"/>
        <v>41781.921527777777</v>
      </c>
    </row>
    <row r="3554" spans="1:20" ht="60" hidden="1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220"/>
        <v>100</v>
      </c>
      <c r="P3554" s="6">
        <f t="shared" si="221"/>
        <v>38.65</v>
      </c>
      <c r="Q3554" t="s">
        <v>8317</v>
      </c>
      <c r="R3554" t="s">
        <v>8318</v>
      </c>
      <c r="S3554" s="11">
        <f t="shared" si="222"/>
        <v>41788.587083333332</v>
      </c>
      <c r="T3554" s="11">
        <f t="shared" si="223"/>
        <v>41818.587083333332</v>
      </c>
    </row>
    <row r="3555" spans="1:20" ht="60" hidden="1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220"/>
        <v>106</v>
      </c>
      <c r="P3555" s="6">
        <f t="shared" si="221"/>
        <v>56.20192307692308</v>
      </c>
      <c r="Q3555" t="s">
        <v>8317</v>
      </c>
      <c r="R3555" t="s">
        <v>8318</v>
      </c>
      <c r="S3555" s="11">
        <f t="shared" si="222"/>
        <v>42196.028703703705</v>
      </c>
      <c r="T3555" s="11">
        <f t="shared" si="223"/>
        <v>42228</v>
      </c>
    </row>
    <row r="3556" spans="1:20" ht="45" hidden="1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220"/>
        <v>113</v>
      </c>
      <c r="P3556" s="6">
        <f t="shared" si="221"/>
        <v>107.00207547169811</v>
      </c>
      <c r="Q3556" t="s">
        <v>8317</v>
      </c>
      <c r="R3556" t="s">
        <v>8318</v>
      </c>
      <c r="S3556" s="11">
        <f t="shared" si="222"/>
        <v>42016.050451388888</v>
      </c>
      <c r="T3556" s="11">
        <f t="shared" si="223"/>
        <v>42046.708333333328</v>
      </c>
    </row>
    <row r="3557" spans="1:20" ht="60" hidden="1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220"/>
        <v>100</v>
      </c>
      <c r="P3557" s="6">
        <f t="shared" si="221"/>
        <v>171.42857142857142</v>
      </c>
      <c r="Q3557" t="s">
        <v>8317</v>
      </c>
      <c r="R3557" t="s">
        <v>8318</v>
      </c>
      <c r="S3557" s="11">
        <f t="shared" si="222"/>
        <v>42661.442060185189</v>
      </c>
      <c r="T3557" s="11">
        <f t="shared" si="223"/>
        <v>42691.483726851846</v>
      </c>
    </row>
    <row r="3558" spans="1:20" ht="60" hidden="1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220"/>
        <v>100</v>
      </c>
      <c r="P3558" s="6">
        <f t="shared" si="221"/>
        <v>110.5</v>
      </c>
      <c r="Q3558" t="s">
        <v>8317</v>
      </c>
      <c r="R3558" t="s">
        <v>8318</v>
      </c>
      <c r="S3558" s="11">
        <f t="shared" si="222"/>
        <v>41808.649583333332</v>
      </c>
      <c r="T3558" s="11">
        <f t="shared" si="223"/>
        <v>41868.649583333332</v>
      </c>
    </row>
    <row r="3559" spans="1:20" ht="60" hidden="1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220"/>
        <v>100</v>
      </c>
      <c r="P3559" s="6">
        <f t="shared" si="221"/>
        <v>179.27598566308242</v>
      </c>
      <c r="Q3559" t="s">
        <v>8317</v>
      </c>
      <c r="R3559" t="s">
        <v>8318</v>
      </c>
      <c r="S3559" s="11">
        <f t="shared" si="222"/>
        <v>41730.276747685188</v>
      </c>
      <c r="T3559" s="11">
        <f t="shared" si="223"/>
        <v>41764.276747685188</v>
      </c>
    </row>
    <row r="3560" spans="1:20" ht="45" hidden="1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220"/>
        <v>144</v>
      </c>
      <c r="P3560" s="6">
        <f t="shared" si="221"/>
        <v>22.90909090909091</v>
      </c>
      <c r="Q3560" t="s">
        <v>8317</v>
      </c>
      <c r="R3560" t="s">
        <v>8318</v>
      </c>
      <c r="S3560" s="11">
        <f t="shared" si="222"/>
        <v>42139.816840277781</v>
      </c>
      <c r="T3560" s="11">
        <f t="shared" si="223"/>
        <v>42181.875</v>
      </c>
    </row>
    <row r="3561" spans="1:20" ht="60" hidden="1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220"/>
        <v>104</v>
      </c>
      <c r="P3561" s="6">
        <f t="shared" si="221"/>
        <v>43.125</v>
      </c>
      <c r="Q3561" t="s">
        <v>8317</v>
      </c>
      <c r="R3561" t="s">
        <v>8318</v>
      </c>
      <c r="S3561" s="11">
        <f t="shared" si="222"/>
        <v>42194.096157407403</v>
      </c>
      <c r="T3561" s="11">
        <f t="shared" si="223"/>
        <v>42216.373611111107</v>
      </c>
    </row>
    <row r="3562" spans="1:20" ht="60" hidden="1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220"/>
        <v>108</v>
      </c>
      <c r="P3562" s="6">
        <f t="shared" si="221"/>
        <v>46.891891891891895</v>
      </c>
      <c r="Q3562" t="s">
        <v>8317</v>
      </c>
      <c r="R3562" t="s">
        <v>8318</v>
      </c>
      <c r="S3562" s="11">
        <f t="shared" si="222"/>
        <v>42115.889652777783</v>
      </c>
      <c r="T3562" s="11">
        <f t="shared" si="223"/>
        <v>42151.114583333328</v>
      </c>
    </row>
    <row r="3563" spans="1:20" ht="120" hidden="1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220"/>
        <v>102</v>
      </c>
      <c r="P3563" s="6">
        <f t="shared" si="221"/>
        <v>47.407407407407405</v>
      </c>
      <c r="Q3563" t="s">
        <v>8317</v>
      </c>
      <c r="R3563" t="s">
        <v>8318</v>
      </c>
      <c r="S3563" s="11">
        <f t="shared" si="222"/>
        <v>42203.680300925931</v>
      </c>
      <c r="T3563" s="11">
        <f t="shared" si="223"/>
        <v>42221.774999999994</v>
      </c>
    </row>
    <row r="3564" spans="1:20" ht="60" hidden="1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220"/>
        <v>149</v>
      </c>
      <c r="P3564" s="6">
        <f t="shared" si="221"/>
        <v>15.129032258064516</v>
      </c>
      <c r="Q3564" t="s">
        <v>8317</v>
      </c>
      <c r="R3564" t="s">
        <v>8318</v>
      </c>
      <c r="S3564" s="11">
        <f t="shared" si="222"/>
        <v>42433.761886574073</v>
      </c>
      <c r="T3564" s="11">
        <f t="shared" si="223"/>
        <v>42442.916666666672</v>
      </c>
    </row>
    <row r="3565" spans="1:20" ht="60" hidden="1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220"/>
        <v>105</v>
      </c>
      <c r="P3565" s="6">
        <f t="shared" si="221"/>
        <v>21.098000000000003</v>
      </c>
      <c r="Q3565" t="s">
        <v>8317</v>
      </c>
      <c r="R3565" t="s">
        <v>8318</v>
      </c>
      <c r="S3565" s="11">
        <f t="shared" si="222"/>
        <v>42555.671944444446</v>
      </c>
      <c r="T3565" s="11">
        <f t="shared" si="223"/>
        <v>42583.791666666672</v>
      </c>
    </row>
    <row r="3566" spans="1:20" ht="45" hidden="1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220"/>
        <v>101</v>
      </c>
      <c r="P3566" s="6">
        <f t="shared" si="221"/>
        <v>59.117647058823529</v>
      </c>
      <c r="Q3566" t="s">
        <v>8317</v>
      </c>
      <c r="R3566" t="s">
        <v>8318</v>
      </c>
      <c r="S3566" s="11">
        <f t="shared" si="222"/>
        <v>42236.623252314821</v>
      </c>
      <c r="T3566" s="11">
        <f t="shared" si="223"/>
        <v>42282.666666666672</v>
      </c>
    </row>
    <row r="3567" spans="1:20" ht="60" hidden="1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220"/>
        <v>131</v>
      </c>
      <c r="P3567" s="6">
        <f t="shared" si="221"/>
        <v>97.916666666666671</v>
      </c>
      <c r="Q3567" t="s">
        <v>8317</v>
      </c>
      <c r="R3567" t="s">
        <v>8318</v>
      </c>
      <c r="S3567" s="11">
        <f t="shared" si="222"/>
        <v>41974.743148148147</v>
      </c>
      <c r="T3567" s="11">
        <f t="shared" si="223"/>
        <v>42004.743148148147</v>
      </c>
    </row>
    <row r="3568" spans="1:20" ht="60" hidden="1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220"/>
        <v>105</v>
      </c>
      <c r="P3568" s="6">
        <f t="shared" si="221"/>
        <v>55.131578947368418</v>
      </c>
      <c r="Q3568" t="s">
        <v>8317</v>
      </c>
      <c r="R3568" t="s">
        <v>8318</v>
      </c>
      <c r="S3568" s="11">
        <f t="shared" si="222"/>
        <v>41997.507905092592</v>
      </c>
      <c r="T3568" s="11">
        <f t="shared" si="223"/>
        <v>42027.507905092592</v>
      </c>
    </row>
    <row r="3569" spans="1:20" ht="60" hidden="1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220"/>
        <v>109</v>
      </c>
      <c r="P3569" s="6">
        <f t="shared" si="221"/>
        <v>26.536585365853657</v>
      </c>
      <c r="Q3569" t="s">
        <v>8317</v>
      </c>
      <c r="R3569" t="s">
        <v>8318</v>
      </c>
      <c r="S3569" s="11">
        <f t="shared" si="222"/>
        <v>42135.810694444444</v>
      </c>
      <c r="T3569" s="11">
        <f t="shared" si="223"/>
        <v>42165.810694444444</v>
      </c>
    </row>
    <row r="3570" spans="1:20" ht="45" hidden="1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220"/>
        <v>111</v>
      </c>
      <c r="P3570" s="6">
        <f t="shared" si="221"/>
        <v>58.421052631578945</v>
      </c>
      <c r="Q3570" t="s">
        <v>8317</v>
      </c>
      <c r="R3570" t="s">
        <v>8318</v>
      </c>
      <c r="S3570" s="11">
        <f t="shared" si="222"/>
        <v>41869.740671296298</v>
      </c>
      <c r="T3570" s="11">
        <f t="shared" si="223"/>
        <v>41899.740671296298</v>
      </c>
    </row>
    <row r="3571" spans="1:20" ht="45" hidden="1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220"/>
        <v>100</v>
      </c>
      <c r="P3571" s="6">
        <f t="shared" si="221"/>
        <v>122.53658536585365</v>
      </c>
      <c r="Q3571" t="s">
        <v>8317</v>
      </c>
      <c r="R3571" t="s">
        <v>8318</v>
      </c>
      <c r="S3571" s="11">
        <f t="shared" si="222"/>
        <v>41982.688611111109</v>
      </c>
      <c r="T3571" s="11">
        <f t="shared" si="223"/>
        <v>42012.688611111109</v>
      </c>
    </row>
    <row r="3572" spans="1:20" ht="45" hidden="1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220"/>
        <v>114</v>
      </c>
      <c r="P3572" s="6">
        <f t="shared" si="221"/>
        <v>87.961538461538467</v>
      </c>
      <c r="Q3572" t="s">
        <v>8317</v>
      </c>
      <c r="R3572" t="s">
        <v>8318</v>
      </c>
      <c r="S3572" s="11">
        <f t="shared" si="222"/>
        <v>41976.331979166673</v>
      </c>
      <c r="T3572" s="11">
        <f t="shared" si="223"/>
        <v>42004.291666666672</v>
      </c>
    </row>
    <row r="3573" spans="1:20" ht="45" hidden="1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220"/>
        <v>122</v>
      </c>
      <c r="P3573" s="6">
        <f t="shared" si="221"/>
        <v>73.239999999999995</v>
      </c>
      <c r="Q3573" t="s">
        <v>8317</v>
      </c>
      <c r="R3573" t="s">
        <v>8318</v>
      </c>
      <c r="S3573" s="11">
        <f t="shared" si="222"/>
        <v>41912.858946759261</v>
      </c>
      <c r="T3573" s="11">
        <f t="shared" si="223"/>
        <v>41942.858946759261</v>
      </c>
    </row>
    <row r="3574" spans="1:20" ht="30" hidden="1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220"/>
        <v>100</v>
      </c>
      <c r="P3574" s="6">
        <f t="shared" si="221"/>
        <v>55.555555555555557</v>
      </c>
      <c r="Q3574" t="s">
        <v>8317</v>
      </c>
      <c r="R3574" t="s">
        <v>8318</v>
      </c>
      <c r="S3574" s="11">
        <f t="shared" si="222"/>
        <v>42146.570393518516</v>
      </c>
      <c r="T3574" s="11">
        <f t="shared" si="223"/>
        <v>42176.570393518516</v>
      </c>
    </row>
    <row r="3575" spans="1:20" ht="45" hidden="1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220"/>
        <v>103</v>
      </c>
      <c r="P3575" s="6">
        <f t="shared" si="221"/>
        <v>39.53846153846154</v>
      </c>
      <c r="Q3575" t="s">
        <v>8317</v>
      </c>
      <c r="R3575" t="s">
        <v>8318</v>
      </c>
      <c r="S3575" s="11">
        <f t="shared" si="222"/>
        <v>41921.375532407408</v>
      </c>
      <c r="T3575" s="11">
        <f t="shared" si="223"/>
        <v>41951.417199074072</v>
      </c>
    </row>
    <row r="3576" spans="1:20" ht="60" hidden="1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220"/>
        <v>106</v>
      </c>
      <c r="P3576" s="6">
        <f t="shared" si="221"/>
        <v>136.77777777777777</v>
      </c>
      <c r="Q3576" t="s">
        <v>8317</v>
      </c>
      <c r="R3576" t="s">
        <v>8318</v>
      </c>
      <c r="S3576" s="11">
        <f t="shared" si="222"/>
        <v>41926.942685185182</v>
      </c>
      <c r="T3576" s="11">
        <f t="shared" si="223"/>
        <v>41956.984351851846</v>
      </c>
    </row>
    <row r="3577" spans="1:20" ht="60" hidden="1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220"/>
        <v>101</v>
      </c>
      <c r="P3577" s="6">
        <f t="shared" si="221"/>
        <v>99.343137254901961</v>
      </c>
      <c r="Q3577" t="s">
        <v>8317</v>
      </c>
      <c r="R3577" t="s">
        <v>8318</v>
      </c>
      <c r="S3577" s="11">
        <f t="shared" si="222"/>
        <v>42561.783877314811</v>
      </c>
      <c r="T3577" s="11">
        <f t="shared" si="223"/>
        <v>42593.165972222225</v>
      </c>
    </row>
    <row r="3578" spans="1:20" ht="45" hidden="1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220"/>
        <v>100</v>
      </c>
      <c r="P3578" s="6">
        <f t="shared" si="221"/>
        <v>20</v>
      </c>
      <c r="Q3578" t="s">
        <v>8317</v>
      </c>
      <c r="R3578" t="s">
        <v>8318</v>
      </c>
      <c r="S3578" s="11">
        <f t="shared" si="222"/>
        <v>42649.54923611111</v>
      </c>
      <c r="T3578" s="11">
        <f t="shared" si="223"/>
        <v>42709.590902777782</v>
      </c>
    </row>
    <row r="3579" spans="1:20" ht="45" hidden="1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220"/>
        <v>130</v>
      </c>
      <c r="P3579" s="6">
        <f t="shared" si="221"/>
        <v>28.888888888888889</v>
      </c>
      <c r="Q3579" t="s">
        <v>8317</v>
      </c>
      <c r="R3579" t="s">
        <v>8318</v>
      </c>
      <c r="S3579" s="11">
        <f t="shared" si="222"/>
        <v>42093.786840277782</v>
      </c>
      <c r="T3579" s="11">
        <f t="shared" si="223"/>
        <v>42120.26944444445</v>
      </c>
    </row>
    <row r="3580" spans="1:20" ht="45" hidden="1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220"/>
        <v>100</v>
      </c>
      <c r="P3580" s="6">
        <f t="shared" si="221"/>
        <v>40.545945945945945</v>
      </c>
      <c r="Q3580" t="s">
        <v>8317</v>
      </c>
      <c r="R3580" t="s">
        <v>8318</v>
      </c>
      <c r="S3580" s="11">
        <f t="shared" si="222"/>
        <v>42460.733530092592</v>
      </c>
      <c r="T3580" s="11">
        <f t="shared" si="223"/>
        <v>42490.733530092592</v>
      </c>
    </row>
    <row r="3581" spans="1:20" ht="60" hidden="1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220"/>
        <v>100</v>
      </c>
      <c r="P3581" s="6">
        <f t="shared" si="221"/>
        <v>35.714285714285715</v>
      </c>
      <c r="Q3581" t="s">
        <v>8317</v>
      </c>
      <c r="R3581" t="s">
        <v>8318</v>
      </c>
      <c r="S3581" s="11">
        <f t="shared" si="222"/>
        <v>42430.762222222227</v>
      </c>
      <c r="T3581" s="11">
        <f t="shared" si="223"/>
        <v>42460.720555555556</v>
      </c>
    </row>
    <row r="3582" spans="1:20" ht="45" hidden="1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220"/>
        <v>114</v>
      </c>
      <c r="P3582" s="6">
        <f t="shared" si="221"/>
        <v>37.962962962962962</v>
      </c>
      <c r="Q3582" t="s">
        <v>8317</v>
      </c>
      <c r="R3582" t="s">
        <v>8318</v>
      </c>
      <c r="S3582" s="11">
        <f t="shared" si="222"/>
        <v>42026.176180555558</v>
      </c>
      <c r="T3582" s="11">
        <f t="shared" si="223"/>
        <v>42064.207638888889</v>
      </c>
    </row>
    <row r="3583" spans="1:20" ht="60" hidden="1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220"/>
        <v>100</v>
      </c>
      <c r="P3583" s="6">
        <f t="shared" si="221"/>
        <v>33.333333333333336</v>
      </c>
      <c r="Q3583" t="s">
        <v>8317</v>
      </c>
      <c r="R3583" t="s">
        <v>8318</v>
      </c>
      <c r="S3583" s="11">
        <f t="shared" si="222"/>
        <v>41836.471180555556</v>
      </c>
      <c r="T3583" s="11">
        <f t="shared" si="223"/>
        <v>41850.471180555556</v>
      </c>
    </row>
    <row r="3584" spans="1:20" ht="45" hidden="1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220"/>
        <v>287</v>
      </c>
      <c r="P3584" s="6">
        <f t="shared" si="221"/>
        <v>58.571428571428569</v>
      </c>
      <c r="Q3584" t="s">
        <v>8317</v>
      </c>
      <c r="R3584" t="s">
        <v>8318</v>
      </c>
      <c r="S3584" s="11">
        <f t="shared" si="222"/>
        <v>42451.095856481479</v>
      </c>
      <c r="T3584" s="11">
        <f t="shared" si="223"/>
        <v>42465.095856481479</v>
      </c>
    </row>
    <row r="3585" spans="1:20" ht="60" hidden="1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220"/>
        <v>109</v>
      </c>
      <c r="P3585" s="6">
        <f t="shared" si="221"/>
        <v>135.625</v>
      </c>
      <c r="Q3585" t="s">
        <v>8317</v>
      </c>
      <c r="R3585" t="s">
        <v>8318</v>
      </c>
      <c r="S3585" s="11">
        <f t="shared" si="222"/>
        <v>42418.425983796296</v>
      </c>
      <c r="T3585" s="11">
        <f t="shared" si="223"/>
        <v>42478.384317129632</v>
      </c>
    </row>
    <row r="3586" spans="1:20" ht="90" hidden="1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220"/>
        <v>116</v>
      </c>
      <c r="P3586" s="6">
        <f t="shared" si="221"/>
        <v>30.9375</v>
      </c>
      <c r="Q3586" t="s">
        <v>8317</v>
      </c>
      <c r="R3586" t="s">
        <v>8318</v>
      </c>
      <c r="S3586" s="11">
        <f t="shared" si="222"/>
        <v>42168.316481481481</v>
      </c>
      <c r="T3586" s="11">
        <f t="shared" si="223"/>
        <v>42198.316481481481</v>
      </c>
    </row>
    <row r="3587" spans="1:20" ht="45" hidden="1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ref="O3587:O3650" si="224">ROUND(E3587/D3587*100,0)</f>
        <v>119</v>
      </c>
      <c r="P3587" s="6">
        <f t="shared" ref="P3587:P3650" si="225">E3587/L3587</f>
        <v>176.08695652173913</v>
      </c>
      <c r="Q3587" t="s">
        <v>8317</v>
      </c>
      <c r="R3587" t="s">
        <v>8318</v>
      </c>
      <c r="S3587" s="11">
        <f t="shared" ref="S3587:S3650" si="226">(((J3587/60)/60)/24)+DATE(1970,1,1)</f>
        <v>41964.716319444444</v>
      </c>
      <c r="T3587" s="11">
        <f t="shared" ref="T3587:T3650" si="227">(((I3587/60)/60)/24)+DATE(1970,1,1)</f>
        <v>41994.716319444444</v>
      </c>
    </row>
    <row r="3588" spans="1:20" ht="30" hidden="1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224"/>
        <v>109</v>
      </c>
      <c r="P3588" s="6">
        <f t="shared" si="225"/>
        <v>151.9814814814815</v>
      </c>
      <c r="Q3588" t="s">
        <v>8317</v>
      </c>
      <c r="R3588" t="s">
        <v>8318</v>
      </c>
      <c r="S3588" s="11">
        <f t="shared" si="226"/>
        <v>42576.697569444441</v>
      </c>
      <c r="T3588" s="11">
        <f t="shared" si="227"/>
        <v>42636.697569444441</v>
      </c>
    </row>
    <row r="3589" spans="1:20" ht="45" hidden="1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224"/>
        <v>127</v>
      </c>
      <c r="P3589" s="6">
        <f t="shared" si="225"/>
        <v>22.607142857142858</v>
      </c>
      <c r="Q3589" t="s">
        <v>8317</v>
      </c>
      <c r="R3589" t="s">
        <v>8318</v>
      </c>
      <c r="S3589" s="11">
        <f t="shared" si="226"/>
        <v>42503.539976851855</v>
      </c>
      <c r="T3589" s="11">
        <f t="shared" si="227"/>
        <v>42548.791666666672</v>
      </c>
    </row>
    <row r="3590" spans="1:20" ht="45" hidden="1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224"/>
        <v>101</v>
      </c>
      <c r="P3590" s="6">
        <f t="shared" si="225"/>
        <v>18.272727272727273</v>
      </c>
      <c r="Q3590" t="s">
        <v>8317</v>
      </c>
      <c r="R3590" t="s">
        <v>8318</v>
      </c>
      <c r="S3590" s="11">
        <f t="shared" si="226"/>
        <v>42101.828819444447</v>
      </c>
      <c r="T3590" s="11">
        <f t="shared" si="227"/>
        <v>42123.958333333328</v>
      </c>
    </row>
    <row r="3591" spans="1:20" ht="45" hidden="1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224"/>
        <v>128</v>
      </c>
      <c r="P3591" s="6">
        <f t="shared" si="225"/>
        <v>82.258064516129039</v>
      </c>
      <c r="Q3591" t="s">
        <v>8317</v>
      </c>
      <c r="R3591" t="s">
        <v>8318</v>
      </c>
      <c r="S3591" s="11">
        <f t="shared" si="226"/>
        <v>42125.647534722222</v>
      </c>
      <c r="T3591" s="11">
        <f t="shared" si="227"/>
        <v>42150.647534722222</v>
      </c>
    </row>
    <row r="3592" spans="1:20" ht="60" hidden="1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224"/>
        <v>100</v>
      </c>
      <c r="P3592" s="6">
        <f t="shared" si="225"/>
        <v>68.534246575342465</v>
      </c>
      <c r="Q3592" t="s">
        <v>8317</v>
      </c>
      <c r="R3592" t="s">
        <v>8318</v>
      </c>
      <c r="S3592" s="11">
        <f t="shared" si="226"/>
        <v>41902.333726851852</v>
      </c>
      <c r="T3592" s="11">
        <f t="shared" si="227"/>
        <v>41932.333726851852</v>
      </c>
    </row>
    <row r="3593" spans="1:20" ht="60" hidden="1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224"/>
        <v>175</v>
      </c>
      <c r="P3593" s="6">
        <f t="shared" si="225"/>
        <v>68.055555555555557</v>
      </c>
      <c r="Q3593" t="s">
        <v>8317</v>
      </c>
      <c r="R3593" t="s">
        <v>8318</v>
      </c>
      <c r="S3593" s="11">
        <f t="shared" si="226"/>
        <v>42003.948425925926</v>
      </c>
      <c r="T3593" s="11">
        <f t="shared" si="227"/>
        <v>42028.207638888889</v>
      </c>
    </row>
    <row r="3594" spans="1:20" ht="45" hidden="1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224"/>
        <v>127</v>
      </c>
      <c r="P3594" s="6">
        <f t="shared" si="225"/>
        <v>72.714285714285708</v>
      </c>
      <c r="Q3594" t="s">
        <v>8317</v>
      </c>
      <c r="R3594" t="s">
        <v>8318</v>
      </c>
      <c r="S3594" s="11">
        <f t="shared" si="226"/>
        <v>41988.829942129625</v>
      </c>
      <c r="T3594" s="11">
        <f t="shared" si="227"/>
        <v>42046.207638888889</v>
      </c>
    </row>
    <row r="3595" spans="1:20" ht="45" hidden="1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224"/>
        <v>111</v>
      </c>
      <c r="P3595" s="6">
        <f t="shared" si="225"/>
        <v>77.186046511627907</v>
      </c>
      <c r="Q3595" t="s">
        <v>8317</v>
      </c>
      <c r="R3595" t="s">
        <v>8318</v>
      </c>
      <c r="S3595" s="11">
        <f t="shared" si="226"/>
        <v>41974.898599537039</v>
      </c>
      <c r="T3595" s="11">
        <f t="shared" si="227"/>
        <v>42009.851388888885</v>
      </c>
    </row>
    <row r="3596" spans="1:20" ht="60" hidden="1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224"/>
        <v>126</v>
      </c>
      <c r="P3596" s="6">
        <f t="shared" si="225"/>
        <v>55.972222222222221</v>
      </c>
      <c r="Q3596" t="s">
        <v>8317</v>
      </c>
      <c r="R3596" t="s">
        <v>8318</v>
      </c>
      <c r="S3596" s="11">
        <f t="shared" si="226"/>
        <v>42592.066921296297</v>
      </c>
      <c r="T3596" s="11">
        <f t="shared" si="227"/>
        <v>42617.066921296297</v>
      </c>
    </row>
    <row r="3597" spans="1:20" ht="30" hidden="1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224"/>
        <v>119</v>
      </c>
      <c r="P3597" s="6">
        <f t="shared" si="225"/>
        <v>49.693548387096776</v>
      </c>
      <c r="Q3597" t="s">
        <v>8317</v>
      </c>
      <c r="R3597" t="s">
        <v>8318</v>
      </c>
      <c r="S3597" s="11">
        <f t="shared" si="226"/>
        <v>42050.008368055554</v>
      </c>
      <c r="T3597" s="11">
        <f t="shared" si="227"/>
        <v>42076.290972222225</v>
      </c>
    </row>
    <row r="3598" spans="1:20" ht="45" hidden="1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224"/>
        <v>108</v>
      </c>
      <c r="P3598" s="6">
        <f t="shared" si="225"/>
        <v>79</v>
      </c>
      <c r="Q3598" t="s">
        <v>8317</v>
      </c>
      <c r="R3598" t="s">
        <v>8318</v>
      </c>
      <c r="S3598" s="11">
        <f t="shared" si="226"/>
        <v>41856.715069444443</v>
      </c>
      <c r="T3598" s="11">
        <f t="shared" si="227"/>
        <v>41877.715069444443</v>
      </c>
    </row>
    <row r="3599" spans="1:20" ht="30" hidden="1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224"/>
        <v>103</v>
      </c>
      <c r="P3599" s="6">
        <f t="shared" si="225"/>
        <v>77.727272727272734</v>
      </c>
      <c r="Q3599" t="s">
        <v>8317</v>
      </c>
      <c r="R3599" t="s">
        <v>8318</v>
      </c>
      <c r="S3599" s="11">
        <f t="shared" si="226"/>
        <v>42417.585532407407</v>
      </c>
      <c r="T3599" s="11">
        <f t="shared" si="227"/>
        <v>42432.249305555553</v>
      </c>
    </row>
    <row r="3600" spans="1:20" ht="45" hidden="1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224"/>
        <v>110</v>
      </c>
      <c r="P3600" s="6">
        <f t="shared" si="225"/>
        <v>40.777777777777779</v>
      </c>
      <c r="Q3600" t="s">
        <v>8317</v>
      </c>
      <c r="R3600" t="s">
        <v>8318</v>
      </c>
      <c r="S3600" s="11">
        <f t="shared" si="226"/>
        <v>41866.79886574074</v>
      </c>
      <c r="T3600" s="11">
        <f t="shared" si="227"/>
        <v>41885.207638888889</v>
      </c>
    </row>
    <row r="3601" spans="1:20" ht="45" hidden="1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224"/>
        <v>202</v>
      </c>
      <c r="P3601" s="6">
        <f t="shared" si="225"/>
        <v>59.411764705882355</v>
      </c>
      <c r="Q3601" t="s">
        <v>8317</v>
      </c>
      <c r="R3601" t="s">
        <v>8318</v>
      </c>
      <c r="S3601" s="11">
        <f t="shared" si="226"/>
        <v>42220.79487268519</v>
      </c>
      <c r="T3601" s="11">
        <f t="shared" si="227"/>
        <v>42246</v>
      </c>
    </row>
    <row r="3602" spans="1:20" ht="30" hidden="1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224"/>
        <v>130</v>
      </c>
      <c r="P3602" s="6">
        <f t="shared" si="225"/>
        <v>3.25</v>
      </c>
      <c r="Q3602" t="s">
        <v>8317</v>
      </c>
      <c r="R3602" t="s">
        <v>8318</v>
      </c>
      <c r="S3602" s="11">
        <f t="shared" si="226"/>
        <v>42628.849120370374</v>
      </c>
      <c r="T3602" s="11">
        <f t="shared" si="227"/>
        <v>42656.849120370374</v>
      </c>
    </row>
    <row r="3603" spans="1:20" ht="45" hidden="1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224"/>
        <v>104</v>
      </c>
      <c r="P3603" s="6">
        <f t="shared" si="225"/>
        <v>39.377358490566039</v>
      </c>
      <c r="Q3603" t="s">
        <v>8317</v>
      </c>
      <c r="R3603" t="s">
        <v>8318</v>
      </c>
      <c r="S3603" s="11">
        <f t="shared" si="226"/>
        <v>41990.99863425926</v>
      </c>
      <c r="T3603" s="11">
        <f t="shared" si="227"/>
        <v>42020.99863425926</v>
      </c>
    </row>
    <row r="3604" spans="1:20" ht="60" hidden="1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224"/>
        <v>100</v>
      </c>
      <c r="P3604" s="6">
        <f t="shared" si="225"/>
        <v>81.673469387755105</v>
      </c>
      <c r="Q3604" t="s">
        <v>8317</v>
      </c>
      <c r="R3604" t="s">
        <v>8318</v>
      </c>
      <c r="S3604" s="11">
        <f t="shared" si="226"/>
        <v>42447.894432870366</v>
      </c>
      <c r="T3604" s="11">
        <f t="shared" si="227"/>
        <v>42507.894432870366</v>
      </c>
    </row>
    <row r="3605" spans="1:20" ht="60" hidden="1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224"/>
        <v>171</v>
      </c>
      <c r="P3605" s="6">
        <f t="shared" si="225"/>
        <v>44.912280701754383</v>
      </c>
      <c r="Q3605" t="s">
        <v>8317</v>
      </c>
      <c r="R3605" t="s">
        <v>8318</v>
      </c>
      <c r="S3605" s="11">
        <f t="shared" si="226"/>
        <v>42283.864351851851</v>
      </c>
      <c r="T3605" s="11">
        <f t="shared" si="227"/>
        <v>42313.906018518523</v>
      </c>
    </row>
    <row r="3606" spans="1:20" ht="60" hidden="1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224"/>
        <v>113</v>
      </c>
      <c r="P3606" s="6">
        <f t="shared" si="225"/>
        <v>49.05797101449275</v>
      </c>
      <c r="Q3606" t="s">
        <v>8317</v>
      </c>
      <c r="R3606" t="s">
        <v>8318</v>
      </c>
      <c r="S3606" s="11">
        <f t="shared" si="226"/>
        <v>42483.015694444446</v>
      </c>
      <c r="T3606" s="11">
        <f t="shared" si="227"/>
        <v>42489.290972222225</v>
      </c>
    </row>
    <row r="3607" spans="1:20" ht="60" hidden="1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224"/>
        <v>184</v>
      </c>
      <c r="P3607" s="6">
        <f t="shared" si="225"/>
        <v>30.666666666666668</v>
      </c>
      <c r="Q3607" t="s">
        <v>8317</v>
      </c>
      <c r="R3607" t="s">
        <v>8318</v>
      </c>
      <c r="S3607" s="11">
        <f t="shared" si="226"/>
        <v>42383.793124999997</v>
      </c>
      <c r="T3607" s="11">
        <f t="shared" si="227"/>
        <v>42413.793124999997</v>
      </c>
    </row>
    <row r="3608" spans="1:20" ht="60" hidden="1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224"/>
        <v>130</v>
      </c>
      <c r="P3608" s="6">
        <f t="shared" si="225"/>
        <v>61.0625</v>
      </c>
      <c r="Q3608" t="s">
        <v>8317</v>
      </c>
      <c r="R3608" t="s">
        <v>8318</v>
      </c>
      <c r="S3608" s="11">
        <f t="shared" si="226"/>
        <v>42566.604826388888</v>
      </c>
      <c r="T3608" s="11">
        <f t="shared" si="227"/>
        <v>42596.604826388888</v>
      </c>
    </row>
    <row r="3609" spans="1:20" ht="30" hidden="1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224"/>
        <v>105</v>
      </c>
      <c r="P3609" s="6">
        <f t="shared" si="225"/>
        <v>29</v>
      </c>
      <c r="Q3609" t="s">
        <v>8317</v>
      </c>
      <c r="R3609" t="s">
        <v>8318</v>
      </c>
      <c r="S3609" s="11">
        <f t="shared" si="226"/>
        <v>42338.963912037041</v>
      </c>
      <c r="T3609" s="11">
        <f t="shared" si="227"/>
        <v>42353</v>
      </c>
    </row>
    <row r="3610" spans="1:20" ht="60" hidden="1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224"/>
        <v>100</v>
      </c>
      <c r="P3610" s="6">
        <f t="shared" si="225"/>
        <v>29.62962962962963</v>
      </c>
      <c r="Q3610" t="s">
        <v>8317</v>
      </c>
      <c r="R3610" t="s">
        <v>8318</v>
      </c>
      <c r="S3610" s="11">
        <f t="shared" si="226"/>
        <v>42506.709375000006</v>
      </c>
      <c r="T3610" s="11">
        <f t="shared" si="227"/>
        <v>42538.583333333328</v>
      </c>
    </row>
    <row r="3611" spans="1:20" ht="60" hidden="1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224"/>
        <v>153</v>
      </c>
      <c r="P3611" s="6">
        <f t="shared" si="225"/>
        <v>143.0952380952381</v>
      </c>
      <c r="Q3611" t="s">
        <v>8317</v>
      </c>
      <c r="R3611" t="s">
        <v>8318</v>
      </c>
      <c r="S3611" s="11">
        <f t="shared" si="226"/>
        <v>42429.991724537031</v>
      </c>
      <c r="T3611" s="11">
        <f t="shared" si="227"/>
        <v>42459.950057870374</v>
      </c>
    </row>
    <row r="3612" spans="1:20" ht="45" hidden="1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224"/>
        <v>162</v>
      </c>
      <c r="P3612" s="6">
        <f t="shared" si="225"/>
        <v>52.354838709677416</v>
      </c>
      <c r="Q3612" t="s">
        <v>8317</v>
      </c>
      <c r="R3612" t="s">
        <v>8318</v>
      </c>
      <c r="S3612" s="11">
        <f t="shared" si="226"/>
        <v>42203.432129629626</v>
      </c>
      <c r="T3612" s="11">
        <f t="shared" si="227"/>
        <v>42233.432129629626</v>
      </c>
    </row>
    <row r="3613" spans="1:20" ht="60" hidden="1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224"/>
        <v>136</v>
      </c>
      <c r="P3613" s="6">
        <f t="shared" si="225"/>
        <v>66.666666666666671</v>
      </c>
      <c r="Q3613" t="s">
        <v>8317</v>
      </c>
      <c r="R3613" t="s">
        <v>8318</v>
      </c>
      <c r="S3613" s="11">
        <f t="shared" si="226"/>
        <v>42072.370381944449</v>
      </c>
      <c r="T3613" s="11">
        <f t="shared" si="227"/>
        <v>42102.370381944449</v>
      </c>
    </row>
    <row r="3614" spans="1:20" ht="45" hidden="1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224"/>
        <v>144</v>
      </c>
      <c r="P3614" s="6">
        <f t="shared" si="225"/>
        <v>126.66666666666667</v>
      </c>
      <c r="Q3614" t="s">
        <v>8317</v>
      </c>
      <c r="R3614" t="s">
        <v>8318</v>
      </c>
      <c r="S3614" s="11">
        <f t="shared" si="226"/>
        <v>41789.726979166669</v>
      </c>
      <c r="T3614" s="11">
        <f t="shared" si="227"/>
        <v>41799.726979166669</v>
      </c>
    </row>
    <row r="3615" spans="1:20" ht="45" hidden="1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224"/>
        <v>100</v>
      </c>
      <c r="P3615" s="6">
        <f t="shared" si="225"/>
        <v>62.5</v>
      </c>
      <c r="Q3615" t="s">
        <v>8317</v>
      </c>
      <c r="R3615" t="s">
        <v>8318</v>
      </c>
      <c r="S3615" s="11">
        <f t="shared" si="226"/>
        <v>41788.58997685185</v>
      </c>
      <c r="T3615" s="11">
        <f t="shared" si="227"/>
        <v>41818.58997685185</v>
      </c>
    </row>
    <row r="3616" spans="1:20" ht="45" hidden="1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224"/>
        <v>101</v>
      </c>
      <c r="P3616" s="6">
        <f t="shared" si="225"/>
        <v>35.492957746478872</v>
      </c>
      <c r="Q3616" t="s">
        <v>8317</v>
      </c>
      <c r="R3616" t="s">
        <v>8318</v>
      </c>
      <c r="S3616" s="11">
        <f t="shared" si="226"/>
        <v>42144.041851851856</v>
      </c>
      <c r="T3616" s="11">
        <f t="shared" si="227"/>
        <v>42174.041851851856</v>
      </c>
    </row>
    <row r="3617" spans="1:20" ht="60" hidden="1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224"/>
        <v>107</v>
      </c>
      <c r="P3617" s="6">
        <f t="shared" si="225"/>
        <v>37.083333333333336</v>
      </c>
      <c r="Q3617" t="s">
        <v>8317</v>
      </c>
      <c r="R3617" t="s">
        <v>8318</v>
      </c>
      <c r="S3617" s="11">
        <f t="shared" si="226"/>
        <v>42318.593703703707</v>
      </c>
      <c r="T3617" s="11">
        <f t="shared" si="227"/>
        <v>42348.593703703707</v>
      </c>
    </row>
    <row r="3618" spans="1:20" ht="60" hidden="1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224"/>
        <v>125</v>
      </c>
      <c r="P3618" s="6">
        <f t="shared" si="225"/>
        <v>69.333333333333329</v>
      </c>
      <c r="Q3618" t="s">
        <v>8317</v>
      </c>
      <c r="R3618" t="s">
        <v>8318</v>
      </c>
      <c r="S3618" s="11">
        <f t="shared" si="226"/>
        <v>42052.949814814812</v>
      </c>
      <c r="T3618" s="11">
        <f t="shared" si="227"/>
        <v>42082.908148148148</v>
      </c>
    </row>
    <row r="3619" spans="1:20" ht="60" hidden="1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224"/>
        <v>119</v>
      </c>
      <c r="P3619" s="6">
        <f t="shared" si="225"/>
        <v>17.254901960784313</v>
      </c>
      <c r="Q3619" t="s">
        <v>8317</v>
      </c>
      <c r="R3619" t="s">
        <v>8318</v>
      </c>
      <c r="S3619" s="11">
        <f t="shared" si="226"/>
        <v>42779.610289351855</v>
      </c>
      <c r="T3619" s="11">
        <f t="shared" si="227"/>
        <v>42794</v>
      </c>
    </row>
    <row r="3620" spans="1:20" ht="60" hidden="1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224"/>
        <v>101</v>
      </c>
      <c r="P3620" s="6">
        <f t="shared" si="225"/>
        <v>36.071428571428569</v>
      </c>
      <c r="Q3620" t="s">
        <v>8317</v>
      </c>
      <c r="R3620" t="s">
        <v>8318</v>
      </c>
      <c r="S3620" s="11">
        <f t="shared" si="226"/>
        <v>42128.627893518518</v>
      </c>
      <c r="T3620" s="11">
        <f t="shared" si="227"/>
        <v>42158.627893518518</v>
      </c>
    </row>
    <row r="3621" spans="1:20" ht="60" hidden="1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224"/>
        <v>113</v>
      </c>
      <c r="P3621" s="6">
        <f t="shared" si="225"/>
        <v>66.470588235294116</v>
      </c>
      <c r="Q3621" t="s">
        <v>8317</v>
      </c>
      <c r="R3621" t="s">
        <v>8318</v>
      </c>
      <c r="S3621" s="11">
        <f t="shared" si="226"/>
        <v>42661.132245370376</v>
      </c>
      <c r="T3621" s="11">
        <f t="shared" si="227"/>
        <v>42693.916666666672</v>
      </c>
    </row>
    <row r="3622" spans="1:20" ht="60" hidden="1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224"/>
        <v>105</v>
      </c>
      <c r="P3622" s="6">
        <f t="shared" si="225"/>
        <v>56.065989847715734</v>
      </c>
      <c r="Q3622" t="s">
        <v>8317</v>
      </c>
      <c r="R3622" t="s">
        <v>8318</v>
      </c>
      <c r="S3622" s="11">
        <f t="shared" si="226"/>
        <v>42037.938206018516</v>
      </c>
      <c r="T3622" s="11">
        <f t="shared" si="227"/>
        <v>42068.166666666672</v>
      </c>
    </row>
    <row r="3623" spans="1:20" ht="60" hidden="1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224"/>
        <v>110</v>
      </c>
      <c r="P3623" s="6">
        <f t="shared" si="225"/>
        <v>47.028571428571432</v>
      </c>
      <c r="Q3623" t="s">
        <v>8317</v>
      </c>
      <c r="R3623" t="s">
        <v>8318</v>
      </c>
      <c r="S3623" s="11">
        <f t="shared" si="226"/>
        <v>42619.935694444444</v>
      </c>
      <c r="T3623" s="11">
        <f t="shared" si="227"/>
        <v>42643.875</v>
      </c>
    </row>
    <row r="3624" spans="1:20" ht="30" hidden="1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224"/>
        <v>100</v>
      </c>
      <c r="P3624" s="6">
        <f t="shared" si="225"/>
        <v>47.666190476190479</v>
      </c>
      <c r="Q3624" t="s">
        <v>8317</v>
      </c>
      <c r="R3624" t="s">
        <v>8318</v>
      </c>
      <c r="S3624" s="11">
        <f t="shared" si="226"/>
        <v>41877.221886574072</v>
      </c>
      <c r="T3624" s="11">
        <f t="shared" si="227"/>
        <v>41910.140972222223</v>
      </c>
    </row>
    <row r="3625" spans="1:20" ht="45" hidden="1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224"/>
        <v>120</v>
      </c>
      <c r="P3625" s="6">
        <f t="shared" si="225"/>
        <v>88.235294117647058</v>
      </c>
      <c r="Q3625" t="s">
        <v>8317</v>
      </c>
      <c r="R3625" t="s">
        <v>8318</v>
      </c>
      <c r="S3625" s="11">
        <f t="shared" si="226"/>
        <v>41828.736921296295</v>
      </c>
      <c r="T3625" s="11">
        <f t="shared" si="227"/>
        <v>41846.291666666664</v>
      </c>
    </row>
    <row r="3626" spans="1:20" ht="75" hidden="1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224"/>
        <v>105</v>
      </c>
      <c r="P3626" s="6">
        <f t="shared" si="225"/>
        <v>80.717948717948715</v>
      </c>
      <c r="Q3626" t="s">
        <v>8317</v>
      </c>
      <c r="R3626" t="s">
        <v>8318</v>
      </c>
      <c r="S3626" s="11">
        <f t="shared" si="226"/>
        <v>42545.774189814809</v>
      </c>
      <c r="T3626" s="11">
        <f t="shared" si="227"/>
        <v>42605.774189814809</v>
      </c>
    </row>
    <row r="3627" spans="1:20" ht="60" hidden="1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224"/>
        <v>103</v>
      </c>
      <c r="P3627" s="6">
        <f t="shared" si="225"/>
        <v>39.487179487179489</v>
      </c>
      <c r="Q3627" t="s">
        <v>8317</v>
      </c>
      <c r="R3627" t="s">
        <v>8318</v>
      </c>
      <c r="S3627" s="11">
        <f t="shared" si="226"/>
        <v>42157.652511574073</v>
      </c>
      <c r="T3627" s="11">
        <f t="shared" si="227"/>
        <v>42187.652511574073</v>
      </c>
    </row>
    <row r="3628" spans="1:20" ht="60" hidden="1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224"/>
        <v>102</v>
      </c>
      <c r="P3628" s="6">
        <f t="shared" si="225"/>
        <v>84.854166666666671</v>
      </c>
      <c r="Q3628" t="s">
        <v>8317</v>
      </c>
      <c r="R3628" t="s">
        <v>8318</v>
      </c>
      <c r="S3628" s="11">
        <f t="shared" si="226"/>
        <v>41846.667326388888</v>
      </c>
      <c r="T3628" s="11">
        <f t="shared" si="227"/>
        <v>41867.667326388888</v>
      </c>
    </row>
    <row r="3629" spans="1:20" ht="60" hidden="1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224"/>
        <v>100</v>
      </c>
      <c r="P3629" s="6">
        <f t="shared" si="225"/>
        <v>68.965517241379317</v>
      </c>
      <c r="Q3629" t="s">
        <v>8317</v>
      </c>
      <c r="R3629" t="s">
        <v>8318</v>
      </c>
      <c r="S3629" s="11">
        <f t="shared" si="226"/>
        <v>42460.741747685184</v>
      </c>
      <c r="T3629" s="11">
        <f t="shared" si="227"/>
        <v>42511.165972222225</v>
      </c>
    </row>
    <row r="3630" spans="1:20" ht="60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224"/>
        <v>0</v>
      </c>
      <c r="P3630" s="6" t="e">
        <f t="shared" si="225"/>
        <v>#DIV/0!</v>
      </c>
      <c r="Q3630" t="s">
        <v>8317</v>
      </c>
      <c r="R3630" t="s">
        <v>8359</v>
      </c>
      <c r="S3630" s="11">
        <f t="shared" si="226"/>
        <v>42291.833287037036</v>
      </c>
      <c r="T3630" s="11">
        <f t="shared" si="227"/>
        <v>42351.874953703707</v>
      </c>
    </row>
    <row r="3631" spans="1:20" ht="60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224"/>
        <v>0</v>
      </c>
      <c r="P3631" s="6">
        <f t="shared" si="225"/>
        <v>1</v>
      </c>
      <c r="Q3631" t="s">
        <v>8317</v>
      </c>
      <c r="R3631" t="s">
        <v>8359</v>
      </c>
      <c r="S3631" s="11">
        <f t="shared" si="226"/>
        <v>42437.094490740739</v>
      </c>
      <c r="T3631" s="11">
        <f t="shared" si="227"/>
        <v>42495.708333333328</v>
      </c>
    </row>
    <row r="3632" spans="1:20" ht="60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224"/>
        <v>0</v>
      </c>
      <c r="P3632" s="6">
        <f t="shared" si="225"/>
        <v>1</v>
      </c>
      <c r="Q3632" t="s">
        <v>8317</v>
      </c>
      <c r="R3632" t="s">
        <v>8359</v>
      </c>
      <c r="S3632" s="11">
        <f t="shared" si="226"/>
        <v>41942.84710648148</v>
      </c>
      <c r="T3632" s="11">
        <f t="shared" si="227"/>
        <v>41972.888773148152</v>
      </c>
    </row>
    <row r="3633" spans="1:20" ht="60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224"/>
        <v>51</v>
      </c>
      <c r="P3633" s="6">
        <f t="shared" si="225"/>
        <v>147.88135593220338</v>
      </c>
      <c r="Q3633" t="s">
        <v>8317</v>
      </c>
      <c r="R3633" t="s">
        <v>8359</v>
      </c>
      <c r="S3633" s="11">
        <f t="shared" si="226"/>
        <v>41880.753437499996</v>
      </c>
      <c r="T3633" s="11">
        <f t="shared" si="227"/>
        <v>41905.165972222225</v>
      </c>
    </row>
    <row r="3634" spans="1:20" ht="60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224"/>
        <v>20</v>
      </c>
      <c r="P3634" s="6">
        <f t="shared" si="225"/>
        <v>100</v>
      </c>
      <c r="Q3634" t="s">
        <v>8317</v>
      </c>
      <c r="R3634" t="s">
        <v>8359</v>
      </c>
      <c r="S3634" s="11">
        <f t="shared" si="226"/>
        <v>41946.936909722222</v>
      </c>
      <c r="T3634" s="11">
        <f t="shared" si="227"/>
        <v>41966.936909722222</v>
      </c>
    </row>
    <row r="3635" spans="1:20" ht="4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224"/>
        <v>35</v>
      </c>
      <c r="P3635" s="6">
        <f t="shared" si="225"/>
        <v>56.838709677419352</v>
      </c>
      <c r="Q3635" t="s">
        <v>8317</v>
      </c>
      <c r="R3635" t="s">
        <v>8359</v>
      </c>
      <c r="S3635" s="11">
        <f t="shared" si="226"/>
        <v>42649.623460648145</v>
      </c>
      <c r="T3635" s="11">
        <f t="shared" si="227"/>
        <v>42693.041666666672</v>
      </c>
    </row>
    <row r="3636" spans="1:20" ht="60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224"/>
        <v>4</v>
      </c>
      <c r="P3636" s="6">
        <f t="shared" si="225"/>
        <v>176.94444444444446</v>
      </c>
      <c r="Q3636" t="s">
        <v>8317</v>
      </c>
      <c r="R3636" t="s">
        <v>8359</v>
      </c>
      <c r="S3636" s="11">
        <f t="shared" si="226"/>
        <v>42701.166365740741</v>
      </c>
      <c r="T3636" s="11">
        <f t="shared" si="227"/>
        <v>42749.165972222225</v>
      </c>
    </row>
    <row r="3637" spans="1:20" ht="30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224"/>
        <v>36</v>
      </c>
      <c r="P3637" s="6">
        <f t="shared" si="225"/>
        <v>127.6</v>
      </c>
      <c r="Q3637" t="s">
        <v>8317</v>
      </c>
      <c r="R3637" t="s">
        <v>8359</v>
      </c>
      <c r="S3637" s="11">
        <f t="shared" si="226"/>
        <v>42450.88282407407</v>
      </c>
      <c r="T3637" s="11">
        <f t="shared" si="227"/>
        <v>42480.88282407407</v>
      </c>
    </row>
    <row r="3638" spans="1:20" ht="4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224"/>
        <v>0</v>
      </c>
      <c r="P3638" s="6" t="e">
        <f t="shared" si="225"/>
        <v>#DIV/0!</v>
      </c>
      <c r="Q3638" t="s">
        <v>8317</v>
      </c>
      <c r="R3638" t="s">
        <v>8359</v>
      </c>
      <c r="S3638" s="11">
        <f t="shared" si="226"/>
        <v>42226.694780092599</v>
      </c>
      <c r="T3638" s="11">
        <f t="shared" si="227"/>
        <v>42261.694780092599</v>
      </c>
    </row>
    <row r="3639" spans="1:20" ht="60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224"/>
        <v>31</v>
      </c>
      <c r="P3639" s="6">
        <f t="shared" si="225"/>
        <v>66.142857142857139</v>
      </c>
      <c r="Q3639" t="s">
        <v>8317</v>
      </c>
      <c r="R3639" t="s">
        <v>8359</v>
      </c>
      <c r="S3639" s="11">
        <f t="shared" si="226"/>
        <v>41975.700636574074</v>
      </c>
      <c r="T3639" s="11">
        <f t="shared" si="227"/>
        <v>42005.700636574074</v>
      </c>
    </row>
    <row r="3640" spans="1:20" ht="30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224"/>
        <v>7</v>
      </c>
      <c r="P3640" s="6">
        <f t="shared" si="225"/>
        <v>108</v>
      </c>
      <c r="Q3640" t="s">
        <v>8317</v>
      </c>
      <c r="R3640" t="s">
        <v>8359</v>
      </c>
      <c r="S3640" s="11">
        <f t="shared" si="226"/>
        <v>42053.672824074078</v>
      </c>
      <c r="T3640" s="11">
        <f t="shared" si="227"/>
        <v>42113.631157407406</v>
      </c>
    </row>
    <row r="3641" spans="1:20" ht="60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224"/>
        <v>0</v>
      </c>
      <c r="P3641" s="6">
        <f t="shared" si="225"/>
        <v>1</v>
      </c>
      <c r="Q3641" t="s">
        <v>8317</v>
      </c>
      <c r="R3641" t="s">
        <v>8359</v>
      </c>
      <c r="S3641" s="11">
        <f t="shared" si="226"/>
        <v>42590.677152777775</v>
      </c>
      <c r="T3641" s="11">
        <f t="shared" si="227"/>
        <v>42650.632638888885</v>
      </c>
    </row>
    <row r="3642" spans="1:20" ht="7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224"/>
        <v>6</v>
      </c>
      <c r="P3642" s="6">
        <f t="shared" si="225"/>
        <v>18.333333333333332</v>
      </c>
      <c r="Q3642" t="s">
        <v>8317</v>
      </c>
      <c r="R3642" t="s">
        <v>8359</v>
      </c>
      <c r="S3642" s="11">
        <f t="shared" si="226"/>
        <v>42104.781597222223</v>
      </c>
      <c r="T3642" s="11">
        <f t="shared" si="227"/>
        <v>42134.781597222223</v>
      </c>
    </row>
    <row r="3643" spans="1:20" ht="60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224"/>
        <v>0</v>
      </c>
      <c r="P3643" s="6" t="e">
        <f t="shared" si="225"/>
        <v>#DIV/0!</v>
      </c>
      <c r="Q3643" t="s">
        <v>8317</v>
      </c>
      <c r="R3643" t="s">
        <v>8359</v>
      </c>
      <c r="S3643" s="11">
        <f t="shared" si="226"/>
        <v>41899.627071759263</v>
      </c>
      <c r="T3643" s="11">
        <f t="shared" si="227"/>
        <v>41917.208333333336</v>
      </c>
    </row>
    <row r="3644" spans="1:20" ht="60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224"/>
        <v>2</v>
      </c>
      <c r="P3644" s="6">
        <f t="shared" si="225"/>
        <v>7.5</v>
      </c>
      <c r="Q3644" t="s">
        <v>8317</v>
      </c>
      <c r="R3644" t="s">
        <v>8359</v>
      </c>
      <c r="S3644" s="11">
        <f t="shared" si="226"/>
        <v>42297.816284722227</v>
      </c>
      <c r="T3644" s="11">
        <f t="shared" si="227"/>
        <v>42338.708333333328</v>
      </c>
    </row>
    <row r="3645" spans="1:20" ht="4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224"/>
        <v>0</v>
      </c>
      <c r="P3645" s="6" t="e">
        <f t="shared" si="225"/>
        <v>#DIV/0!</v>
      </c>
      <c r="Q3645" t="s">
        <v>8317</v>
      </c>
      <c r="R3645" t="s">
        <v>8359</v>
      </c>
      <c r="S3645" s="11">
        <f t="shared" si="226"/>
        <v>42285.143969907411</v>
      </c>
      <c r="T3645" s="11">
        <f t="shared" si="227"/>
        <v>42325.185636574075</v>
      </c>
    </row>
    <row r="3646" spans="1:20" ht="4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224"/>
        <v>16</v>
      </c>
      <c r="P3646" s="6">
        <f t="shared" si="225"/>
        <v>68.416666666666671</v>
      </c>
      <c r="Q3646" t="s">
        <v>8317</v>
      </c>
      <c r="R3646" t="s">
        <v>8359</v>
      </c>
      <c r="S3646" s="11">
        <f t="shared" si="226"/>
        <v>42409.241747685184</v>
      </c>
      <c r="T3646" s="11">
        <f t="shared" si="227"/>
        <v>42437.207638888889</v>
      </c>
    </row>
    <row r="3647" spans="1:20" ht="60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224"/>
        <v>0</v>
      </c>
      <c r="P3647" s="6">
        <f t="shared" si="225"/>
        <v>1</v>
      </c>
      <c r="Q3647" t="s">
        <v>8317</v>
      </c>
      <c r="R3647" t="s">
        <v>8359</v>
      </c>
      <c r="S3647" s="11">
        <f t="shared" si="226"/>
        <v>42665.970347222217</v>
      </c>
      <c r="T3647" s="11">
        <f t="shared" si="227"/>
        <v>42696.012013888889</v>
      </c>
    </row>
    <row r="3648" spans="1:20" ht="4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224"/>
        <v>5</v>
      </c>
      <c r="P3648" s="6">
        <f t="shared" si="225"/>
        <v>60.125</v>
      </c>
      <c r="Q3648" t="s">
        <v>8317</v>
      </c>
      <c r="R3648" t="s">
        <v>8359</v>
      </c>
      <c r="S3648" s="11">
        <f t="shared" si="226"/>
        <v>42140.421319444446</v>
      </c>
      <c r="T3648" s="11">
        <f t="shared" si="227"/>
        <v>42171.979166666672</v>
      </c>
    </row>
    <row r="3649" spans="1:20" ht="60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224"/>
        <v>6</v>
      </c>
      <c r="P3649" s="6">
        <f t="shared" si="225"/>
        <v>15</v>
      </c>
      <c r="Q3649" t="s">
        <v>8317</v>
      </c>
      <c r="R3649" t="s">
        <v>8359</v>
      </c>
      <c r="S3649" s="11">
        <f t="shared" si="226"/>
        <v>42598.749155092592</v>
      </c>
      <c r="T3649" s="11">
        <f t="shared" si="227"/>
        <v>42643.749155092592</v>
      </c>
    </row>
    <row r="3650" spans="1:20" ht="30" hidden="1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224"/>
        <v>100</v>
      </c>
      <c r="P3650" s="6">
        <f t="shared" si="225"/>
        <v>550.04109589041093</v>
      </c>
      <c r="Q3650" t="s">
        <v>8317</v>
      </c>
      <c r="R3650" t="s">
        <v>8318</v>
      </c>
      <c r="S3650" s="11">
        <f t="shared" si="226"/>
        <v>41887.292187500003</v>
      </c>
      <c r="T3650" s="11">
        <f t="shared" si="227"/>
        <v>41917.292187500003</v>
      </c>
    </row>
    <row r="3651" spans="1:20" ht="45" hidden="1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ref="O3651:O3714" si="228">ROUND(E3651/D3651*100,0)</f>
        <v>104</v>
      </c>
      <c r="P3651" s="6">
        <f t="shared" ref="P3651:P3714" si="229">E3651/L3651</f>
        <v>97.5</v>
      </c>
      <c r="Q3651" t="s">
        <v>8317</v>
      </c>
      <c r="R3651" t="s">
        <v>8318</v>
      </c>
      <c r="S3651" s="11">
        <f t="shared" ref="S3651:S3714" si="230">(((J3651/60)/60)/24)+DATE(1970,1,1)</f>
        <v>41780.712893518517</v>
      </c>
      <c r="T3651" s="11">
        <f t="shared" ref="T3651:T3714" si="231">(((I3651/60)/60)/24)+DATE(1970,1,1)</f>
        <v>41806.712893518517</v>
      </c>
    </row>
    <row r="3652" spans="1:20" ht="60" hidden="1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228"/>
        <v>100</v>
      </c>
      <c r="P3652" s="6">
        <f t="shared" si="229"/>
        <v>29.411764705882351</v>
      </c>
      <c r="Q3652" t="s">
        <v>8317</v>
      </c>
      <c r="R3652" t="s">
        <v>8318</v>
      </c>
      <c r="S3652" s="11">
        <f t="shared" si="230"/>
        <v>42381.478981481487</v>
      </c>
      <c r="T3652" s="11">
        <f t="shared" si="231"/>
        <v>42402.478981481487</v>
      </c>
    </row>
    <row r="3653" spans="1:20" ht="45" hidden="1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228"/>
        <v>104</v>
      </c>
      <c r="P3653" s="6">
        <f t="shared" si="229"/>
        <v>57.777777777777779</v>
      </c>
      <c r="Q3653" t="s">
        <v>8317</v>
      </c>
      <c r="R3653" t="s">
        <v>8318</v>
      </c>
      <c r="S3653" s="11">
        <f t="shared" si="230"/>
        <v>41828.646319444444</v>
      </c>
      <c r="T3653" s="11">
        <f t="shared" si="231"/>
        <v>41861.665972222225</v>
      </c>
    </row>
    <row r="3654" spans="1:20" ht="60" hidden="1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228"/>
        <v>251</v>
      </c>
      <c r="P3654" s="6">
        <f t="shared" si="229"/>
        <v>44.235294117647058</v>
      </c>
      <c r="Q3654" t="s">
        <v>8317</v>
      </c>
      <c r="R3654" t="s">
        <v>8318</v>
      </c>
      <c r="S3654" s="11">
        <f t="shared" si="230"/>
        <v>42596.644699074073</v>
      </c>
      <c r="T3654" s="11">
        <f t="shared" si="231"/>
        <v>42607.165972222225</v>
      </c>
    </row>
    <row r="3655" spans="1:20" ht="60" hidden="1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228"/>
        <v>101</v>
      </c>
      <c r="P3655" s="6">
        <f t="shared" si="229"/>
        <v>60.909090909090907</v>
      </c>
      <c r="Q3655" t="s">
        <v>8317</v>
      </c>
      <c r="R3655" t="s">
        <v>8318</v>
      </c>
      <c r="S3655" s="11">
        <f t="shared" si="230"/>
        <v>42191.363506944443</v>
      </c>
      <c r="T3655" s="11">
        <f t="shared" si="231"/>
        <v>42221.363506944443</v>
      </c>
    </row>
    <row r="3656" spans="1:20" ht="60" hidden="1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228"/>
        <v>174</v>
      </c>
      <c r="P3656" s="6">
        <f t="shared" si="229"/>
        <v>68.84210526315789</v>
      </c>
      <c r="Q3656" t="s">
        <v>8317</v>
      </c>
      <c r="R3656" t="s">
        <v>8318</v>
      </c>
      <c r="S3656" s="11">
        <f t="shared" si="230"/>
        <v>42440.416504629626</v>
      </c>
      <c r="T3656" s="11">
        <f t="shared" si="231"/>
        <v>42463.708333333328</v>
      </c>
    </row>
    <row r="3657" spans="1:20" ht="60" hidden="1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228"/>
        <v>116</v>
      </c>
      <c r="P3657" s="6">
        <f t="shared" si="229"/>
        <v>73.582278481012665</v>
      </c>
      <c r="Q3657" t="s">
        <v>8317</v>
      </c>
      <c r="R3657" t="s">
        <v>8318</v>
      </c>
      <c r="S3657" s="11">
        <f t="shared" si="230"/>
        <v>42173.803217592591</v>
      </c>
      <c r="T3657" s="11">
        <f t="shared" si="231"/>
        <v>42203.290972222225</v>
      </c>
    </row>
    <row r="3658" spans="1:20" ht="60" hidden="1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228"/>
        <v>106</v>
      </c>
      <c r="P3658" s="6">
        <f t="shared" si="229"/>
        <v>115.02173913043478</v>
      </c>
      <c r="Q3658" t="s">
        <v>8317</v>
      </c>
      <c r="R3658" t="s">
        <v>8318</v>
      </c>
      <c r="S3658" s="11">
        <f t="shared" si="230"/>
        <v>42737.910138888896</v>
      </c>
      <c r="T3658" s="11">
        <f t="shared" si="231"/>
        <v>42767.957638888889</v>
      </c>
    </row>
    <row r="3659" spans="1:20" ht="60" hidden="1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228"/>
        <v>111</v>
      </c>
      <c r="P3659" s="6">
        <f t="shared" si="229"/>
        <v>110.75</v>
      </c>
      <c r="Q3659" t="s">
        <v>8317</v>
      </c>
      <c r="R3659" t="s">
        <v>8318</v>
      </c>
      <c r="S3659" s="11">
        <f t="shared" si="230"/>
        <v>42499.629849537043</v>
      </c>
      <c r="T3659" s="11">
        <f t="shared" si="231"/>
        <v>42522.904166666667</v>
      </c>
    </row>
    <row r="3660" spans="1:20" ht="30" hidden="1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228"/>
        <v>101</v>
      </c>
      <c r="P3660" s="6">
        <f t="shared" si="229"/>
        <v>75.5</v>
      </c>
      <c r="Q3660" t="s">
        <v>8317</v>
      </c>
      <c r="R3660" t="s">
        <v>8318</v>
      </c>
      <c r="S3660" s="11">
        <f t="shared" si="230"/>
        <v>41775.858564814815</v>
      </c>
      <c r="T3660" s="11">
        <f t="shared" si="231"/>
        <v>41822.165972222225</v>
      </c>
    </row>
    <row r="3661" spans="1:20" ht="45" hidden="1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228"/>
        <v>102</v>
      </c>
      <c r="P3661" s="6">
        <f t="shared" si="229"/>
        <v>235.46153846153845</v>
      </c>
      <c r="Q3661" t="s">
        <v>8317</v>
      </c>
      <c r="R3661" t="s">
        <v>8318</v>
      </c>
      <c r="S3661" s="11">
        <f t="shared" si="230"/>
        <v>42055.277199074073</v>
      </c>
      <c r="T3661" s="11">
        <f t="shared" si="231"/>
        <v>42082.610416666663</v>
      </c>
    </row>
    <row r="3662" spans="1:20" ht="60" hidden="1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228"/>
        <v>100</v>
      </c>
      <c r="P3662" s="6">
        <f t="shared" si="229"/>
        <v>11.363636363636363</v>
      </c>
      <c r="Q3662" t="s">
        <v>8317</v>
      </c>
      <c r="R3662" t="s">
        <v>8318</v>
      </c>
      <c r="S3662" s="11">
        <f t="shared" si="230"/>
        <v>41971.881076388891</v>
      </c>
      <c r="T3662" s="11">
        <f t="shared" si="231"/>
        <v>41996.881076388891</v>
      </c>
    </row>
    <row r="3663" spans="1:20" ht="60" hidden="1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228"/>
        <v>111</v>
      </c>
      <c r="P3663" s="6">
        <f t="shared" si="229"/>
        <v>92.5</v>
      </c>
      <c r="Q3663" t="s">
        <v>8317</v>
      </c>
      <c r="R3663" t="s">
        <v>8318</v>
      </c>
      <c r="S3663" s="11">
        <f t="shared" si="230"/>
        <v>42447.896666666667</v>
      </c>
      <c r="T3663" s="11">
        <f t="shared" si="231"/>
        <v>42470.166666666672</v>
      </c>
    </row>
    <row r="3664" spans="1:20" ht="60" hidden="1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228"/>
        <v>101</v>
      </c>
      <c r="P3664" s="6">
        <f t="shared" si="229"/>
        <v>202.85</v>
      </c>
      <c r="Q3664" t="s">
        <v>8317</v>
      </c>
      <c r="R3664" t="s">
        <v>8318</v>
      </c>
      <c r="S3664" s="11">
        <f t="shared" si="230"/>
        <v>42064.220069444447</v>
      </c>
      <c r="T3664" s="11">
        <f t="shared" si="231"/>
        <v>42094.178402777776</v>
      </c>
    </row>
    <row r="3665" spans="1:20" ht="60" hidden="1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228"/>
        <v>104</v>
      </c>
      <c r="P3665" s="6">
        <f t="shared" si="229"/>
        <v>26</v>
      </c>
      <c r="Q3665" t="s">
        <v>8317</v>
      </c>
      <c r="R3665" t="s">
        <v>8318</v>
      </c>
      <c r="S3665" s="11">
        <f t="shared" si="230"/>
        <v>42665.451736111107</v>
      </c>
      <c r="T3665" s="11">
        <f t="shared" si="231"/>
        <v>42725.493402777778</v>
      </c>
    </row>
    <row r="3666" spans="1:20" ht="60" hidden="1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228"/>
        <v>109</v>
      </c>
      <c r="P3666" s="6">
        <f t="shared" si="229"/>
        <v>46.05263157894737</v>
      </c>
      <c r="Q3666" t="s">
        <v>8317</v>
      </c>
      <c r="R3666" t="s">
        <v>8318</v>
      </c>
      <c r="S3666" s="11">
        <f t="shared" si="230"/>
        <v>42523.248715277776</v>
      </c>
      <c r="T3666" s="11">
        <f t="shared" si="231"/>
        <v>42537.248715277776</v>
      </c>
    </row>
    <row r="3667" spans="1:20" ht="60" hidden="1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228"/>
        <v>115</v>
      </c>
      <c r="P3667" s="6">
        <f t="shared" si="229"/>
        <v>51</v>
      </c>
      <c r="Q3667" t="s">
        <v>8317</v>
      </c>
      <c r="R3667" t="s">
        <v>8318</v>
      </c>
      <c r="S3667" s="11">
        <f t="shared" si="230"/>
        <v>42294.808124999996</v>
      </c>
      <c r="T3667" s="11">
        <f t="shared" si="231"/>
        <v>42305.829166666663</v>
      </c>
    </row>
    <row r="3668" spans="1:20" ht="30" hidden="1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228"/>
        <v>100</v>
      </c>
      <c r="P3668" s="6">
        <f t="shared" si="229"/>
        <v>31.578947368421051</v>
      </c>
      <c r="Q3668" t="s">
        <v>8317</v>
      </c>
      <c r="R3668" t="s">
        <v>8318</v>
      </c>
      <c r="S3668" s="11">
        <f t="shared" si="230"/>
        <v>41822.90488425926</v>
      </c>
      <c r="T3668" s="11">
        <f t="shared" si="231"/>
        <v>41844.291666666664</v>
      </c>
    </row>
    <row r="3669" spans="1:20" ht="60" hidden="1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228"/>
        <v>103</v>
      </c>
      <c r="P3669" s="6">
        <f t="shared" si="229"/>
        <v>53.363965517241382</v>
      </c>
      <c r="Q3669" t="s">
        <v>8317</v>
      </c>
      <c r="R3669" t="s">
        <v>8318</v>
      </c>
      <c r="S3669" s="11">
        <f t="shared" si="230"/>
        <v>42173.970127314817</v>
      </c>
      <c r="T3669" s="11">
        <f t="shared" si="231"/>
        <v>42203.970127314817</v>
      </c>
    </row>
    <row r="3670" spans="1:20" ht="60" hidden="1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228"/>
        <v>104</v>
      </c>
      <c r="P3670" s="6">
        <f t="shared" si="229"/>
        <v>36.964285714285715</v>
      </c>
      <c r="Q3670" t="s">
        <v>8317</v>
      </c>
      <c r="R3670" t="s">
        <v>8318</v>
      </c>
      <c r="S3670" s="11">
        <f t="shared" si="230"/>
        <v>42185.556157407409</v>
      </c>
      <c r="T3670" s="11">
        <f t="shared" si="231"/>
        <v>42208.772916666669</v>
      </c>
    </row>
    <row r="3671" spans="1:20" ht="60" hidden="1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228"/>
        <v>138</v>
      </c>
      <c r="P3671" s="6">
        <f t="shared" si="229"/>
        <v>81.294117647058826</v>
      </c>
      <c r="Q3671" t="s">
        <v>8317</v>
      </c>
      <c r="R3671" t="s">
        <v>8318</v>
      </c>
      <c r="S3671" s="11">
        <f t="shared" si="230"/>
        <v>42136.675196759257</v>
      </c>
      <c r="T3671" s="11">
        <f t="shared" si="231"/>
        <v>42166.675196759257</v>
      </c>
    </row>
    <row r="3672" spans="1:20" ht="60" hidden="1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228"/>
        <v>110</v>
      </c>
      <c r="P3672" s="6">
        <f t="shared" si="229"/>
        <v>20.083333333333332</v>
      </c>
      <c r="Q3672" t="s">
        <v>8317</v>
      </c>
      <c r="R3672" t="s">
        <v>8318</v>
      </c>
      <c r="S3672" s="11">
        <f t="shared" si="230"/>
        <v>42142.514016203699</v>
      </c>
      <c r="T3672" s="11">
        <f t="shared" si="231"/>
        <v>42155.958333333328</v>
      </c>
    </row>
    <row r="3673" spans="1:20" ht="60" hidden="1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228"/>
        <v>101</v>
      </c>
      <c r="P3673" s="6">
        <f t="shared" si="229"/>
        <v>88.25</v>
      </c>
      <c r="Q3673" t="s">
        <v>8317</v>
      </c>
      <c r="R3673" t="s">
        <v>8318</v>
      </c>
      <c r="S3673" s="11">
        <f t="shared" si="230"/>
        <v>41820.62809027778</v>
      </c>
      <c r="T3673" s="11">
        <f t="shared" si="231"/>
        <v>41841.165972222225</v>
      </c>
    </row>
    <row r="3674" spans="1:20" ht="60" hidden="1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228"/>
        <v>102</v>
      </c>
      <c r="P3674" s="6">
        <f t="shared" si="229"/>
        <v>53.438596491228068</v>
      </c>
      <c r="Q3674" t="s">
        <v>8317</v>
      </c>
      <c r="R3674" t="s">
        <v>8318</v>
      </c>
      <c r="S3674" s="11">
        <f t="shared" si="230"/>
        <v>41878.946574074071</v>
      </c>
      <c r="T3674" s="11">
        <f t="shared" si="231"/>
        <v>41908.946574074071</v>
      </c>
    </row>
    <row r="3675" spans="1:20" ht="45" hidden="1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228"/>
        <v>114</v>
      </c>
      <c r="P3675" s="6">
        <f t="shared" si="229"/>
        <v>39.868421052631582</v>
      </c>
      <c r="Q3675" t="s">
        <v>8317</v>
      </c>
      <c r="R3675" t="s">
        <v>8318</v>
      </c>
      <c r="S3675" s="11">
        <f t="shared" si="230"/>
        <v>41914.295104166667</v>
      </c>
      <c r="T3675" s="11">
        <f t="shared" si="231"/>
        <v>41948.536111111112</v>
      </c>
    </row>
    <row r="3676" spans="1:20" ht="60" hidden="1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228"/>
        <v>100</v>
      </c>
      <c r="P3676" s="6">
        <f t="shared" si="229"/>
        <v>145.16129032258064</v>
      </c>
      <c r="Q3676" t="s">
        <v>8317</v>
      </c>
      <c r="R3676" t="s">
        <v>8318</v>
      </c>
      <c r="S3676" s="11">
        <f t="shared" si="230"/>
        <v>42556.873020833329</v>
      </c>
      <c r="T3676" s="11">
        <f t="shared" si="231"/>
        <v>42616.873020833329</v>
      </c>
    </row>
    <row r="3677" spans="1:20" ht="60" hidden="1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228"/>
        <v>140</v>
      </c>
      <c r="P3677" s="6">
        <f t="shared" si="229"/>
        <v>23.333333333333332</v>
      </c>
      <c r="Q3677" t="s">
        <v>8317</v>
      </c>
      <c r="R3677" t="s">
        <v>8318</v>
      </c>
      <c r="S3677" s="11">
        <f t="shared" si="230"/>
        <v>42493.597013888888</v>
      </c>
      <c r="T3677" s="11">
        <f t="shared" si="231"/>
        <v>42505.958333333328</v>
      </c>
    </row>
    <row r="3678" spans="1:20" ht="60" hidden="1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228"/>
        <v>129</v>
      </c>
      <c r="P3678" s="6">
        <f t="shared" si="229"/>
        <v>64.375</v>
      </c>
      <c r="Q3678" t="s">
        <v>8317</v>
      </c>
      <c r="R3678" t="s">
        <v>8318</v>
      </c>
      <c r="S3678" s="11">
        <f t="shared" si="230"/>
        <v>41876.815787037034</v>
      </c>
      <c r="T3678" s="11">
        <f t="shared" si="231"/>
        <v>41894.815787037034</v>
      </c>
    </row>
    <row r="3679" spans="1:20" ht="45" hidden="1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228"/>
        <v>103</v>
      </c>
      <c r="P3679" s="6">
        <f t="shared" si="229"/>
        <v>62.052763819095475</v>
      </c>
      <c r="Q3679" t="s">
        <v>8317</v>
      </c>
      <c r="R3679" t="s">
        <v>8318</v>
      </c>
      <c r="S3679" s="11">
        <f t="shared" si="230"/>
        <v>41802.574282407404</v>
      </c>
      <c r="T3679" s="11">
        <f t="shared" si="231"/>
        <v>41823.165972222225</v>
      </c>
    </row>
    <row r="3680" spans="1:20" ht="45" hidden="1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228"/>
        <v>103</v>
      </c>
      <c r="P3680" s="6">
        <f t="shared" si="229"/>
        <v>66.129032258064512</v>
      </c>
      <c r="Q3680" t="s">
        <v>8317</v>
      </c>
      <c r="R3680" t="s">
        <v>8318</v>
      </c>
      <c r="S3680" s="11">
        <f t="shared" si="230"/>
        <v>42120.531226851846</v>
      </c>
      <c r="T3680" s="11">
        <f t="shared" si="231"/>
        <v>42155.531226851846</v>
      </c>
    </row>
    <row r="3681" spans="1:20" ht="60" hidden="1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228"/>
        <v>110</v>
      </c>
      <c r="P3681" s="6">
        <f t="shared" si="229"/>
        <v>73.400000000000006</v>
      </c>
      <c r="Q3681" t="s">
        <v>8317</v>
      </c>
      <c r="R3681" t="s">
        <v>8318</v>
      </c>
      <c r="S3681" s="11">
        <f t="shared" si="230"/>
        <v>41786.761354166665</v>
      </c>
      <c r="T3681" s="11">
        <f t="shared" si="231"/>
        <v>41821.207638888889</v>
      </c>
    </row>
    <row r="3682" spans="1:20" ht="45" hidden="1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228"/>
        <v>113</v>
      </c>
      <c r="P3682" s="6">
        <f t="shared" si="229"/>
        <v>99.5</v>
      </c>
      <c r="Q3682" t="s">
        <v>8317</v>
      </c>
      <c r="R3682" t="s">
        <v>8318</v>
      </c>
      <c r="S3682" s="11">
        <f t="shared" si="230"/>
        <v>42627.454097222217</v>
      </c>
      <c r="T3682" s="11">
        <f t="shared" si="231"/>
        <v>42648.454097222217</v>
      </c>
    </row>
    <row r="3683" spans="1:20" ht="60" hidden="1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228"/>
        <v>112</v>
      </c>
      <c r="P3683" s="6">
        <f t="shared" si="229"/>
        <v>62.166666666666664</v>
      </c>
      <c r="Q3683" t="s">
        <v>8317</v>
      </c>
      <c r="R3683" t="s">
        <v>8318</v>
      </c>
      <c r="S3683" s="11">
        <f t="shared" si="230"/>
        <v>42374.651504629626</v>
      </c>
      <c r="T3683" s="11">
        <f t="shared" si="231"/>
        <v>42384.651504629626</v>
      </c>
    </row>
    <row r="3684" spans="1:20" ht="45" hidden="1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228"/>
        <v>139</v>
      </c>
      <c r="P3684" s="6">
        <f t="shared" si="229"/>
        <v>62.328358208955223</v>
      </c>
      <c r="Q3684" t="s">
        <v>8317</v>
      </c>
      <c r="R3684" t="s">
        <v>8318</v>
      </c>
      <c r="S3684" s="11">
        <f t="shared" si="230"/>
        <v>41772.685393518521</v>
      </c>
      <c r="T3684" s="11">
        <f t="shared" si="231"/>
        <v>41806.290972222225</v>
      </c>
    </row>
    <row r="3685" spans="1:20" ht="45" hidden="1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228"/>
        <v>111</v>
      </c>
      <c r="P3685" s="6">
        <f t="shared" si="229"/>
        <v>58.787878787878789</v>
      </c>
      <c r="Q3685" t="s">
        <v>8317</v>
      </c>
      <c r="R3685" t="s">
        <v>8318</v>
      </c>
      <c r="S3685" s="11">
        <f t="shared" si="230"/>
        <v>42633.116851851853</v>
      </c>
      <c r="T3685" s="11">
        <f t="shared" si="231"/>
        <v>42663.116851851853</v>
      </c>
    </row>
    <row r="3686" spans="1:20" ht="60" hidden="1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228"/>
        <v>139</v>
      </c>
      <c r="P3686" s="6">
        <f t="shared" si="229"/>
        <v>45.347826086956523</v>
      </c>
      <c r="Q3686" t="s">
        <v>8317</v>
      </c>
      <c r="R3686" t="s">
        <v>8318</v>
      </c>
      <c r="S3686" s="11">
        <f t="shared" si="230"/>
        <v>42219.180393518516</v>
      </c>
      <c r="T3686" s="11">
        <f t="shared" si="231"/>
        <v>42249.180393518516</v>
      </c>
    </row>
    <row r="3687" spans="1:20" ht="45" hidden="1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228"/>
        <v>106</v>
      </c>
      <c r="P3687" s="6">
        <f t="shared" si="229"/>
        <v>41.944444444444443</v>
      </c>
      <c r="Q3687" t="s">
        <v>8317</v>
      </c>
      <c r="R3687" t="s">
        <v>8318</v>
      </c>
      <c r="S3687" s="11">
        <f t="shared" si="230"/>
        <v>41753.593275462961</v>
      </c>
      <c r="T3687" s="11">
        <f t="shared" si="231"/>
        <v>41778.875</v>
      </c>
    </row>
    <row r="3688" spans="1:20" ht="45" hidden="1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228"/>
        <v>101</v>
      </c>
      <c r="P3688" s="6">
        <f t="shared" si="229"/>
        <v>59.166666666666664</v>
      </c>
      <c r="Q3688" t="s">
        <v>8317</v>
      </c>
      <c r="R3688" t="s">
        <v>8318</v>
      </c>
      <c r="S3688" s="11">
        <f t="shared" si="230"/>
        <v>42230.662731481483</v>
      </c>
      <c r="T3688" s="11">
        <f t="shared" si="231"/>
        <v>42245.165972222225</v>
      </c>
    </row>
    <row r="3689" spans="1:20" ht="60" hidden="1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228"/>
        <v>100</v>
      </c>
      <c r="P3689" s="6">
        <f t="shared" si="229"/>
        <v>200.49</v>
      </c>
      <c r="Q3689" t="s">
        <v>8317</v>
      </c>
      <c r="R3689" t="s">
        <v>8318</v>
      </c>
      <c r="S3689" s="11">
        <f t="shared" si="230"/>
        <v>41787.218229166669</v>
      </c>
      <c r="T3689" s="11">
        <f t="shared" si="231"/>
        <v>41817.218229166669</v>
      </c>
    </row>
    <row r="3690" spans="1:20" ht="60" hidden="1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228"/>
        <v>109</v>
      </c>
      <c r="P3690" s="6">
        <f t="shared" si="229"/>
        <v>83.974358974358978</v>
      </c>
      <c r="Q3690" t="s">
        <v>8317</v>
      </c>
      <c r="R3690" t="s">
        <v>8318</v>
      </c>
      <c r="S3690" s="11">
        <f t="shared" si="230"/>
        <v>41829.787083333329</v>
      </c>
      <c r="T3690" s="11">
        <f t="shared" si="231"/>
        <v>41859.787083333329</v>
      </c>
    </row>
    <row r="3691" spans="1:20" ht="60" hidden="1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228"/>
        <v>118</v>
      </c>
      <c r="P3691" s="6">
        <f t="shared" si="229"/>
        <v>57.258064516129032</v>
      </c>
      <c r="Q3691" t="s">
        <v>8317</v>
      </c>
      <c r="R3691" t="s">
        <v>8318</v>
      </c>
      <c r="S3691" s="11">
        <f t="shared" si="230"/>
        <v>42147.826840277776</v>
      </c>
      <c r="T3691" s="11">
        <f t="shared" si="231"/>
        <v>42176.934027777781</v>
      </c>
    </row>
    <row r="3692" spans="1:20" ht="60" hidden="1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228"/>
        <v>120</v>
      </c>
      <c r="P3692" s="6">
        <f t="shared" si="229"/>
        <v>58.064516129032256</v>
      </c>
      <c r="Q3692" t="s">
        <v>8317</v>
      </c>
      <c r="R3692" t="s">
        <v>8318</v>
      </c>
      <c r="S3692" s="11">
        <f t="shared" si="230"/>
        <v>41940.598182870373</v>
      </c>
      <c r="T3692" s="11">
        <f t="shared" si="231"/>
        <v>41970.639849537038</v>
      </c>
    </row>
    <row r="3693" spans="1:20" ht="30" hidden="1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228"/>
        <v>128</v>
      </c>
      <c r="P3693" s="6">
        <f t="shared" si="229"/>
        <v>186.80291970802921</v>
      </c>
      <c r="Q3693" t="s">
        <v>8317</v>
      </c>
      <c r="R3693" t="s">
        <v>8318</v>
      </c>
      <c r="S3693" s="11">
        <f t="shared" si="230"/>
        <v>42020.700567129628</v>
      </c>
      <c r="T3693" s="11">
        <f t="shared" si="231"/>
        <v>42065.207638888889</v>
      </c>
    </row>
    <row r="3694" spans="1:20" ht="30" hidden="1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228"/>
        <v>126</v>
      </c>
      <c r="P3694" s="6">
        <f t="shared" si="229"/>
        <v>74.117647058823536</v>
      </c>
      <c r="Q3694" t="s">
        <v>8317</v>
      </c>
      <c r="R3694" t="s">
        <v>8318</v>
      </c>
      <c r="S3694" s="11">
        <f t="shared" si="230"/>
        <v>41891.96503472222</v>
      </c>
      <c r="T3694" s="11">
        <f t="shared" si="231"/>
        <v>41901</v>
      </c>
    </row>
    <row r="3695" spans="1:20" ht="60" hidden="1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228"/>
        <v>129</v>
      </c>
      <c r="P3695" s="6">
        <f t="shared" si="229"/>
        <v>30.714285714285715</v>
      </c>
      <c r="Q3695" t="s">
        <v>8317</v>
      </c>
      <c r="R3695" t="s">
        <v>8318</v>
      </c>
      <c r="S3695" s="11">
        <f t="shared" si="230"/>
        <v>42309.191307870366</v>
      </c>
      <c r="T3695" s="11">
        <f t="shared" si="231"/>
        <v>42338.9375</v>
      </c>
    </row>
    <row r="3696" spans="1:20" ht="60" hidden="1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228"/>
        <v>107</v>
      </c>
      <c r="P3696" s="6">
        <f t="shared" si="229"/>
        <v>62.666666666666664</v>
      </c>
      <c r="Q3696" t="s">
        <v>8317</v>
      </c>
      <c r="R3696" t="s">
        <v>8318</v>
      </c>
      <c r="S3696" s="11">
        <f t="shared" si="230"/>
        <v>42490.133877314816</v>
      </c>
      <c r="T3696" s="11">
        <f t="shared" si="231"/>
        <v>42527.083333333328</v>
      </c>
    </row>
    <row r="3697" spans="1:20" ht="60" hidden="1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228"/>
        <v>100</v>
      </c>
      <c r="P3697" s="6">
        <f t="shared" si="229"/>
        <v>121.36363636363636</v>
      </c>
      <c r="Q3697" t="s">
        <v>8317</v>
      </c>
      <c r="R3697" t="s">
        <v>8318</v>
      </c>
      <c r="S3697" s="11">
        <f t="shared" si="230"/>
        <v>41995.870486111111</v>
      </c>
      <c r="T3697" s="11">
        <f t="shared" si="231"/>
        <v>42015.870486111111</v>
      </c>
    </row>
    <row r="3698" spans="1:20" ht="45" hidden="1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228"/>
        <v>155</v>
      </c>
      <c r="P3698" s="6">
        <f t="shared" si="229"/>
        <v>39.743589743589745</v>
      </c>
      <c r="Q3698" t="s">
        <v>8317</v>
      </c>
      <c r="R3698" t="s">
        <v>8318</v>
      </c>
      <c r="S3698" s="11">
        <f t="shared" si="230"/>
        <v>41988.617083333331</v>
      </c>
      <c r="T3698" s="11">
        <f t="shared" si="231"/>
        <v>42048.617083333331</v>
      </c>
    </row>
    <row r="3699" spans="1:20" ht="60" hidden="1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228"/>
        <v>108</v>
      </c>
      <c r="P3699" s="6">
        <f t="shared" si="229"/>
        <v>72</v>
      </c>
      <c r="Q3699" t="s">
        <v>8317</v>
      </c>
      <c r="R3699" t="s">
        <v>8318</v>
      </c>
      <c r="S3699" s="11">
        <f t="shared" si="230"/>
        <v>42479.465833333335</v>
      </c>
      <c r="T3699" s="11">
        <f t="shared" si="231"/>
        <v>42500.465833333335</v>
      </c>
    </row>
    <row r="3700" spans="1:20" ht="45" hidden="1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228"/>
        <v>111</v>
      </c>
      <c r="P3700" s="6">
        <f t="shared" si="229"/>
        <v>40.632352941176471</v>
      </c>
      <c r="Q3700" t="s">
        <v>8317</v>
      </c>
      <c r="R3700" t="s">
        <v>8318</v>
      </c>
      <c r="S3700" s="11">
        <f t="shared" si="230"/>
        <v>42401.806562500002</v>
      </c>
      <c r="T3700" s="11">
        <f t="shared" si="231"/>
        <v>42431.806562500002</v>
      </c>
    </row>
    <row r="3701" spans="1:20" ht="60" hidden="1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228"/>
        <v>101</v>
      </c>
      <c r="P3701" s="6">
        <f t="shared" si="229"/>
        <v>63</v>
      </c>
      <c r="Q3701" t="s">
        <v>8317</v>
      </c>
      <c r="R3701" t="s">
        <v>8318</v>
      </c>
      <c r="S3701" s="11">
        <f t="shared" si="230"/>
        <v>41897.602037037039</v>
      </c>
      <c r="T3701" s="11">
        <f t="shared" si="231"/>
        <v>41927.602037037039</v>
      </c>
    </row>
    <row r="3702" spans="1:20" ht="30" hidden="1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228"/>
        <v>121</v>
      </c>
      <c r="P3702" s="6">
        <f t="shared" si="229"/>
        <v>33.666666666666664</v>
      </c>
      <c r="Q3702" t="s">
        <v>8317</v>
      </c>
      <c r="R3702" t="s">
        <v>8318</v>
      </c>
      <c r="S3702" s="11">
        <f t="shared" si="230"/>
        <v>41882.585648148146</v>
      </c>
      <c r="T3702" s="11">
        <f t="shared" si="231"/>
        <v>41912.666666666664</v>
      </c>
    </row>
    <row r="3703" spans="1:20" ht="60" hidden="1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228"/>
        <v>100</v>
      </c>
      <c r="P3703" s="6">
        <f t="shared" si="229"/>
        <v>38.589743589743591</v>
      </c>
      <c r="Q3703" t="s">
        <v>8317</v>
      </c>
      <c r="R3703" t="s">
        <v>8318</v>
      </c>
      <c r="S3703" s="11">
        <f t="shared" si="230"/>
        <v>42129.541585648149</v>
      </c>
      <c r="T3703" s="11">
        <f t="shared" si="231"/>
        <v>42159.541585648149</v>
      </c>
    </row>
    <row r="3704" spans="1:20" ht="60" hidden="1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228"/>
        <v>109</v>
      </c>
      <c r="P3704" s="6">
        <f t="shared" si="229"/>
        <v>155.95238095238096</v>
      </c>
      <c r="Q3704" t="s">
        <v>8317</v>
      </c>
      <c r="R3704" t="s">
        <v>8318</v>
      </c>
      <c r="S3704" s="11">
        <f t="shared" si="230"/>
        <v>42524.53800925926</v>
      </c>
      <c r="T3704" s="11">
        <f t="shared" si="231"/>
        <v>42561.957638888889</v>
      </c>
    </row>
    <row r="3705" spans="1:20" ht="60" hidden="1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228"/>
        <v>123</v>
      </c>
      <c r="P3705" s="6">
        <f t="shared" si="229"/>
        <v>43.2</v>
      </c>
      <c r="Q3705" t="s">
        <v>8317</v>
      </c>
      <c r="R3705" t="s">
        <v>8318</v>
      </c>
      <c r="S3705" s="11">
        <f t="shared" si="230"/>
        <v>42556.504490740743</v>
      </c>
      <c r="T3705" s="11">
        <f t="shared" si="231"/>
        <v>42595.290972222225</v>
      </c>
    </row>
    <row r="3706" spans="1:20" ht="60" hidden="1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228"/>
        <v>136</v>
      </c>
      <c r="P3706" s="6">
        <f t="shared" si="229"/>
        <v>15.148518518518518</v>
      </c>
      <c r="Q3706" t="s">
        <v>8317</v>
      </c>
      <c r="R3706" t="s">
        <v>8318</v>
      </c>
      <c r="S3706" s="11">
        <f t="shared" si="230"/>
        <v>42461.689745370371</v>
      </c>
      <c r="T3706" s="11">
        <f t="shared" si="231"/>
        <v>42521.689745370371</v>
      </c>
    </row>
    <row r="3707" spans="1:20" ht="60" hidden="1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228"/>
        <v>103</v>
      </c>
      <c r="P3707" s="6">
        <f t="shared" si="229"/>
        <v>83.571428571428569</v>
      </c>
      <c r="Q3707" t="s">
        <v>8317</v>
      </c>
      <c r="R3707" t="s">
        <v>8318</v>
      </c>
      <c r="S3707" s="11">
        <f t="shared" si="230"/>
        <v>41792.542986111112</v>
      </c>
      <c r="T3707" s="11">
        <f t="shared" si="231"/>
        <v>41813.75</v>
      </c>
    </row>
    <row r="3708" spans="1:20" ht="45" hidden="1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228"/>
        <v>121</v>
      </c>
      <c r="P3708" s="6">
        <f t="shared" si="229"/>
        <v>140</v>
      </c>
      <c r="Q3708" t="s">
        <v>8317</v>
      </c>
      <c r="R3708" t="s">
        <v>8318</v>
      </c>
      <c r="S3708" s="11">
        <f t="shared" si="230"/>
        <v>41879.913761574076</v>
      </c>
      <c r="T3708" s="11">
        <f t="shared" si="231"/>
        <v>41894.913761574076</v>
      </c>
    </row>
    <row r="3709" spans="1:20" ht="45" hidden="1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228"/>
        <v>186</v>
      </c>
      <c r="P3709" s="6">
        <f t="shared" si="229"/>
        <v>80.869565217391298</v>
      </c>
      <c r="Q3709" t="s">
        <v>8317</v>
      </c>
      <c r="R3709" t="s">
        <v>8318</v>
      </c>
      <c r="S3709" s="11">
        <f t="shared" si="230"/>
        <v>42552.048356481479</v>
      </c>
      <c r="T3709" s="11">
        <f t="shared" si="231"/>
        <v>42573.226388888885</v>
      </c>
    </row>
    <row r="3710" spans="1:20" ht="60" hidden="1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228"/>
        <v>300</v>
      </c>
      <c r="P3710" s="6">
        <f t="shared" si="229"/>
        <v>53.846153846153847</v>
      </c>
      <c r="Q3710" t="s">
        <v>8317</v>
      </c>
      <c r="R3710" t="s">
        <v>8318</v>
      </c>
      <c r="S3710" s="11">
        <f t="shared" si="230"/>
        <v>41810.142199074071</v>
      </c>
      <c r="T3710" s="11">
        <f t="shared" si="231"/>
        <v>41824.142199074071</v>
      </c>
    </row>
    <row r="3711" spans="1:20" ht="45" hidden="1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228"/>
        <v>108</v>
      </c>
      <c r="P3711" s="6">
        <f t="shared" si="229"/>
        <v>30.928571428571427</v>
      </c>
      <c r="Q3711" t="s">
        <v>8317</v>
      </c>
      <c r="R3711" t="s">
        <v>8318</v>
      </c>
      <c r="S3711" s="11">
        <f t="shared" si="230"/>
        <v>41785.707708333335</v>
      </c>
      <c r="T3711" s="11">
        <f t="shared" si="231"/>
        <v>41815.707708333335</v>
      </c>
    </row>
    <row r="3712" spans="1:20" ht="30" hidden="1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228"/>
        <v>141</v>
      </c>
      <c r="P3712" s="6">
        <f t="shared" si="229"/>
        <v>67.962962962962962</v>
      </c>
      <c r="Q3712" t="s">
        <v>8317</v>
      </c>
      <c r="R3712" t="s">
        <v>8318</v>
      </c>
      <c r="S3712" s="11">
        <f t="shared" si="230"/>
        <v>42072.576249999998</v>
      </c>
      <c r="T3712" s="11">
        <f t="shared" si="231"/>
        <v>42097.576249999998</v>
      </c>
    </row>
    <row r="3713" spans="1:20" ht="30" hidden="1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228"/>
        <v>114</v>
      </c>
      <c r="P3713" s="6">
        <f t="shared" si="229"/>
        <v>27.142857142857142</v>
      </c>
      <c r="Q3713" t="s">
        <v>8317</v>
      </c>
      <c r="R3713" t="s">
        <v>8318</v>
      </c>
      <c r="S3713" s="11">
        <f t="shared" si="230"/>
        <v>41779.724224537036</v>
      </c>
      <c r="T3713" s="11">
        <f t="shared" si="231"/>
        <v>41805.666666666664</v>
      </c>
    </row>
    <row r="3714" spans="1:20" ht="60" hidden="1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228"/>
        <v>154</v>
      </c>
      <c r="P3714" s="6">
        <f t="shared" si="229"/>
        <v>110.86538461538461</v>
      </c>
      <c r="Q3714" t="s">
        <v>8317</v>
      </c>
      <c r="R3714" t="s">
        <v>8318</v>
      </c>
      <c r="S3714" s="11">
        <f t="shared" si="230"/>
        <v>42134.172071759262</v>
      </c>
      <c r="T3714" s="11">
        <f t="shared" si="231"/>
        <v>42155.290972222225</v>
      </c>
    </row>
    <row r="3715" spans="1:20" ht="45" hidden="1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ref="O3715:O3778" si="232">ROUND(E3715/D3715*100,0)</f>
        <v>102</v>
      </c>
      <c r="P3715" s="6">
        <f t="shared" ref="P3715:P3778" si="233">E3715/L3715</f>
        <v>106.84210526315789</v>
      </c>
      <c r="Q3715" t="s">
        <v>8317</v>
      </c>
      <c r="R3715" t="s">
        <v>8318</v>
      </c>
      <c r="S3715" s="11">
        <f t="shared" ref="S3715:S3778" si="234">(((J3715/60)/60)/24)+DATE(1970,1,1)</f>
        <v>42505.738032407404</v>
      </c>
      <c r="T3715" s="11">
        <f t="shared" ref="T3715:T3778" si="235">(((I3715/60)/60)/24)+DATE(1970,1,1)</f>
        <v>42525.738032407404</v>
      </c>
    </row>
    <row r="3716" spans="1:20" ht="60" hidden="1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232"/>
        <v>102</v>
      </c>
      <c r="P3716" s="6">
        <f t="shared" si="233"/>
        <v>105.51546391752578</v>
      </c>
      <c r="Q3716" t="s">
        <v>8317</v>
      </c>
      <c r="R3716" t="s">
        <v>8318</v>
      </c>
      <c r="S3716" s="11">
        <f t="shared" si="234"/>
        <v>42118.556331018524</v>
      </c>
      <c r="T3716" s="11">
        <f t="shared" si="235"/>
        <v>42150.165972222225</v>
      </c>
    </row>
    <row r="3717" spans="1:20" ht="60" hidden="1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232"/>
        <v>103</v>
      </c>
      <c r="P3717" s="6">
        <f t="shared" si="233"/>
        <v>132.96296296296296</v>
      </c>
      <c r="Q3717" t="s">
        <v>8317</v>
      </c>
      <c r="R3717" t="s">
        <v>8318</v>
      </c>
      <c r="S3717" s="11">
        <f t="shared" si="234"/>
        <v>42036.995590277773</v>
      </c>
      <c r="T3717" s="11">
        <f t="shared" si="235"/>
        <v>42094.536111111112</v>
      </c>
    </row>
    <row r="3718" spans="1:20" ht="45" hidden="1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232"/>
        <v>156</v>
      </c>
      <c r="P3718" s="6">
        <f t="shared" si="233"/>
        <v>51.916666666666664</v>
      </c>
      <c r="Q3718" t="s">
        <v>8317</v>
      </c>
      <c r="R3718" t="s">
        <v>8318</v>
      </c>
      <c r="S3718" s="11">
        <f t="shared" si="234"/>
        <v>42360.887835648144</v>
      </c>
      <c r="T3718" s="11">
        <f t="shared" si="235"/>
        <v>42390.887835648144</v>
      </c>
    </row>
    <row r="3719" spans="1:20" ht="45" hidden="1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232"/>
        <v>101</v>
      </c>
      <c r="P3719" s="6">
        <f t="shared" si="233"/>
        <v>310</v>
      </c>
      <c r="Q3719" t="s">
        <v>8317</v>
      </c>
      <c r="R3719" t="s">
        <v>8318</v>
      </c>
      <c r="S3719" s="11">
        <f t="shared" si="234"/>
        <v>42102.866307870368</v>
      </c>
      <c r="T3719" s="11">
        <f t="shared" si="235"/>
        <v>42133.866307870368</v>
      </c>
    </row>
    <row r="3720" spans="1:20" ht="45" hidden="1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232"/>
        <v>239</v>
      </c>
      <c r="P3720" s="6">
        <f t="shared" si="233"/>
        <v>26.021739130434781</v>
      </c>
      <c r="Q3720" t="s">
        <v>8317</v>
      </c>
      <c r="R3720" t="s">
        <v>8318</v>
      </c>
      <c r="S3720" s="11">
        <f t="shared" si="234"/>
        <v>42032.716145833328</v>
      </c>
      <c r="T3720" s="11">
        <f t="shared" si="235"/>
        <v>42062.716145833328</v>
      </c>
    </row>
    <row r="3721" spans="1:20" ht="30" hidden="1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232"/>
        <v>210</v>
      </c>
      <c r="P3721" s="6">
        <f t="shared" si="233"/>
        <v>105</v>
      </c>
      <c r="Q3721" t="s">
        <v>8317</v>
      </c>
      <c r="R3721" t="s">
        <v>8318</v>
      </c>
      <c r="S3721" s="11">
        <f t="shared" si="234"/>
        <v>42147.729930555557</v>
      </c>
      <c r="T3721" s="11">
        <f t="shared" si="235"/>
        <v>42177.729930555557</v>
      </c>
    </row>
    <row r="3722" spans="1:20" ht="30" hidden="1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232"/>
        <v>105</v>
      </c>
      <c r="P3722" s="6">
        <f t="shared" si="233"/>
        <v>86.224999999999994</v>
      </c>
      <c r="Q3722" t="s">
        <v>8317</v>
      </c>
      <c r="R3722" t="s">
        <v>8318</v>
      </c>
      <c r="S3722" s="11">
        <f t="shared" si="234"/>
        <v>42165.993125000001</v>
      </c>
      <c r="T3722" s="11">
        <f t="shared" si="235"/>
        <v>42187.993125000001</v>
      </c>
    </row>
    <row r="3723" spans="1:20" ht="60" hidden="1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232"/>
        <v>101</v>
      </c>
      <c r="P3723" s="6">
        <f t="shared" si="233"/>
        <v>114.54545454545455</v>
      </c>
      <c r="Q3723" t="s">
        <v>8317</v>
      </c>
      <c r="R3723" t="s">
        <v>8318</v>
      </c>
      <c r="S3723" s="11">
        <f t="shared" si="234"/>
        <v>41927.936157407406</v>
      </c>
      <c r="T3723" s="11">
        <f t="shared" si="235"/>
        <v>41948.977824074071</v>
      </c>
    </row>
    <row r="3724" spans="1:20" ht="60" hidden="1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232"/>
        <v>111</v>
      </c>
      <c r="P3724" s="6">
        <f t="shared" si="233"/>
        <v>47.657142857142858</v>
      </c>
      <c r="Q3724" t="s">
        <v>8317</v>
      </c>
      <c r="R3724" t="s">
        <v>8318</v>
      </c>
      <c r="S3724" s="11">
        <f t="shared" si="234"/>
        <v>42381.671840277777</v>
      </c>
      <c r="T3724" s="11">
        <f t="shared" si="235"/>
        <v>42411.957638888889</v>
      </c>
    </row>
    <row r="3725" spans="1:20" ht="30" hidden="1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232"/>
        <v>102</v>
      </c>
      <c r="P3725" s="6">
        <f t="shared" si="233"/>
        <v>72.888888888888886</v>
      </c>
      <c r="Q3725" t="s">
        <v>8317</v>
      </c>
      <c r="R3725" t="s">
        <v>8318</v>
      </c>
      <c r="S3725" s="11">
        <f t="shared" si="234"/>
        <v>41943.753032407411</v>
      </c>
      <c r="T3725" s="11">
        <f t="shared" si="235"/>
        <v>41973.794699074075</v>
      </c>
    </row>
    <row r="3726" spans="1:20" ht="60" hidden="1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232"/>
        <v>103</v>
      </c>
      <c r="P3726" s="6">
        <f t="shared" si="233"/>
        <v>49.545505617977533</v>
      </c>
      <c r="Q3726" t="s">
        <v>8317</v>
      </c>
      <c r="R3726" t="s">
        <v>8318</v>
      </c>
      <c r="S3726" s="11">
        <f t="shared" si="234"/>
        <v>42465.491435185191</v>
      </c>
      <c r="T3726" s="11">
        <f t="shared" si="235"/>
        <v>42494.958333333328</v>
      </c>
    </row>
    <row r="3727" spans="1:20" ht="60" hidden="1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232"/>
        <v>127</v>
      </c>
      <c r="P3727" s="6">
        <f t="shared" si="233"/>
        <v>25.4</v>
      </c>
      <c r="Q3727" t="s">
        <v>8317</v>
      </c>
      <c r="R3727" t="s">
        <v>8318</v>
      </c>
      <c r="S3727" s="11">
        <f t="shared" si="234"/>
        <v>42401.945219907408</v>
      </c>
      <c r="T3727" s="11">
        <f t="shared" si="235"/>
        <v>42418.895833333328</v>
      </c>
    </row>
    <row r="3728" spans="1:20" ht="45" hidden="1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232"/>
        <v>339</v>
      </c>
      <c r="P3728" s="6">
        <f t="shared" si="233"/>
        <v>62.586956521739133</v>
      </c>
      <c r="Q3728" t="s">
        <v>8317</v>
      </c>
      <c r="R3728" t="s">
        <v>8318</v>
      </c>
      <c r="S3728" s="11">
        <f t="shared" si="234"/>
        <v>42462.140868055561</v>
      </c>
      <c r="T3728" s="11">
        <f t="shared" si="235"/>
        <v>42489.875</v>
      </c>
    </row>
    <row r="3729" spans="1:20" ht="45" hidden="1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232"/>
        <v>101</v>
      </c>
      <c r="P3729" s="6">
        <f t="shared" si="233"/>
        <v>61.060606060606062</v>
      </c>
      <c r="Q3729" t="s">
        <v>8317</v>
      </c>
      <c r="R3729" t="s">
        <v>8318</v>
      </c>
      <c r="S3729" s="11">
        <f t="shared" si="234"/>
        <v>42632.348310185189</v>
      </c>
      <c r="T3729" s="11">
        <f t="shared" si="235"/>
        <v>42663.204861111109</v>
      </c>
    </row>
    <row r="3730" spans="1:20" ht="4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232"/>
        <v>9</v>
      </c>
      <c r="P3730" s="6">
        <f t="shared" si="233"/>
        <v>60.064516129032256</v>
      </c>
      <c r="Q3730" t="s">
        <v>8317</v>
      </c>
      <c r="R3730" t="s">
        <v>8318</v>
      </c>
      <c r="S3730" s="11">
        <f t="shared" si="234"/>
        <v>42205.171018518522</v>
      </c>
      <c r="T3730" s="11">
        <f t="shared" si="235"/>
        <v>42235.171018518522</v>
      </c>
    </row>
    <row r="3731" spans="1:20" ht="60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232"/>
        <v>7</v>
      </c>
      <c r="P3731" s="6">
        <f t="shared" si="233"/>
        <v>72.400000000000006</v>
      </c>
      <c r="Q3731" t="s">
        <v>8317</v>
      </c>
      <c r="R3731" t="s">
        <v>8318</v>
      </c>
      <c r="S3731" s="11">
        <f t="shared" si="234"/>
        <v>42041.205000000002</v>
      </c>
      <c r="T3731" s="11">
        <f t="shared" si="235"/>
        <v>42086.16333333333</v>
      </c>
    </row>
    <row r="3732" spans="1:20" ht="4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232"/>
        <v>10</v>
      </c>
      <c r="P3732" s="6">
        <f t="shared" si="233"/>
        <v>100</v>
      </c>
      <c r="Q3732" t="s">
        <v>8317</v>
      </c>
      <c r="R3732" t="s">
        <v>8318</v>
      </c>
      <c r="S3732" s="11">
        <f t="shared" si="234"/>
        <v>42203.677766203706</v>
      </c>
      <c r="T3732" s="11">
        <f t="shared" si="235"/>
        <v>42233.677766203706</v>
      </c>
    </row>
    <row r="3733" spans="1:20" ht="60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232"/>
        <v>11</v>
      </c>
      <c r="P3733" s="6">
        <f t="shared" si="233"/>
        <v>51.666666666666664</v>
      </c>
      <c r="Q3733" t="s">
        <v>8317</v>
      </c>
      <c r="R3733" t="s">
        <v>8318</v>
      </c>
      <c r="S3733" s="11">
        <f t="shared" si="234"/>
        <v>41983.752847222218</v>
      </c>
      <c r="T3733" s="11">
        <f t="shared" si="235"/>
        <v>42014.140972222223</v>
      </c>
    </row>
    <row r="3734" spans="1:20" ht="4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232"/>
        <v>15</v>
      </c>
      <c r="P3734" s="6">
        <f t="shared" si="233"/>
        <v>32.75</v>
      </c>
      <c r="Q3734" t="s">
        <v>8317</v>
      </c>
      <c r="R3734" t="s">
        <v>8318</v>
      </c>
      <c r="S3734" s="11">
        <f t="shared" si="234"/>
        <v>41968.677465277782</v>
      </c>
      <c r="T3734" s="11">
        <f t="shared" si="235"/>
        <v>42028.5</v>
      </c>
    </row>
    <row r="3735" spans="1:20" ht="4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232"/>
        <v>0</v>
      </c>
      <c r="P3735" s="6" t="e">
        <f t="shared" si="233"/>
        <v>#DIV/0!</v>
      </c>
      <c r="Q3735" t="s">
        <v>8317</v>
      </c>
      <c r="R3735" t="s">
        <v>8318</v>
      </c>
      <c r="S3735" s="11">
        <f t="shared" si="234"/>
        <v>42103.024398148147</v>
      </c>
      <c r="T3735" s="11">
        <f t="shared" si="235"/>
        <v>42112.9375</v>
      </c>
    </row>
    <row r="3736" spans="1:20" ht="60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232"/>
        <v>28</v>
      </c>
      <c r="P3736" s="6">
        <f t="shared" si="233"/>
        <v>61</v>
      </c>
      <c r="Q3736" t="s">
        <v>8317</v>
      </c>
      <c r="R3736" t="s">
        <v>8318</v>
      </c>
      <c r="S3736" s="11">
        <f t="shared" si="234"/>
        <v>42089.901574074072</v>
      </c>
      <c r="T3736" s="11">
        <f t="shared" si="235"/>
        <v>42149.901574074072</v>
      </c>
    </row>
    <row r="3737" spans="1:20" ht="30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232"/>
        <v>13</v>
      </c>
      <c r="P3737" s="6">
        <f t="shared" si="233"/>
        <v>10</v>
      </c>
      <c r="Q3737" t="s">
        <v>8317</v>
      </c>
      <c r="R3737" t="s">
        <v>8318</v>
      </c>
      <c r="S3737" s="11">
        <f t="shared" si="234"/>
        <v>42122.693159722221</v>
      </c>
      <c r="T3737" s="11">
        <f t="shared" si="235"/>
        <v>42152.693159722221</v>
      </c>
    </row>
    <row r="3738" spans="1:20" ht="4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232"/>
        <v>1</v>
      </c>
      <c r="P3738" s="6">
        <f t="shared" si="233"/>
        <v>10</v>
      </c>
      <c r="Q3738" t="s">
        <v>8317</v>
      </c>
      <c r="R3738" t="s">
        <v>8318</v>
      </c>
      <c r="S3738" s="11">
        <f t="shared" si="234"/>
        <v>42048.711724537032</v>
      </c>
      <c r="T3738" s="11">
        <f t="shared" si="235"/>
        <v>42086.75</v>
      </c>
    </row>
    <row r="3739" spans="1:20" ht="4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232"/>
        <v>21</v>
      </c>
      <c r="P3739" s="6">
        <f t="shared" si="233"/>
        <v>37.5</v>
      </c>
      <c r="Q3739" t="s">
        <v>8317</v>
      </c>
      <c r="R3739" t="s">
        <v>8318</v>
      </c>
      <c r="S3739" s="11">
        <f t="shared" si="234"/>
        <v>42297.691006944442</v>
      </c>
      <c r="T3739" s="11">
        <f t="shared" si="235"/>
        <v>42320.290972222225</v>
      </c>
    </row>
    <row r="3740" spans="1:20" ht="4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232"/>
        <v>18</v>
      </c>
      <c r="P3740" s="6">
        <f t="shared" si="233"/>
        <v>45</v>
      </c>
      <c r="Q3740" t="s">
        <v>8317</v>
      </c>
      <c r="R3740" t="s">
        <v>8318</v>
      </c>
      <c r="S3740" s="11">
        <f t="shared" si="234"/>
        <v>41813.938715277778</v>
      </c>
      <c r="T3740" s="11">
        <f t="shared" si="235"/>
        <v>41835.916666666664</v>
      </c>
    </row>
    <row r="3741" spans="1:20" ht="60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232"/>
        <v>20</v>
      </c>
      <c r="P3741" s="6">
        <f t="shared" si="233"/>
        <v>100.625</v>
      </c>
      <c r="Q3741" t="s">
        <v>8317</v>
      </c>
      <c r="R3741" t="s">
        <v>8318</v>
      </c>
      <c r="S3741" s="11">
        <f t="shared" si="234"/>
        <v>42548.449861111112</v>
      </c>
      <c r="T3741" s="11">
        <f t="shared" si="235"/>
        <v>42568.449861111112</v>
      </c>
    </row>
    <row r="3742" spans="1:20" ht="60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232"/>
        <v>18</v>
      </c>
      <c r="P3742" s="6">
        <f t="shared" si="233"/>
        <v>25.571428571428573</v>
      </c>
      <c r="Q3742" t="s">
        <v>8317</v>
      </c>
      <c r="R3742" t="s">
        <v>8318</v>
      </c>
      <c r="S3742" s="11">
        <f t="shared" si="234"/>
        <v>41833.089756944442</v>
      </c>
      <c r="T3742" s="11">
        <f t="shared" si="235"/>
        <v>41863.079143518517</v>
      </c>
    </row>
    <row r="3743" spans="1:20" ht="4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232"/>
        <v>0</v>
      </c>
      <c r="P3743" s="6" t="e">
        <f t="shared" si="233"/>
        <v>#DIV/0!</v>
      </c>
      <c r="Q3743" t="s">
        <v>8317</v>
      </c>
      <c r="R3743" t="s">
        <v>8318</v>
      </c>
      <c r="S3743" s="11">
        <f t="shared" si="234"/>
        <v>42325.920717592591</v>
      </c>
      <c r="T3743" s="11">
        <f t="shared" si="235"/>
        <v>42355.920717592591</v>
      </c>
    </row>
    <row r="3744" spans="1:20" ht="60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232"/>
        <v>2</v>
      </c>
      <c r="P3744" s="6">
        <f t="shared" si="233"/>
        <v>25</v>
      </c>
      <c r="Q3744" t="s">
        <v>8317</v>
      </c>
      <c r="R3744" t="s">
        <v>8318</v>
      </c>
      <c r="S3744" s="11">
        <f t="shared" si="234"/>
        <v>41858.214629629627</v>
      </c>
      <c r="T3744" s="11">
        <f t="shared" si="235"/>
        <v>41888.214629629627</v>
      </c>
    </row>
    <row r="3745" spans="1:20" ht="4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232"/>
        <v>0</v>
      </c>
      <c r="P3745" s="6" t="e">
        <f t="shared" si="233"/>
        <v>#DIV/0!</v>
      </c>
      <c r="Q3745" t="s">
        <v>8317</v>
      </c>
      <c r="R3745" t="s">
        <v>8318</v>
      </c>
      <c r="S3745" s="11">
        <f t="shared" si="234"/>
        <v>41793.710231481484</v>
      </c>
      <c r="T3745" s="11">
        <f t="shared" si="235"/>
        <v>41823.710231481484</v>
      </c>
    </row>
    <row r="3746" spans="1:20" ht="60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232"/>
        <v>0</v>
      </c>
      <c r="P3746" s="6" t="e">
        <f t="shared" si="233"/>
        <v>#DIV/0!</v>
      </c>
      <c r="Q3746" t="s">
        <v>8317</v>
      </c>
      <c r="R3746" t="s">
        <v>8318</v>
      </c>
      <c r="S3746" s="11">
        <f t="shared" si="234"/>
        <v>41793.814259259263</v>
      </c>
      <c r="T3746" s="11">
        <f t="shared" si="235"/>
        <v>41825.165972222225</v>
      </c>
    </row>
    <row r="3747" spans="1:20" ht="4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232"/>
        <v>10</v>
      </c>
      <c r="P3747" s="6">
        <f t="shared" si="233"/>
        <v>10</v>
      </c>
      <c r="Q3747" t="s">
        <v>8317</v>
      </c>
      <c r="R3747" t="s">
        <v>8318</v>
      </c>
      <c r="S3747" s="11">
        <f t="shared" si="234"/>
        <v>41831.697939814818</v>
      </c>
      <c r="T3747" s="11">
        <f t="shared" si="235"/>
        <v>41861.697939814818</v>
      </c>
    </row>
    <row r="3748" spans="1:20" ht="30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232"/>
        <v>2</v>
      </c>
      <c r="P3748" s="6">
        <f t="shared" si="233"/>
        <v>202</v>
      </c>
      <c r="Q3748" t="s">
        <v>8317</v>
      </c>
      <c r="R3748" t="s">
        <v>8318</v>
      </c>
      <c r="S3748" s="11">
        <f t="shared" si="234"/>
        <v>42621.389340277776</v>
      </c>
      <c r="T3748" s="11">
        <f t="shared" si="235"/>
        <v>42651.389340277776</v>
      </c>
    </row>
    <row r="3749" spans="1:20" ht="30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232"/>
        <v>1</v>
      </c>
      <c r="P3749" s="6">
        <f t="shared" si="233"/>
        <v>25</v>
      </c>
      <c r="Q3749" t="s">
        <v>8317</v>
      </c>
      <c r="R3749" t="s">
        <v>8318</v>
      </c>
      <c r="S3749" s="11">
        <f t="shared" si="234"/>
        <v>42164.299722222218</v>
      </c>
      <c r="T3749" s="11">
        <f t="shared" si="235"/>
        <v>42190.957638888889</v>
      </c>
    </row>
    <row r="3750" spans="1:20" ht="60" hidden="1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232"/>
        <v>104</v>
      </c>
      <c r="P3750" s="6">
        <f t="shared" si="233"/>
        <v>99.538461538461533</v>
      </c>
      <c r="Q3750" t="s">
        <v>8317</v>
      </c>
      <c r="R3750" t="s">
        <v>8359</v>
      </c>
      <c r="S3750" s="11">
        <f t="shared" si="234"/>
        <v>42395.706435185188</v>
      </c>
      <c r="T3750" s="11">
        <f t="shared" si="235"/>
        <v>42416.249305555553</v>
      </c>
    </row>
    <row r="3751" spans="1:20" ht="45" hidden="1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232"/>
        <v>105</v>
      </c>
      <c r="P3751" s="6">
        <f t="shared" si="233"/>
        <v>75</v>
      </c>
      <c r="Q3751" t="s">
        <v>8317</v>
      </c>
      <c r="R3751" t="s">
        <v>8359</v>
      </c>
      <c r="S3751" s="11">
        <f t="shared" si="234"/>
        <v>42458.127175925925</v>
      </c>
      <c r="T3751" s="11">
        <f t="shared" si="235"/>
        <v>42489.165972222225</v>
      </c>
    </row>
    <row r="3752" spans="1:20" ht="105" hidden="1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232"/>
        <v>100</v>
      </c>
      <c r="P3752" s="6">
        <f t="shared" si="233"/>
        <v>215.25</v>
      </c>
      <c r="Q3752" t="s">
        <v>8317</v>
      </c>
      <c r="R3752" t="s">
        <v>8359</v>
      </c>
      <c r="S3752" s="11">
        <f t="shared" si="234"/>
        <v>42016.981574074074</v>
      </c>
      <c r="T3752" s="11">
        <f t="shared" si="235"/>
        <v>42045.332638888889</v>
      </c>
    </row>
    <row r="3753" spans="1:20" ht="45" hidden="1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232"/>
        <v>133</v>
      </c>
      <c r="P3753" s="6">
        <f t="shared" si="233"/>
        <v>120.54545454545455</v>
      </c>
      <c r="Q3753" t="s">
        <v>8317</v>
      </c>
      <c r="R3753" t="s">
        <v>8359</v>
      </c>
      <c r="S3753" s="11">
        <f t="shared" si="234"/>
        <v>42403.035567129627</v>
      </c>
      <c r="T3753" s="11">
        <f t="shared" si="235"/>
        <v>42462.993900462956</v>
      </c>
    </row>
    <row r="3754" spans="1:20" ht="60" hidden="1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232"/>
        <v>113</v>
      </c>
      <c r="P3754" s="6">
        <f t="shared" si="233"/>
        <v>37.666666666666664</v>
      </c>
      <c r="Q3754" t="s">
        <v>8317</v>
      </c>
      <c r="R3754" t="s">
        <v>8359</v>
      </c>
      <c r="S3754" s="11">
        <f t="shared" si="234"/>
        <v>42619.802488425921</v>
      </c>
      <c r="T3754" s="11">
        <f t="shared" si="235"/>
        <v>42659.875</v>
      </c>
    </row>
    <row r="3755" spans="1:20" ht="60" hidden="1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232"/>
        <v>103</v>
      </c>
      <c r="P3755" s="6">
        <f t="shared" si="233"/>
        <v>172.23333333333332</v>
      </c>
      <c r="Q3755" t="s">
        <v>8317</v>
      </c>
      <c r="R3755" t="s">
        <v>8359</v>
      </c>
      <c r="S3755" s="11">
        <f t="shared" si="234"/>
        <v>42128.824074074073</v>
      </c>
      <c r="T3755" s="11">
        <f t="shared" si="235"/>
        <v>42158</v>
      </c>
    </row>
    <row r="3756" spans="1:20" ht="45" hidden="1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232"/>
        <v>120</v>
      </c>
      <c r="P3756" s="6">
        <f t="shared" si="233"/>
        <v>111.11111111111111</v>
      </c>
      <c r="Q3756" t="s">
        <v>8317</v>
      </c>
      <c r="R3756" t="s">
        <v>8359</v>
      </c>
      <c r="S3756" s="11">
        <f t="shared" si="234"/>
        <v>41808.881215277775</v>
      </c>
      <c r="T3756" s="11">
        <f t="shared" si="235"/>
        <v>41846.207638888889</v>
      </c>
    </row>
    <row r="3757" spans="1:20" ht="60" hidden="1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232"/>
        <v>130</v>
      </c>
      <c r="P3757" s="6">
        <f t="shared" si="233"/>
        <v>25.464285714285715</v>
      </c>
      <c r="Q3757" t="s">
        <v>8317</v>
      </c>
      <c r="R3757" t="s">
        <v>8359</v>
      </c>
      <c r="S3757" s="11">
        <f t="shared" si="234"/>
        <v>42445.866979166662</v>
      </c>
      <c r="T3757" s="11">
        <f t="shared" si="235"/>
        <v>42475.866979166662</v>
      </c>
    </row>
    <row r="3758" spans="1:20" ht="60" hidden="1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232"/>
        <v>101</v>
      </c>
      <c r="P3758" s="6">
        <f t="shared" si="233"/>
        <v>267.64705882352939</v>
      </c>
      <c r="Q3758" t="s">
        <v>8317</v>
      </c>
      <c r="R3758" t="s">
        <v>8359</v>
      </c>
      <c r="S3758" s="11">
        <f t="shared" si="234"/>
        <v>41771.814791666664</v>
      </c>
      <c r="T3758" s="11">
        <f t="shared" si="235"/>
        <v>41801.814791666664</v>
      </c>
    </row>
    <row r="3759" spans="1:20" ht="45" hidden="1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232"/>
        <v>109</v>
      </c>
      <c r="P3759" s="6">
        <f t="shared" si="233"/>
        <v>75.959999999999994</v>
      </c>
      <c r="Q3759" t="s">
        <v>8317</v>
      </c>
      <c r="R3759" t="s">
        <v>8359</v>
      </c>
      <c r="S3759" s="11">
        <f t="shared" si="234"/>
        <v>41954.850868055553</v>
      </c>
      <c r="T3759" s="11">
        <f t="shared" si="235"/>
        <v>41974.850868055553</v>
      </c>
    </row>
    <row r="3760" spans="1:20" ht="30" hidden="1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232"/>
        <v>102</v>
      </c>
      <c r="P3760" s="6">
        <f t="shared" si="233"/>
        <v>59.03846153846154</v>
      </c>
      <c r="Q3760" t="s">
        <v>8317</v>
      </c>
      <c r="R3760" t="s">
        <v>8359</v>
      </c>
      <c r="S3760" s="11">
        <f t="shared" si="234"/>
        <v>41747.471504629626</v>
      </c>
      <c r="T3760" s="11">
        <f t="shared" si="235"/>
        <v>41778.208333333336</v>
      </c>
    </row>
    <row r="3761" spans="1:20" ht="30" hidden="1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232"/>
        <v>110</v>
      </c>
      <c r="P3761" s="6">
        <f t="shared" si="233"/>
        <v>50.111022727272733</v>
      </c>
      <c r="Q3761" t="s">
        <v>8317</v>
      </c>
      <c r="R3761" t="s">
        <v>8359</v>
      </c>
      <c r="S3761" s="11">
        <f t="shared" si="234"/>
        <v>42182.108252314814</v>
      </c>
      <c r="T3761" s="11">
        <f t="shared" si="235"/>
        <v>42242.108252314814</v>
      </c>
    </row>
    <row r="3762" spans="1:20" ht="60" hidden="1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232"/>
        <v>101</v>
      </c>
      <c r="P3762" s="6">
        <f t="shared" si="233"/>
        <v>55.502967032967035</v>
      </c>
      <c r="Q3762" t="s">
        <v>8317</v>
      </c>
      <c r="R3762" t="s">
        <v>8359</v>
      </c>
      <c r="S3762" s="11">
        <f t="shared" si="234"/>
        <v>41739.525300925925</v>
      </c>
      <c r="T3762" s="11">
        <f t="shared" si="235"/>
        <v>41764.525300925925</v>
      </c>
    </row>
    <row r="3763" spans="1:20" ht="60" hidden="1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232"/>
        <v>100</v>
      </c>
      <c r="P3763" s="6">
        <f t="shared" si="233"/>
        <v>166.66666666666666</v>
      </c>
      <c r="Q3763" t="s">
        <v>8317</v>
      </c>
      <c r="R3763" t="s">
        <v>8359</v>
      </c>
      <c r="S3763" s="11">
        <f t="shared" si="234"/>
        <v>42173.466863425929</v>
      </c>
      <c r="T3763" s="11">
        <f t="shared" si="235"/>
        <v>42226.958333333328</v>
      </c>
    </row>
    <row r="3764" spans="1:20" ht="45" hidden="1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232"/>
        <v>106</v>
      </c>
      <c r="P3764" s="6">
        <f t="shared" si="233"/>
        <v>47.428571428571431</v>
      </c>
      <c r="Q3764" t="s">
        <v>8317</v>
      </c>
      <c r="R3764" t="s">
        <v>8359</v>
      </c>
      <c r="S3764" s="11">
        <f t="shared" si="234"/>
        <v>42193.813530092593</v>
      </c>
      <c r="T3764" s="11">
        <f t="shared" si="235"/>
        <v>42218.813530092593</v>
      </c>
    </row>
    <row r="3765" spans="1:20" ht="30" hidden="1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232"/>
        <v>100</v>
      </c>
      <c r="P3765" s="6">
        <f t="shared" si="233"/>
        <v>64.935064935064929</v>
      </c>
      <c r="Q3765" t="s">
        <v>8317</v>
      </c>
      <c r="R3765" t="s">
        <v>8359</v>
      </c>
      <c r="S3765" s="11">
        <f t="shared" si="234"/>
        <v>42065.750300925924</v>
      </c>
      <c r="T3765" s="11">
        <f t="shared" si="235"/>
        <v>42095.708634259259</v>
      </c>
    </row>
    <row r="3766" spans="1:20" ht="45" hidden="1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232"/>
        <v>100</v>
      </c>
      <c r="P3766" s="6">
        <f t="shared" si="233"/>
        <v>55.555555555555557</v>
      </c>
      <c r="Q3766" t="s">
        <v>8317</v>
      </c>
      <c r="R3766" t="s">
        <v>8359</v>
      </c>
      <c r="S3766" s="11">
        <f t="shared" si="234"/>
        <v>42499.842962962968</v>
      </c>
      <c r="T3766" s="11">
        <f t="shared" si="235"/>
        <v>42519.024999999994</v>
      </c>
    </row>
    <row r="3767" spans="1:20" ht="60" hidden="1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232"/>
        <v>113</v>
      </c>
      <c r="P3767" s="6">
        <f t="shared" si="233"/>
        <v>74.224299065420567</v>
      </c>
      <c r="Q3767" t="s">
        <v>8317</v>
      </c>
      <c r="R3767" t="s">
        <v>8359</v>
      </c>
      <c r="S3767" s="11">
        <f t="shared" si="234"/>
        <v>41820.776412037041</v>
      </c>
      <c r="T3767" s="11">
        <f t="shared" si="235"/>
        <v>41850.776412037041</v>
      </c>
    </row>
    <row r="3768" spans="1:20" ht="45" hidden="1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232"/>
        <v>103</v>
      </c>
      <c r="P3768" s="6">
        <f t="shared" si="233"/>
        <v>106.9271875</v>
      </c>
      <c r="Q3768" t="s">
        <v>8317</v>
      </c>
      <c r="R3768" t="s">
        <v>8359</v>
      </c>
      <c r="S3768" s="11">
        <f t="shared" si="234"/>
        <v>41788.167187500003</v>
      </c>
      <c r="T3768" s="11">
        <f t="shared" si="235"/>
        <v>41823.167187500003</v>
      </c>
    </row>
    <row r="3769" spans="1:20" ht="60" hidden="1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232"/>
        <v>117</v>
      </c>
      <c r="P3769" s="6">
        <f t="shared" si="233"/>
        <v>41.696428571428569</v>
      </c>
      <c r="Q3769" t="s">
        <v>8317</v>
      </c>
      <c r="R3769" t="s">
        <v>8359</v>
      </c>
      <c r="S3769" s="11">
        <f t="shared" si="234"/>
        <v>42050.019641203704</v>
      </c>
      <c r="T3769" s="11">
        <f t="shared" si="235"/>
        <v>42064.207638888889</v>
      </c>
    </row>
    <row r="3770" spans="1:20" ht="60" hidden="1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232"/>
        <v>108</v>
      </c>
      <c r="P3770" s="6">
        <f t="shared" si="233"/>
        <v>74.243275862068955</v>
      </c>
      <c r="Q3770" t="s">
        <v>8317</v>
      </c>
      <c r="R3770" t="s">
        <v>8359</v>
      </c>
      <c r="S3770" s="11">
        <f t="shared" si="234"/>
        <v>41772.727893518517</v>
      </c>
      <c r="T3770" s="11">
        <f t="shared" si="235"/>
        <v>41802.727893518517</v>
      </c>
    </row>
    <row r="3771" spans="1:20" ht="45" hidden="1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232"/>
        <v>100</v>
      </c>
      <c r="P3771" s="6">
        <f t="shared" si="233"/>
        <v>73.333333333333329</v>
      </c>
      <c r="Q3771" t="s">
        <v>8317</v>
      </c>
      <c r="R3771" t="s">
        <v>8359</v>
      </c>
      <c r="S3771" s="11">
        <f t="shared" si="234"/>
        <v>42445.598136574074</v>
      </c>
      <c r="T3771" s="11">
        <f t="shared" si="235"/>
        <v>42475.598136574074</v>
      </c>
    </row>
    <row r="3772" spans="1:20" ht="60" hidden="1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232"/>
        <v>100</v>
      </c>
      <c r="P3772" s="6">
        <f t="shared" si="233"/>
        <v>100</v>
      </c>
      <c r="Q3772" t="s">
        <v>8317</v>
      </c>
      <c r="R3772" t="s">
        <v>8359</v>
      </c>
      <c r="S3772" s="11">
        <f t="shared" si="234"/>
        <v>42138.930671296301</v>
      </c>
      <c r="T3772" s="11">
        <f t="shared" si="235"/>
        <v>42168.930671296301</v>
      </c>
    </row>
    <row r="3773" spans="1:20" ht="30" hidden="1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232"/>
        <v>146</v>
      </c>
      <c r="P3773" s="6">
        <f t="shared" si="233"/>
        <v>38.421052631578945</v>
      </c>
      <c r="Q3773" t="s">
        <v>8317</v>
      </c>
      <c r="R3773" t="s">
        <v>8359</v>
      </c>
      <c r="S3773" s="11">
        <f t="shared" si="234"/>
        <v>42493.857083333336</v>
      </c>
      <c r="T3773" s="11">
        <f t="shared" si="235"/>
        <v>42508</v>
      </c>
    </row>
    <row r="3774" spans="1:20" ht="45" hidden="1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232"/>
        <v>110</v>
      </c>
      <c r="P3774" s="6">
        <f t="shared" si="233"/>
        <v>166.96969696969697</v>
      </c>
      <c r="Q3774" t="s">
        <v>8317</v>
      </c>
      <c r="R3774" t="s">
        <v>8359</v>
      </c>
      <c r="S3774" s="11">
        <f t="shared" si="234"/>
        <v>42682.616967592592</v>
      </c>
      <c r="T3774" s="11">
        <f t="shared" si="235"/>
        <v>42703.25</v>
      </c>
    </row>
    <row r="3775" spans="1:20" ht="30" hidden="1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232"/>
        <v>108</v>
      </c>
      <c r="P3775" s="6">
        <f t="shared" si="233"/>
        <v>94.912280701754383</v>
      </c>
      <c r="Q3775" t="s">
        <v>8317</v>
      </c>
      <c r="R3775" t="s">
        <v>8359</v>
      </c>
      <c r="S3775" s="11">
        <f t="shared" si="234"/>
        <v>42656.005173611105</v>
      </c>
      <c r="T3775" s="11">
        <f t="shared" si="235"/>
        <v>42689.088888888888</v>
      </c>
    </row>
    <row r="3776" spans="1:20" ht="60" hidden="1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232"/>
        <v>100</v>
      </c>
      <c r="P3776" s="6">
        <f t="shared" si="233"/>
        <v>100</v>
      </c>
      <c r="Q3776" t="s">
        <v>8317</v>
      </c>
      <c r="R3776" t="s">
        <v>8359</v>
      </c>
      <c r="S3776" s="11">
        <f t="shared" si="234"/>
        <v>42087.792303240742</v>
      </c>
      <c r="T3776" s="11">
        <f t="shared" si="235"/>
        <v>42103.792303240742</v>
      </c>
    </row>
    <row r="3777" spans="1:20" ht="45" hidden="1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232"/>
        <v>100</v>
      </c>
      <c r="P3777" s="6">
        <f t="shared" si="233"/>
        <v>143.21428571428572</v>
      </c>
      <c r="Q3777" t="s">
        <v>8317</v>
      </c>
      <c r="R3777" t="s">
        <v>8359</v>
      </c>
      <c r="S3777" s="11">
        <f t="shared" si="234"/>
        <v>42075.942627314813</v>
      </c>
      <c r="T3777" s="11">
        <f t="shared" si="235"/>
        <v>42103.166666666672</v>
      </c>
    </row>
    <row r="3778" spans="1:20" ht="60" hidden="1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232"/>
        <v>107</v>
      </c>
      <c r="P3778" s="6">
        <f t="shared" si="233"/>
        <v>90.819148936170208</v>
      </c>
      <c r="Q3778" t="s">
        <v>8317</v>
      </c>
      <c r="R3778" t="s">
        <v>8359</v>
      </c>
      <c r="S3778" s="11">
        <f t="shared" si="234"/>
        <v>41814.367800925924</v>
      </c>
      <c r="T3778" s="11">
        <f t="shared" si="235"/>
        <v>41852.041666666664</v>
      </c>
    </row>
    <row r="3779" spans="1:20" ht="45" hidden="1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ref="O3779:O3842" si="236">ROUND(E3779/D3779*100,0)</f>
        <v>143</v>
      </c>
      <c r="P3779" s="6">
        <f t="shared" ref="P3779:P3842" si="237">E3779/L3779</f>
        <v>48.542372881355931</v>
      </c>
      <c r="Q3779" t="s">
        <v>8317</v>
      </c>
      <c r="R3779" t="s">
        <v>8359</v>
      </c>
      <c r="S3779" s="11">
        <f t="shared" ref="S3779:S3842" si="238">(((J3779/60)/60)/24)+DATE(1970,1,1)</f>
        <v>41887.111354166671</v>
      </c>
      <c r="T3779" s="11">
        <f t="shared" ref="T3779:T3842" si="239">(((I3779/60)/60)/24)+DATE(1970,1,1)</f>
        <v>41909.166666666664</v>
      </c>
    </row>
    <row r="3780" spans="1:20" ht="30" hidden="1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236"/>
        <v>105</v>
      </c>
      <c r="P3780" s="6">
        <f t="shared" si="237"/>
        <v>70.027777777777771</v>
      </c>
      <c r="Q3780" t="s">
        <v>8317</v>
      </c>
      <c r="R3780" t="s">
        <v>8359</v>
      </c>
      <c r="S3780" s="11">
        <f t="shared" si="238"/>
        <v>41989.819212962961</v>
      </c>
      <c r="T3780" s="11">
        <f t="shared" si="239"/>
        <v>42049.819212962961</v>
      </c>
    </row>
    <row r="3781" spans="1:20" ht="30" hidden="1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236"/>
        <v>104</v>
      </c>
      <c r="P3781" s="6">
        <f t="shared" si="237"/>
        <v>135.62608695652173</v>
      </c>
      <c r="Q3781" t="s">
        <v>8317</v>
      </c>
      <c r="R3781" t="s">
        <v>8359</v>
      </c>
      <c r="S3781" s="11">
        <f t="shared" si="238"/>
        <v>42425.735416666663</v>
      </c>
      <c r="T3781" s="11">
        <f t="shared" si="239"/>
        <v>42455.693750000006</v>
      </c>
    </row>
    <row r="3782" spans="1:20" ht="45" hidden="1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236"/>
        <v>120</v>
      </c>
      <c r="P3782" s="6">
        <f t="shared" si="237"/>
        <v>100</v>
      </c>
      <c r="Q3782" t="s">
        <v>8317</v>
      </c>
      <c r="R3782" t="s">
        <v>8359</v>
      </c>
      <c r="S3782" s="11">
        <f t="shared" si="238"/>
        <v>42166.219733796301</v>
      </c>
      <c r="T3782" s="11">
        <f t="shared" si="239"/>
        <v>42198.837499999994</v>
      </c>
    </row>
    <row r="3783" spans="1:20" ht="60" hidden="1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236"/>
        <v>110</v>
      </c>
      <c r="P3783" s="6">
        <f t="shared" si="237"/>
        <v>94.90384615384616</v>
      </c>
      <c r="Q3783" t="s">
        <v>8317</v>
      </c>
      <c r="R3783" t="s">
        <v>8359</v>
      </c>
      <c r="S3783" s="11">
        <f t="shared" si="238"/>
        <v>41865.882928240739</v>
      </c>
      <c r="T3783" s="11">
        <f t="shared" si="239"/>
        <v>41890.882928240739</v>
      </c>
    </row>
    <row r="3784" spans="1:20" ht="60" hidden="1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236"/>
        <v>102</v>
      </c>
      <c r="P3784" s="6">
        <f t="shared" si="237"/>
        <v>75.370370370370367</v>
      </c>
      <c r="Q3784" t="s">
        <v>8317</v>
      </c>
      <c r="R3784" t="s">
        <v>8359</v>
      </c>
      <c r="S3784" s="11">
        <f t="shared" si="238"/>
        <v>42546.862233796302</v>
      </c>
      <c r="T3784" s="11">
        <f t="shared" si="239"/>
        <v>42575.958333333328</v>
      </c>
    </row>
    <row r="3785" spans="1:20" ht="45" hidden="1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236"/>
        <v>129</v>
      </c>
      <c r="P3785" s="6">
        <f t="shared" si="237"/>
        <v>64.458333333333329</v>
      </c>
      <c r="Q3785" t="s">
        <v>8317</v>
      </c>
      <c r="R3785" t="s">
        <v>8359</v>
      </c>
      <c r="S3785" s="11">
        <f t="shared" si="238"/>
        <v>42420.140277777777</v>
      </c>
      <c r="T3785" s="11">
        <f t="shared" si="239"/>
        <v>42444.666666666672</v>
      </c>
    </row>
    <row r="3786" spans="1:20" ht="60" hidden="1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236"/>
        <v>115</v>
      </c>
      <c r="P3786" s="6">
        <f t="shared" si="237"/>
        <v>115</v>
      </c>
      <c r="Q3786" t="s">
        <v>8317</v>
      </c>
      <c r="R3786" t="s">
        <v>8359</v>
      </c>
      <c r="S3786" s="11">
        <f t="shared" si="238"/>
        <v>42531.980694444443</v>
      </c>
      <c r="T3786" s="11">
        <f t="shared" si="239"/>
        <v>42561.980694444443</v>
      </c>
    </row>
    <row r="3787" spans="1:20" ht="60" hidden="1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236"/>
        <v>151</v>
      </c>
      <c r="P3787" s="6">
        <f t="shared" si="237"/>
        <v>100.5</v>
      </c>
      <c r="Q3787" t="s">
        <v>8317</v>
      </c>
      <c r="R3787" t="s">
        <v>8359</v>
      </c>
      <c r="S3787" s="11">
        <f t="shared" si="238"/>
        <v>42548.63853009259</v>
      </c>
      <c r="T3787" s="11">
        <f t="shared" si="239"/>
        <v>42584.418749999997</v>
      </c>
    </row>
    <row r="3788" spans="1:20" ht="45" hidden="1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236"/>
        <v>111</v>
      </c>
      <c r="P3788" s="6">
        <f t="shared" si="237"/>
        <v>93.774647887323937</v>
      </c>
      <c r="Q3788" t="s">
        <v>8317</v>
      </c>
      <c r="R3788" t="s">
        <v>8359</v>
      </c>
      <c r="S3788" s="11">
        <f t="shared" si="238"/>
        <v>42487.037905092591</v>
      </c>
      <c r="T3788" s="11">
        <f t="shared" si="239"/>
        <v>42517.037905092591</v>
      </c>
    </row>
    <row r="3789" spans="1:20" ht="45" hidden="1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236"/>
        <v>100</v>
      </c>
      <c r="P3789" s="6">
        <f t="shared" si="237"/>
        <v>35.1</v>
      </c>
      <c r="Q3789" t="s">
        <v>8317</v>
      </c>
      <c r="R3789" t="s">
        <v>8359</v>
      </c>
      <c r="S3789" s="11">
        <f t="shared" si="238"/>
        <v>42167.534791666665</v>
      </c>
      <c r="T3789" s="11">
        <f t="shared" si="239"/>
        <v>42196.165972222225</v>
      </c>
    </row>
    <row r="3790" spans="1:20" ht="7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236"/>
        <v>1</v>
      </c>
      <c r="P3790" s="6">
        <f t="shared" si="237"/>
        <v>500</v>
      </c>
      <c r="Q3790" t="s">
        <v>8317</v>
      </c>
      <c r="R3790" t="s">
        <v>8359</v>
      </c>
      <c r="S3790" s="11">
        <f t="shared" si="238"/>
        <v>42333.695821759262</v>
      </c>
      <c r="T3790" s="11">
        <f t="shared" si="239"/>
        <v>42361.679166666669</v>
      </c>
    </row>
    <row r="3791" spans="1:20" ht="4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236"/>
        <v>3</v>
      </c>
      <c r="P3791" s="6">
        <f t="shared" si="237"/>
        <v>29</v>
      </c>
      <c r="Q3791" t="s">
        <v>8317</v>
      </c>
      <c r="R3791" t="s">
        <v>8359</v>
      </c>
      <c r="S3791" s="11">
        <f t="shared" si="238"/>
        <v>42138.798819444448</v>
      </c>
      <c r="T3791" s="11">
        <f t="shared" si="239"/>
        <v>42170.798819444448</v>
      </c>
    </row>
    <row r="3792" spans="1:20" ht="60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236"/>
        <v>0</v>
      </c>
      <c r="P3792" s="6" t="e">
        <f t="shared" si="237"/>
        <v>#DIV/0!</v>
      </c>
      <c r="Q3792" t="s">
        <v>8317</v>
      </c>
      <c r="R3792" t="s">
        <v>8359</v>
      </c>
      <c r="S3792" s="11">
        <f t="shared" si="238"/>
        <v>42666.666932870372</v>
      </c>
      <c r="T3792" s="11">
        <f t="shared" si="239"/>
        <v>42696.708599537036</v>
      </c>
    </row>
    <row r="3793" spans="1:20" ht="30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236"/>
        <v>0</v>
      </c>
      <c r="P3793" s="6" t="e">
        <f t="shared" si="237"/>
        <v>#DIV/0!</v>
      </c>
      <c r="Q3793" t="s">
        <v>8317</v>
      </c>
      <c r="R3793" t="s">
        <v>8359</v>
      </c>
      <c r="S3793" s="11">
        <f t="shared" si="238"/>
        <v>41766.692037037035</v>
      </c>
      <c r="T3793" s="11">
        <f t="shared" si="239"/>
        <v>41826.692037037035</v>
      </c>
    </row>
    <row r="3794" spans="1:20" ht="30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236"/>
        <v>0</v>
      </c>
      <c r="P3794" s="6">
        <f t="shared" si="237"/>
        <v>17.5</v>
      </c>
      <c r="Q3794" t="s">
        <v>8317</v>
      </c>
      <c r="R3794" t="s">
        <v>8359</v>
      </c>
      <c r="S3794" s="11">
        <f t="shared" si="238"/>
        <v>42170.447013888886</v>
      </c>
      <c r="T3794" s="11">
        <f t="shared" si="239"/>
        <v>42200.447013888886</v>
      </c>
    </row>
    <row r="3795" spans="1:20" ht="60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236"/>
        <v>60</v>
      </c>
      <c r="P3795" s="6">
        <f t="shared" si="237"/>
        <v>174</v>
      </c>
      <c r="Q3795" t="s">
        <v>8317</v>
      </c>
      <c r="R3795" t="s">
        <v>8359</v>
      </c>
      <c r="S3795" s="11">
        <f t="shared" si="238"/>
        <v>41968.938993055555</v>
      </c>
      <c r="T3795" s="11">
        <f t="shared" si="239"/>
        <v>41989.938993055555</v>
      </c>
    </row>
    <row r="3796" spans="1:20" ht="60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236"/>
        <v>1</v>
      </c>
      <c r="P3796" s="6">
        <f t="shared" si="237"/>
        <v>50</v>
      </c>
      <c r="Q3796" t="s">
        <v>8317</v>
      </c>
      <c r="R3796" t="s">
        <v>8359</v>
      </c>
      <c r="S3796" s="11">
        <f t="shared" si="238"/>
        <v>42132.58048611111</v>
      </c>
      <c r="T3796" s="11">
        <f t="shared" si="239"/>
        <v>42162.58048611111</v>
      </c>
    </row>
    <row r="3797" spans="1:20" ht="4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236"/>
        <v>2</v>
      </c>
      <c r="P3797" s="6">
        <f t="shared" si="237"/>
        <v>5</v>
      </c>
      <c r="Q3797" t="s">
        <v>8317</v>
      </c>
      <c r="R3797" t="s">
        <v>8359</v>
      </c>
      <c r="S3797" s="11">
        <f t="shared" si="238"/>
        <v>42201.436226851853</v>
      </c>
      <c r="T3797" s="11">
        <f t="shared" si="239"/>
        <v>42244.9375</v>
      </c>
    </row>
    <row r="3798" spans="1:20" ht="60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236"/>
        <v>0</v>
      </c>
      <c r="P3798" s="6">
        <f t="shared" si="237"/>
        <v>1</v>
      </c>
      <c r="Q3798" t="s">
        <v>8317</v>
      </c>
      <c r="R3798" t="s">
        <v>8359</v>
      </c>
      <c r="S3798" s="11">
        <f t="shared" si="238"/>
        <v>42689.029583333337</v>
      </c>
      <c r="T3798" s="11">
        <f t="shared" si="239"/>
        <v>42749.029583333337</v>
      </c>
    </row>
    <row r="3799" spans="1:20" ht="60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236"/>
        <v>90</v>
      </c>
      <c r="P3799" s="6">
        <f t="shared" si="237"/>
        <v>145.40540540540542</v>
      </c>
      <c r="Q3799" t="s">
        <v>8317</v>
      </c>
      <c r="R3799" t="s">
        <v>8359</v>
      </c>
      <c r="S3799" s="11">
        <f t="shared" si="238"/>
        <v>42084.881539351853</v>
      </c>
      <c r="T3799" s="11">
        <f t="shared" si="239"/>
        <v>42114.881539351853</v>
      </c>
    </row>
    <row r="3800" spans="1:20" ht="60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236"/>
        <v>1</v>
      </c>
      <c r="P3800" s="6">
        <f t="shared" si="237"/>
        <v>205</v>
      </c>
      <c r="Q3800" t="s">
        <v>8317</v>
      </c>
      <c r="R3800" t="s">
        <v>8359</v>
      </c>
      <c r="S3800" s="11">
        <f t="shared" si="238"/>
        <v>41831.722777777781</v>
      </c>
      <c r="T3800" s="11">
        <f t="shared" si="239"/>
        <v>41861.722777777781</v>
      </c>
    </row>
    <row r="3801" spans="1:20" ht="4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236"/>
        <v>4</v>
      </c>
      <c r="P3801" s="6">
        <f t="shared" si="237"/>
        <v>100.5</v>
      </c>
      <c r="Q3801" t="s">
        <v>8317</v>
      </c>
      <c r="R3801" t="s">
        <v>8359</v>
      </c>
      <c r="S3801" s="11">
        <f t="shared" si="238"/>
        <v>42410.93105324074</v>
      </c>
      <c r="T3801" s="11">
        <f t="shared" si="239"/>
        <v>42440.93105324074</v>
      </c>
    </row>
    <row r="3802" spans="1:20" ht="60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236"/>
        <v>4</v>
      </c>
      <c r="P3802" s="6">
        <f t="shared" si="237"/>
        <v>55.0625</v>
      </c>
      <c r="Q3802" t="s">
        <v>8317</v>
      </c>
      <c r="R3802" t="s">
        <v>8359</v>
      </c>
      <c r="S3802" s="11">
        <f t="shared" si="238"/>
        <v>41982.737071759257</v>
      </c>
      <c r="T3802" s="11">
        <f t="shared" si="239"/>
        <v>42015.207638888889</v>
      </c>
    </row>
    <row r="3803" spans="1:20" ht="4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236"/>
        <v>9</v>
      </c>
      <c r="P3803" s="6">
        <f t="shared" si="237"/>
        <v>47.333333333333336</v>
      </c>
      <c r="Q3803" t="s">
        <v>8317</v>
      </c>
      <c r="R3803" t="s">
        <v>8359</v>
      </c>
      <c r="S3803" s="11">
        <f t="shared" si="238"/>
        <v>41975.676111111112</v>
      </c>
      <c r="T3803" s="11">
        <f t="shared" si="239"/>
        <v>42006.676111111112</v>
      </c>
    </row>
    <row r="3804" spans="1:20" ht="4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236"/>
        <v>0</v>
      </c>
      <c r="P3804" s="6" t="e">
        <f t="shared" si="237"/>
        <v>#DIV/0!</v>
      </c>
      <c r="Q3804" t="s">
        <v>8317</v>
      </c>
      <c r="R3804" t="s">
        <v>8359</v>
      </c>
      <c r="S3804" s="11">
        <f t="shared" si="238"/>
        <v>42269.126226851848</v>
      </c>
      <c r="T3804" s="11">
        <f t="shared" si="239"/>
        <v>42299.126226851848</v>
      </c>
    </row>
    <row r="3805" spans="1:20" ht="30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236"/>
        <v>20</v>
      </c>
      <c r="P3805" s="6">
        <f t="shared" si="237"/>
        <v>58.95</v>
      </c>
      <c r="Q3805" t="s">
        <v>8317</v>
      </c>
      <c r="R3805" t="s">
        <v>8359</v>
      </c>
      <c r="S3805" s="11">
        <f t="shared" si="238"/>
        <v>42403.971851851849</v>
      </c>
      <c r="T3805" s="11">
        <f t="shared" si="239"/>
        <v>42433.971851851849</v>
      </c>
    </row>
    <row r="3806" spans="1:20" ht="60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236"/>
        <v>0</v>
      </c>
      <c r="P3806" s="6" t="e">
        <f t="shared" si="237"/>
        <v>#DIV/0!</v>
      </c>
      <c r="Q3806" t="s">
        <v>8317</v>
      </c>
      <c r="R3806" t="s">
        <v>8359</v>
      </c>
      <c r="S3806" s="11">
        <f t="shared" si="238"/>
        <v>42527.00953703704</v>
      </c>
      <c r="T3806" s="11">
        <f t="shared" si="239"/>
        <v>42582.291666666672</v>
      </c>
    </row>
    <row r="3807" spans="1:20" ht="4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236"/>
        <v>0</v>
      </c>
      <c r="P3807" s="6">
        <f t="shared" si="237"/>
        <v>1.5</v>
      </c>
      <c r="Q3807" t="s">
        <v>8317</v>
      </c>
      <c r="R3807" t="s">
        <v>8359</v>
      </c>
      <c r="S3807" s="11">
        <f t="shared" si="238"/>
        <v>41849.887037037035</v>
      </c>
      <c r="T3807" s="11">
        <f t="shared" si="239"/>
        <v>41909.887037037035</v>
      </c>
    </row>
    <row r="3808" spans="1:20" ht="60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236"/>
        <v>0</v>
      </c>
      <c r="P3808" s="6">
        <f t="shared" si="237"/>
        <v>5</v>
      </c>
      <c r="Q3808" t="s">
        <v>8317</v>
      </c>
      <c r="R3808" t="s">
        <v>8359</v>
      </c>
      <c r="S3808" s="11">
        <f t="shared" si="238"/>
        <v>41799.259039351848</v>
      </c>
      <c r="T3808" s="11">
        <f t="shared" si="239"/>
        <v>41819.259039351848</v>
      </c>
    </row>
    <row r="3809" spans="1:20" ht="60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236"/>
        <v>30</v>
      </c>
      <c r="P3809" s="6">
        <f t="shared" si="237"/>
        <v>50.555555555555557</v>
      </c>
      <c r="Q3809" t="s">
        <v>8317</v>
      </c>
      <c r="R3809" t="s">
        <v>8359</v>
      </c>
      <c r="S3809" s="11">
        <f t="shared" si="238"/>
        <v>42090.909016203703</v>
      </c>
      <c r="T3809" s="11">
        <f t="shared" si="239"/>
        <v>42097.909016203703</v>
      </c>
    </row>
    <row r="3810" spans="1:20" ht="45" hidden="1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236"/>
        <v>100</v>
      </c>
      <c r="P3810" s="6">
        <f t="shared" si="237"/>
        <v>41.666666666666664</v>
      </c>
      <c r="Q3810" t="s">
        <v>8317</v>
      </c>
      <c r="R3810" t="s">
        <v>8318</v>
      </c>
      <c r="S3810" s="11">
        <f t="shared" si="238"/>
        <v>42059.453923611116</v>
      </c>
      <c r="T3810" s="11">
        <f t="shared" si="239"/>
        <v>42119.412256944444</v>
      </c>
    </row>
    <row r="3811" spans="1:20" ht="60" hidden="1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236"/>
        <v>101</v>
      </c>
      <c r="P3811" s="6">
        <f t="shared" si="237"/>
        <v>53.289473684210527</v>
      </c>
      <c r="Q3811" t="s">
        <v>8317</v>
      </c>
      <c r="R3811" t="s">
        <v>8318</v>
      </c>
      <c r="S3811" s="11">
        <f t="shared" si="238"/>
        <v>41800.526701388888</v>
      </c>
      <c r="T3811" s="11">
        <f t="shared" si="239"/>
        <v>41850.958333333336</v>
      </c>
    </row>
    <row r="3812" spans="1:20" ht="60" hidden="1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236"/>
        <v>122</v>
      </c>
      <c r="P3812" s="6">
        <f t="shared" si="237"/>
        <v>70.230769230769226</v>
      </c>
      <c r="Q3812" t="s">
        <v>8317</v>
      </c>
      <c r="R3812" t="s">
        <v>8318</v>
      </c>
      <c r="S3812" s="11">
        <f t="shared" si="238"/>
        <v>42054.849050925928</v>
      </c>
      <c r="T3812" s="11">
        <f t="shared" si="239"/>
        <v>42084.807384259257</v>
      </c>
    </row>
    <row r="3813" spans="1:20" ht="60" hidden="1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236"/>
        <v>330</v>
      </c>
      <c r="P3813" s="6">
        <f t="shared" si="237"/>
        <v>43.421052631578945</v>
      </c>
      <c r="Q3813" t="s">
        <v>8317</v>
      </c>
      <c r="R3813" t="s">
        <v>8318</v>
      </c>
      <c r="S3813" s="11">
        <f t="shared" si="238"/>
        <v>42487.62700231481</v>
      </c>
      <c r="T3813" s="11">
        <f t="shared" si="239"/>
        <v>42521.458333333328</v>
      </c>
    </row>
    <row r="3814" spans="1:20" ht="60" hidden="1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236"/>
        <v>110</v>
      </c>
      <c r="P3814" s="6">
        <f t="shared" si="237"/>
        <v>199.18181818181819</v>
      </c>
      <c r="Q3814" t="s">
        <v>8317</v>
      </c>
      <c r="R3814" t="s">
        <v>8318</v>
      </c>
      <c r="S3814" s="11">
        <f t="shared" si="238"/>
        <v>42109.751250000001</v>
      </c>
      <c r="T3814" s="11">
        <f t="shared" si="239"/>
        <v>42156.165972222225</v>
      </c>
    </row>
    <row r="3815" spans="1:20" ht="60" hidden="1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236"/>
        <v>101</v>
      </c>
      <c r="P3815" s="6">
        <f t="shared" si="237"/>
        <v>78.518148148148143</v>
      </c>
      <c r="Q3815" t="s">
        <v>8317</v>
      </c>
      <c r="R3815" t="s">
        <v>8318</v>
      </c>
      <c r="S3815" s="11">
        <f t="shared" si="238"/>
        <v>42497.275706018518</v>
      </c>
      <c r="T3815" s="11">
        <f t="shared" si="239"/>
        <v>42535.904861111107</v>
      </c>
    </row>
    <row r="3816" spans="1:20" ht="60" hidden="1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236"/>
        <v>140</v>
      </c>
      <c r="P3816" s="6">
        <f t="shared" si="237"/>
        <v>61.823529411764703</v>
      </c>
      <c r="Q3816" t="s">
        <v>8317</v>
      </c>
      <c r="R3816" t="s">
        <v>8318</v>
      </c>
      <c r="S3816" s="11">
        <f t="shared" si="238"/>
        <v>42058.904074074075</v>
      </c>
      <c r="T3816" s="11">
        <f t="shared" si="239"/>
        <v>42095.165972222225</v>
      </c>
    </row>
    <row r="3817" spans="1:20" ht="30" hidden="1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236"/>
        <v>100</v>
      </c>
      <c r="P3817" s="6">
        <f t="shared" si="237"/>
        <v>50.000500000000002</v>
      </c>
      <c r="Q3817" t="s">
        <v>8317</v>
      </c>
      <c r="R3817" t="s">
        <v>8318</v>
      </c>
      <c r="S3817" s="11">
        <f t="shared" si="238"/>
        <v>42207.259918981479</v>
      </c>
      <c r="T3817" s="11">
        <f t="shared" si="239"/>
        <v>42236.958333333328</v>
      </c>
    </row>
    <row r="3818" spans="1:20" ht="60" hidden="1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236"/>
        <v>119</v>
      </c>
      <c r="P3818" s="6">
        <f t="shared" si="237"/>
        <v>48.339729729729726</v>
      </c>
      <c r="Q3818" t="s">
        <v>8317</v>
      </c>
      <c r="R3818" t="s">
        <v>8318</v>
      </c>
      <c r="S3818" s="11">
        <f t="shared" si="238"/>
        <v>41807.690081018518</v>
      </c>
      <c r="T3818" s="11">
        <f t="shared" si="239"/>
        <v>41837.690081018518</v>
      </c>
    </row>
    <row r="3819" spans="1:20" ht="60" hidden="1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236"/>
        <v>107</v>
      </c>
      <c r="P3819" s="6">
        <f t="shared" si="237"/>
        <v>107.25</v>
      </c>
      <c r="Q3819" t="s">
        <v>8317</v>
      </c>
      <c r="R3819" t="s">
        <v>8318</v>
      </c>
      <c r="S3819" s="11">
        <f t="shared" si="238"/>
        <v>42284.69694444444</v>
      </c>
      <c r="T3819" s="11">
        <f t="shared" si="239"/>
        <v>42301.165972222225</v>
      </c>
    </row>
    <row r="3820" spans="1:20" ht="45" hidden="1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236"/>
        <v>228</v>
      </c>
      <c r="P3820" s="6">
        <f t="shared" si="237"/>
        <v>57</v>
      </c>
      <c r="Q3820" t="s">
        <v>8317</v>
      </c>
      <c r="R3820" t="s">
        <v>8318</v>
      </c>
      <c r="S3820" s="11">
        <f t="shared" si="238"/>
        <v>42045.84238425926</v>
      </c>
      <c r="T3820" s="11">
        <f t="shared" si="239"/>
        <v>42075.800717592589</v>
      </c>
    </row>
    <row r="3821" spans="1:20" ht="45" hidden="1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236"/>
        <v>106</v>
      </c>
      <c r="P3821" s="6">
        <f t="shared" si="237"/>
        <v>40.92307692307692</v>
      </c>
      <c r="Q3821" t="s">
        <v>8317</v>
      </c>
      <c r="R3821" t="s">
        <v>8318</v>
      </c>
      <c r="S3821" s="11">
        <f t="shared" si="238"/>
        <v>42184.209537037037</v>
      </c>
      <c r="T3821" s="11">
        <f t="shared" si="239"/>
        <v>42202.876388888893</v>
      </c>
    </row>
    <row r="3822" spans="1:20" ht="45" hidden="1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236"/>
        <v>143</v>
      </c>
      <c r="P3822" s="6">
        <f t="shared" si="237"/>
        <v>21.5</v>
      </c>
      <c r="Q3822" t="s">
        <v>8317</v>
      </c>
      <c r="R3822" t="s">
        <v>8318</v>
      </c>
      <c r="S3822" s="11">
        <f t="shared" si="238"/>
        <v>42160.651817129634</v>
      </c>
      <c r="T3822" s="11">
        <f t="shared" si="239"/>
        <v>42190.651817129634</v>
      </c>
    </row>
    <row r="3823" spans="1:20" ht="60" hidden="1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236"/>
        <v>105</v>
      </c>
      <c r="P3823" s="6">
        <f t="shared" si="237"/>
        <v>79.543478260869563</v>
      </c>
      <c r="Q3823" t="s">
        <v>8317</v>
      </c>
      <c r="R3823" t="s">
        <v>8318</v>
      </c>
      <c r="S3823" s="11">
        <f t="shared" si="238"/>
        <v>42341.180636574078</v>
      </c>
      <c r="T3823" s="11">
        <f t="shared" si="239"/>
        <v>42373.180636574078</v>
      </c>
    </row>
    <row r="3824" spans="1:20" ht="60" hidden="1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236"/>
        <v>110</v>
      </c>
      <c r="P3824" s="6">
        <f t="shared" si="237"/>
        <v>72.381578947368425</v>
      </c>
      <c r="Q3824" t="s">
        <v>8317</v>
      </c>
      <c r="R3824" t="s">
        <v>8318</v>
      </c>
      <c r="S3824" s="11">
        <f t="shared" si="238"/>
        <v>42329.838159722218</v>
      </c>
      <c r="T3824" s="11">
        <f t="shared" si="239"/>
        <v>42388.957638888889</v>
      </c>
    </row>
    <row r="3825" spans="1:20" ht="60" hidden="1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236"/>
        <v>106</v>
      </c>
      <c r="P3825" s="6">
        <f t="shared" si="237"/>
        <v>64.634146341463421</v>
      </c>
      <c r="Q3825" t="s">
        <v>8317</v>
      </c>
      <c r="R3825" t="s">
        <v>8318</v>
      </c>
      <c r="S3825" s="11">
        <f t="shared" si="238"/>
        <v>42170.910231481481</v>
      </c>
      <c r="T3825" s="11">
        <f t="shared" si="239"/>
        <v>42205.165972222225</v>
      </c>
    </row>
    <row r="3826" spans="1:20" ht="60" hidden="1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236"/>
        <v>108</v>
      </c>
      <c r="P3826" s="6">
        <f t="shared" si="237"/>
        <v>38.571428571428569</v>
      </c>
      <c r="Q3826" t="s">
        <v>8317</v>
      </c>
      <c r="R3826" t="s">
        <v>8318</v>
      </c>
      <c r="S3826" s="11">
        <f t="shared" si="238"/>
        <v>42571.626192129625</v>
      </c>
      <c r="T3826" s="11">
        <f t="shared" si="239"/>
        <v>42583.570138888885</v>
      </c>
    </row>
    <row r="3827" spans="1:20" ht="60" hidden="1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236"/>
        <v>105</v>
      </c>
      <c r="P3827" s="6">
        <f t="shared" si="237"/>
        <v>107.57142857142857</v>
      </c>
      <c r="Q3827" t="s">
        <v>8317</v>
      </c>
      <c r="R3827" t="s">
        <v>8318</v>
      </c>
      <c r="S3827" s="11">
        <f t="shared" si="238"/>
        <v>42151.069606481484</v>
      </c>
      <c r="T3827" s="11">
        <f t="shared" si="239"/>
        <v>42172.069606481484</v>
      </c>
    </row>
    <row r="3828" spans="1:20" ht="45" hidden="1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236"/>
        <v>119</v>
      </c>
      <c r="P3828" s="6">
        <f t="shared" si="237"/>
        <v>27.5</v>
      </c>
      <c r="Q3828" t="s">
        <v>8317</v>
      </c>
      <c r="R3828" t="s">
        <v>8318</v>
      </c>
      <c r="S3828" s="11">
        <f t="shared" si="238"/>
        <v>42101.423541666663</v>
      </c>
      <c r="T3828" s="11">
        <f t="shared" si="239"/>
        <v>42131.423541666663</v>
      </c>
    </row>
    <row r="3829" spans="1:20" ht="60" hidden="1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236"/>
        <v>153</v>
      </c>
      <c r="P3829" s="6">
        <f t="shared" si="237"/>
        <v>70.461538461538467</v>
      </c>
      <c r="Q3829" t="s">
        <v>8317</v>
      </c>
      <c r="R3829" t="s">
        <v>8318</v>
      </c>
      <c r="S3829" s="11">
        <f t="shared" si="238"/>
        <v>42034.928252314814</v>
      </c>
      <c r="T3829" s="11">
        <f t="shared" si="239"/>
        <v>42090</v>
      </c>
    </row>
    <row r="3830" spans="1:20" ht="60" hidden="1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236"/>
        <v>100</v>
      </c>
      <c r="P3830" s="6">
        <f t="shared" si="237"/>
        <v>178.57142857142858</v>
      </c>
      <c r="Q3830" t="s">
        <v>8317</v>
      </c>
      <c r="R3830" t="s">
        <v>8318</v>
      </c>
      <c r="S3830" s="11">
        <f t="shared" si="238"/>
        <v>41944.527627314819</v>
      </c>
      <c r="T3830" s="11">
        <f t="shared" si="239"/>
        <v>42004.569293981483</v>
      </c>
    </row>
    <row r="3831" spans="1:20" ht="60" hidden="1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236"/>
        <v>100</v>
      </c>
      <c r="P3831" s="6">
        <f t="shared" si="237"/>
        <v>62.625</v>
      </c>
      <c r="Q3831" t="s">
        <v>8317</v>
      </c>
      <c r="R3831" t="s">
        <v>8318</v>
      </c>
      <c r="S3831" s="11">
        <f t="shared" si="238"/>
        <v>42593.865405092598</v>
      </c>
      <c r="T3831" s="11">
        <f t="shared" si="239"/>
        <v>42613.865405092598</v>
      </c>
    </row>
    <row r="3832" spans="1:20" ht="45" hidden="1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236"/>
        <v>225</v>
      </c>
      <c r="P3832" s="6">
        <f t="shared" si="237"/>
        <v>75</v>
      </c>
      <c r="Q3832" t="s">
        <v>8317</v>
      </c>
      <c r="R3832" t="s">
        <v>8318</v>
      </c>
      <c r="S3832" s="11">
        <f t="shared" si="238"/>
        <v>42503.740868055553</v>
      </c>
      <c r="T3832" s="11">
        <f t="shared" si="239"/>
        <v>42517.740868055553</v>
      </c>
    </row>
    <row r="3833" spans="1:20" ht="60" hidden="1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236"/>
        <v>106</v>
      </c>
      <c r="P3833" s="6">
        <f t="shared" si="237"/>
        <v>58.901111111111113</v>
      </c>
      <c r="Q3833" t="s">
        <v>8317</v>
      </c>
      <c r="R3833" t="s">
        <v>8318</v>
      </c>
      <c r="S3833" s="11">
        <f t="shared" si="238"/>
        <v>41927.848900462966</v>
      </c>
      <c r="T3833" s="11">
        <f t="shared" si="239"/>
        <v>41948.890567129631</v>
      </c>
    </row>
    <row r="3834" spans="1:20" ht="60" hidden="1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236"/>
        <v>105</v>
      </c>
      <c r="P3834" s="6">
        <f t="shared" si="237"/>
        <v>139.55555555555554</v>
      </c>
      <c r="Q3834" t="s">
        <v>8317</v>
      </c>
      <c r="R3834" t="s">
        <v>8318</v>
      </c>
      <c r="S3834" s="11">
        <f t="shared" si="238"/>
        <v>42375.114988425921</v>
      </c>
      <c r="T3834" s="11">
        <f t="shared" si="239"/>
        <v>42420.114988425921</v>
      </c>
    </row>
    <row r="3835" spans="1:20" ht="60" hidden="1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236"/>
        <v>117</v>
      </c>
      <c r="P3835" s="6">
        <f t="shared" si="237"/>
        <v>70</v>
      </c>
      <c r="Q3835" t="s">
        <v>8317</v>
      </c>
      <c r="R3835" t="s">
        <v>8318</v>
      </c>
      <c r="S3835" s="11">
        <f t="shared" si="238"/>
        <v>41963.872361111105</v>
      </c>
      <c r="T3835" s="11">
        <f t="shared" si="239"/>
        <v>41974.797916666663</v>
      </c>
    </row>
    <row r="3836" spans="1:20" ht="60" hidden="1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236"/>
        <v>109</v>
      </c>
      <c r="P3836" s="6">
        <f t="shared" si="237"/>
        <v>57.385964912280699</v>
      </c>
      <c r="Q3836" t="s">
        <v>8317</v>
      </c>
      <c r="R3836" t="s">
        <v>8318</v>
      </c>
      <c r="S3836" s="11">
        <f t="shared" si="238"/>
        <v>42143.445219907408</v>
      </c>
      <c r="T3836" s="11">
        <f t="shared" si="239"/>
        <v>42173.445219907408</v>
      </c>
    </row>
    <row r="3837" spans="1:20" ht="60" hidden="1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236"/>
        <v>160</v>
      </c>
      <c r="P3837" s="6">
        <f t="shared" si="237"/>
        <v>40</v>
      </c>
      <c r="Q3837" t="s">
        <v>8317</v>
      </c>
      <c r="R3837" t="s">
        <v>8318</v>
      </c>
      <c r="S3837" s="11">
        <f t="shared" si="238"/>
        <v>42460.94222222222</v>
      </c>
      <c r="T3837" s="11">
        <f t="shared" si="239"/>
        <v>42481.94222222222</v>
      </c>
    </row>
    <row r="3838" spans="1:20" ht="45" hidden="1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236"/>
        <v>113</v>
      </c>
      <c r="P3838" s="6">
        <f t="shared" si="237"/>
        <v>64.285714285714292</v>
      </c>
      <c r="Q3838" t="s">
        <v>8317</v>
      </c>
      <c r="R3838" t="s">
        <v>8318</v>
      </c>
      <c r="S3838" s="11">
        <f t="shared" si="238"/>
        <v>42553.926527777774</v>
      </c>
      <c r="T3838" s="11">
        <f t="shared" si="239"/>
        <v>42585.172916666663</v>
      </c>
    </row>
    <row r="3839" spans="1:20" ht="30" hidden="1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236"/>
        <v>102</v>
      </c>
      <c r="P3839" s="6">
        <f t="shared" si="237"/>
        <v>120.11764705882354</v>
      </c>
      <c r="Q3839" t="s">
        <v>8317</v>
      </c>
      <c r="R3839" t="s">
        <v>8318</v>
      </c>
      <c r="S3839" s="11">
        <f t="shared" si="238"/>
        <v>42152.765717592592</v>
      </c>
      <c r="T3839" s="11">
        <f t="shared" si="239"/>
        <v>42188.765717592592</v>
      </c>
    </row>
    <row r="3840" spans="1:20" ht="60" hidden="1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236"/>
        <v>101</v>
      </c>
      <c r="P3840" s="6">
        <f t="shared" si="237"/>
        <v>1008.24</v>
      </c>
      <c r="Q3840" t="s">
        <v>8317</v>
      </c>
      <c r="R3840" t="s">
        <v>8318</v>
      </c>
      <c r="S3840" s="11">
        <f t="shared" si="238"/>
        <v>42116.710752314815</v>
      </c>
      <c r="T3840" s="11">
        <f t="shared" si="239"/>
        <v>42146.710752314815</v>
      </c>
    </row>
    <row r="3841" spans="1:20" ht="60" hidden="1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236"/>
        <v>101</v>
      </c>
      <c r="P3841" s="6">
        <f t="shared" si="237"/>
        <v>63.28125</v>
      </c>
      <c r="Q3841" t="s">
        <v>8317</v>
      </c>
      <c r="R3841" t="s">
        <v>8318</v>
      </c>
      <c r="S3841" s="11">
        <f t="shared" si="238"/>
        <v>42155.142638888887</v>
      </c>
      <c r="T3841" s="11">
        <f t="shared" si="239"/>
        <v>42215.142638888887</v>
      </c>
    </row>
    <row r="3842" spans="1:20" ht="45" hidden="1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236"/>
        <v>6500</v>
      </c>
      <c r="P3842" s="6">
        <f t="shared" si="237"/>
        <v>21.666666666666668</v>
      </c>
      <c r="Q3842" t="s">
        <v>8317</v>
      </c>
      <c r="R3842" t="s">
        <v>8318</v>
      </c>
      <c r="S3842" s="11">
        <f t="shared" si="238"/>
        <v>42432.701724537037</v>
      </c>
      <c r="T3842" s="11">
        <f t="shared" si="239"/>
        <v>42457.660057870366</v>
      </c>
    </row>
    <row r="3843" spans="1:20" ht="60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ref="O3843:O3906" si="240">ROUND(E3843/D3843*100,0)</f>
        <v>9</v>
      </c>
      <c r="P3843" s="6">
        <f t="shared" ref="P3843:P3906" si="241">E3843/L3843</f>
        <v>25.647058823529413</v>
      </c>
      <c r="Q3843" t="s">
        <v>8317</v>
      </c>
      <c r="R3843" t="s">
        <v>8318</v>
      </c>
      <c r="S3843" s="11">
        <f t="shared" ref="S3843:S3906" si="242">(((J3843/60)/60)/24)+DATE(1970,1,1)</f>
        <v>41780.785729166666</v>
      </c>
      <c r="T3843" s="11">
        <f t="shared" ref="T3843:T3906" si="243">(((I3843/60)/60)/24)+DATE(1970,1,1)</f>
        <v>41840.785729166666</v>
      </c>
    </row>
    <row r="3844" spans="1:20" ht="60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240"/>
        <v>22</v>
      </c>
      <c r="P3844" s="6">
        <f t="shared" si="241"/>
        <v>47.695652173913047</v>
      </c>
      <c r="Q3844" t="s">
        <v>8317</v>
      </c>
      <c r="R3844" t="s">
        <v>8318</v>
      </c>
      <c r="S3844" s="11">
        <f t="shared" si="242"/>
        <v>41740.493657407409</v>
      </c>
      <c r="T3844" s="11">
        <f t="shared" si="243"/>
        <v>41770.493657407409</v>
      </c>
    </row>
    <row r="3845" spans="1:20" ht="60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240"/>
        <v>21</v>
      </c>
      <c r="P3845" s="6">
        <f t="shared" si="241"/>
        <v>56.05263157894737</v>
      </c>
      <c r="Q3845" t="s">
        <v>8317</v>
      </c>
      <c r="R3845" t="s">
        <v>8318</v>
      </c>
      <c r="S3845" s="11">
        <f t="shared" si="242"/>
        <v>41766.072500000002</v>
      </c>
      <c r="T3845" s="11">
        <f t="shared" si="243"/>
        <v>41791.072500000002</v>
      </c>
    </row>
    <row r="3846" spans="1:20" ht="60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240"/>
        <v>41</v>
      </c>
      <c r="P3846" s="6">
        <f t="shared" si="241"/>
        <v>81.319999999999993</v>
      </c>
      <c r="Q3846" t="s">
        <v>8317</v>
      </c>
      <c r="R3846" t="s">
        <v>8318</v>
      </c>
      <c r="S3846" s="11">
        <f t="shared" si="242"/>
        <v>41766.617291666669</v>
      </c>
      <c r="T3846" s="11">
        <f t="shared" si="243"/>
        <v>41793.290972222225</v>
      </c>
    </row>
    <row r="3847" spans="1:20" ht="60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240"/>
        <v>2</v>
      </c>
      <c r="P3847" s="6">
        <f t="shared" si="241"/>
        <v>70.166666666666671</v>
      </c>
      <c r="Q3847" t="s">
        <v>8317</v>
      </c>
      <c r="R3847" t="s">
        <v>8318</v>
      </c>
      <c r="S3847" s="11">
        <f t="shared" si="242"/>
        <v>42248.627013888887</v>
      </c>
      <c r="T3847" s="11">
        <f t="shared" si="243"/>
        <v>42278.627013888887</v>
      </c>
    </row>
    <row r="3848" spans="1:20" ht="4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240"/>
        <v>3</v>
      </c>
      <c r="P3848" s="6">
        <f t="shared" si="241"/>
        <v>23.625</v>
      </c>
      <c r="Q3848" t="s">
        <v>8317</v>
      </c>
      <c r="R3848" t="s">
        <v>8318</v>
      </c>
      <c r="S3848" s="11">
        <f t="shared" si="242"/>
        <v>41885.221550925926</v>
      </c>
      <c r="T3848" s="11">
        <f t="shared" si="243"/>
        <v>41916.290972222225</v>
      </c>
    </row>
    <row r="3849" spans="1:20" ht="4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240"/>
        <v>16</v>
      </c>
      <c r="P3849" s="6">
        <f t="shared" si="241"/>
        <v>188.55555555555554</v>
      </c>
      <c r="Q3849" t="s">
        <v>8317</v>
      </c>
      <c r="R3849" t="s">
        <v>8318</v>
      </c>
      <c r="S3849" s="11">
        <f t="shared" si="242"/>
        <v>42159.224432870367</v>
      </c>
      <c r="T3849" s="11">
        <f t="shared" si="243"/>
        <v>42204.224432870367</v>
      </c>
    </row>
    <row r="3850" spans="1:20" ht="60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240"/>
        <v>16</v>
      </c>
      <c r="P3850" s="6">
        <f t="shared" si="241"/>
        <v>49.511627906976742</v>
      </c>
      <c r="Q3850" t="s">
        <v>8317</v>
      </c>
      <c r="R3850" t="s">
        <v>8318</v>
      </c>
      <c r="S3850" s="11">
        <f t="shared" si="242"/>
        <v>42265.817002314812</v>
      </c>
      <c r="T3850" s="11">
        <f t="shared" si="243"/>
        <v>42295.817002314812</v>
      </c>
    </row>
    <row r="3851" spans="1:20" ht="7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240"/>
        <v>7</v>
      </c>
      <c r="P3851" s="6">
        <f t="shared" si="241"/>
        <v>75.464285714285708</v>
      </c>
      <c r="Q3851" t="s">
        <v>8317</v>
      </c>
      <c r="R3851" t="s">
        <v>8318</v>
      </c>
      <c r="S3851" s="11">
        <f t="shared" si="242"/>
        <v>42136.767175925925</v>
      </c>
      <c r="T3851" s="11">
        <f t="shared" si="243"/>
        <v>42166.767175925925</v>
      </c>
    </row>
    <row r="3852" spans="1:20" ht="30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240"/>
        <v>4</v>
      </c>
      <c r="P3852" s="6">
        <f t="shared" si="241"/>
        <v>9.5</v>
      </c>
      <c r="Q3852" t="s">
        <v>8317</v>
      </c>
      <c r="R3852" t="s">
        <v>8318</v>
      </c>
      <c r="S3852" s="11">
        <f t="shared" si="242"/>
        <v>41975.124340277776</v>
      </c>
      <c r="T3852" s="11">
        <f t="shared" si="243"/>
        <v>42005.124340277776</v>
      </c>
    </row>
    <row r="3853" spans="1:20" ht="4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240"/>
        <v>34</v>
      </c>
      <c r="P3853" s="6">
        <f t="shared" si="241"/>
        <v>35.5</v>
      </c>
      <c r="Q3853" t="s">
        <v>8317</v>
      </c>
      <c r="R3853" t="s">
        <v>8318</v>
      </c>
      <c r="S3853" s="11">
        <f t="shared" si="242"/>
        <v>42172.439571759256</v>
      </c>
      <c r="T3853" s="11">
        <f t="shared" si="243"/>
        <v>42202.439571759256</v>
      </c>
    </row>
    <row r="3854" spans="1:20" ht="4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240"/>
        <v>0</v>
      </c>
      <c r="P3854" s="6">
        <f t="shared" si="241"/>
        <v>10</v>
      </c>
      <c r="Q3854" t="s">
        <v>8317</v>
      </c>
      <c r="R3854" t="s">
        <v>8318</v>
      </c>
      <c r="S3854" s="11">
        <f t="shared" si="242"/>
        <v>42065.190694444449</v>
      </c>
      <c r="T3854" s="11">
        <f t="shared" si="243"/>
        <v>42090.149027777778</v>
      </c>
    </row>
    <row r="3855" spans="1:20" ht="4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240"/>
        <v>0</v>
      </c>
      <c r="P3855" s="6">
        <f t="shared" si="241"/>
        <v>13</v>
      </c>
      <c r="Q3855" t="s">
        <v>8317</v>
      </c>
      <c r="R3855" t="s">
        <v>8318</v>
      </c>
      <c r="S3855" s="11">
        <f t="shared" si="242"/>
        <v>41848.84002314815</v>
      </c>
      <c r="T3855" s="11">
        <f t="shared" si="243"/>
        <v>41883.84002314815</v>
      </c>
    </row>
    <row r="3856" spans="1:20" ht="30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240"/>
        <v>16</v>
      </c>
      <c r="P3856" s="6">
        <f t="shared" si="241"/>
        <v>89.4</v>
      </c>
      <c r="Q3856" t="s">
        <v>8317</v>
      </c>
      <c r="R3856" t="s">
        <v>8318</v>
      </c>
      <c r="S3856" s="11">
        <f t="shared" si="242"/>
        <v>42103.884930555556</v>
      </c>
      <c r="T3856" s="11">
        <f t="shared" si="243"/>
        <v>42133.884930555556</v>
      </c>
    </row>
    <row r="3857" spans="1:20" ht="7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240"/>
        <v>3</v>
      </c>
      <c r="P3857" s="6">
        <f t="shared" si="241"/>
        <v>25</v>
      </c>
      <c r="Q3857" t="s">
        <v>8317</v>
      </c>
      <c r="R3857" t="s">
        <v>8318</v>
      </c>
      <c r="S3857" s="11">
        <f t="shared" si="242"/>
        <v>42059.970729166671</v>
      </c>
      <c r="T3857" s="11">
        <f t="shared" si="243"/>
        <v>42089.929062499999</v>
      </c>
    </row>
    <row r="3858" spans="1:20" ht="60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240"/>
        <v>0</v>
      </c>
      <c r="P3858" s="6">
        <f t="shared" si="241"/>
        <v>1</v>
      </c>
      <c r="Q3858" t="s">
        <v>8317</v>
      </c>
      <c r="R3858" t="s">
        <v>8318</v>
      </c>
      <c r="S3858" s="11">
        <f t="shared" si="242"/>
        <v>42041.743090277778</v>
      </c>
      <c r="T3858" s="11">
        <f t="shared" si="243"/>
        <v>42071.701423611114</v>
      </c>
    </row>
    <row r="3859" spans="1:20" ht="60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240"/>
        <v>5</v>
      </c>
      <c r="P3859" s="6">
        <f t="shared" si="241"/>
        <v>65</v>
      </c>
      <c r="Q3859" t="s">
        <v>8317</v>
      </c>
      <c r="R3859" t="s">
        <v>8318</v>
      </c>
      <c r="S3859" s="11">
        <f t="shared" si="242"/>
        <v>41829.73715277778</v>
      </c>
      <c r="T3859" s="11">
        <f t="shared" si="243"/>
        <v>41852.716666666667</v>
      </c>
    </row>
    <row r="3860" spans="1:20" ht="60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240"/>
        <v>2</v>
      </c>
      <c r="P3860" s="6">
        <f t="shared" si="241"/>
        <v>10</v>
      </c>
      <c r="Q3860" t="s">
        <v>8317</v>
      </c>
      <c r="R3860" t="s">
        <v>8318</v>
      </c>
      <c r="S3860" s="11">
        <f t="shared" si="242"/>
        <v>42128.431064814817</v>
      </c>
      <c r="T3860" s="11">
        <f t="shared" si="243"/>
        <v>42146.875</v>
      </c>
    </row>
    <row r="3861" spans="1:20" ht="4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240"/>
        <v>0</v>
      </c>
      <c r="P3861" s="6">
        <f t="shared" si="241"/>
        <v>1</v>
      </c>
      <c r="Q3861" t="s">
        <v>8317</v>
      </c>
      <c r="R3861" t="s">
        <v>8318</v>
      </c>
      <c r="S3861" s="11">
        <f t="shared" si="242"/>
        <v>41789.893599537041</v>
      </c>
      <c r="T3861" s="11">
        <f t="shared" si="243"/>
        <v>41815.875</v>
      </c>
    </row>
    <row r="3862" spans="1:20" ht="60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240"/>
        <v>18</v>
      </c>
      <c r="P3862" s="6">
        <f t="shared" si="241"/>
        <v>81.538461538461533</v>
      </c>
      <c r="Q3862" t="s">
        <v>8317</v>
      </c>
      <c r="R3862" t="s">
        <v>8318</v>
      </c>
      <c r="S3862" s="11">
        <f t="shared" si="242"/>
        <v>41833.660995370366</v>
      </c>
      <c r="T3862" s="11">
        <f t="shared" si="243"/>
        <v>41863.660995370366</v>
      </c>
    </row>
    <row r="3863" spans="1:20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240"/>
        <v>5</v>
      </c>
      <c r="P3863" s="6">
        <f t="shared" si="241"/>
        <v>100</v>
      </c>
      <c r="Q3863" t="s">
        <v>8317</v>
      </c>
      <c r="R3863" t="s">
        <v>8318</v>
      </c>
      <c r="S3863" s="11">
        <f t="shared" si="242"/>
        <v>41914.590011574073</v>
      </c>
      <c r="T3863" s="11">
        <f t="shared" si="243"/>
        <v>41955.907638888893</v>
      </c>
    </row>
    <row r="3864" spans="1:20" ht="30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240"/>
        <v>0</v>
      </c>
      <c r="P3864" s="6">
        <f t="shared" si="241"/>
        <v>1</v>
      </c>
      <c r="Q3864" t="s">
        <v>8317</v>
      </c>
      <c r="R3864" t="s">
        <v>8318</v>
      </c>
      <c r="S3864" s="11">
        <f t="shared" si="242"/>
        <v>42611.261064814811</v>
      </c>
      <c r="T3864" s="11">
        <f t="shared" si="243"/>
        <v>42625.707638888889</v>
      </c>
    </row>
    <row r="3865" spans="1:20" ht="60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240"/>
        <v>0</v>
      </c>
      <c r="P3865" s="6" t="e">
        <f t="shared" si="241"/>
        <v>#DIV/0!</v>
      </c>
      <c r="Q3865" t="s">
        <v>8317</v>
      </c>
      <c r="R3865" t="s">
        <v>8318</v>
      </c>
      <c r="S3865" s="11">
        <f t="shared" si="242"/>
        <v>42253.633159722223</v>
      </c>
      <c r="T3865" s="11">
        <f t="shared" si="243"/>
        <v>42313.674826388888</v>
      </c>
    </row>
    <row r="3866" spans="1:20" ht="60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240"/>
        <v>1</v>
      </c>
      <c r="P3866" s="6">
        <f t="shared" si="241"/>
        <v>20</v>
      </c>
      <c r="Q3866" t="s">
        <v>8317</v>
      </c>
      <c r="R3866" t="s">
        <v>8318</v>
      </c>
      <c r="S3866" s="11">
        <f t="shared" si="242"/>
        <v>42295.891828703709</v>
      </c>
      <c r="T3866" s="11">
        <f t="shared" si="243"/>
        <v>42325.933495370366</v>
      </c>
    </row>
    <row r="3867" spans="1:20" ht="4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240"/>
        <v>27</v>
      </c>
      <c r="P3867" s="6">
        <f t="shared" si="241"/>
        <v>46.428571428571431</v>
      </c>
      <c r="Q3867" t="s">
        <v>8317</v>
      </c>
      <c r="R3867" t="s">
        <v>8318</v>
      </c>
      <c r="S3867" s="11">
        <f t="shared" si="242"/>
        <v>41841.651597222226</v>
      </c>
      <c r="T3867" s="11">
        <f t="shared" si="243"/>
        <v>41881.229166666664</v>
      </c>
    </row>
    <row r="3868" spans="1:20" ht="30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240"/>
        <v>1</v>
      </c>
      <c r="P3868" s="6">
        <f t="shared" si="241"/>
        <v>5.5</v>
      </c>
      <c r="Q3868" t="s">
        <v>8317</v>
      </c>
      <c r="R3868" t="s">
        <v>8318</v>
      </c>
      <c r="S3868" s="11">
        <f t="shared" si="242"/>
        <v>42402.947002314817</v>
      </c>
      <c r="T3868" s="11">
        <f t="shared" si="243"/>
        <v>42452.145138888889</v>
      </c>
    </row>
    <row r="3869" spans="1:20" ht="4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240"/>
        <v>13</v>
      </c>
      <c r="P3869" s="6">
        <f t="shared" si="241"/>
        <v>50.2</v>
      </c>
      <c r="Q3869" t="s">
        <v>8317</v>
      </c>
      <c r="R3869" t="s">
        <v>8318</v>
      </c>
      <c r="S3869" s="11">
        <f t="shared" si="242"/>
        <v>42509.814108796301</v>
      </c>
      <c r="T3869" s="11">
        <f t="shared" si="243"/>
        <v>42539.814108796301</v>
      </c>
    </row>
    <row r="3870" spans="1:20" ht="30" hidden="1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240"/>
        <v>0</v>
      </c>
      <c r="P3870" s="6">
        <f t="shared" si="241"/>
        <v>10</v>
      </c>
      <c r="Q3870" t="s">
        <v>8317</v>
      </c>
      <c r="R3870" t="s">
        <v>8359</v>
      </c>
      <c r="S3870" s="11">
        <f t="shared" si="242"/>
        <v>41865.659780092588</v>
      </c>
      <c r="T3870" s="11">
        <f t="shared" si="243"/>
        <v>41890.659780092588</v>
      </c>
    </row>
    <row r="3871" spans="1:20" ht="30" hidden="1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240"/>
        <v>3</v>
      </c>
      <c r="P3871" s="6">
        <f t="shared" si="241"/>
        <v>30.133333333333333</v>
      </c>
      <c r="Q3871" t="s">
        <v>8317</v>
      </c>
      <c r="R3871" t="s">
        <v>8359</v>
      </c>
      <c r="S3871" s="11">
        <f t="shared" si="242"/>
        <v>42047.724444444444</v>
      </c>
      <c r="T3871" s="11">
        <f t="shared" si="243"/>
        <v>42077.132638888885</v>
      </c>
    </row>
    <row r="3872" spans="1:20" ht="60" hidden="1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240"/>
        <v>15</v>
      </c>
      <c r="P3872" s="6">
        <f t="shared" si="241"/>
        <v>150</v>
      </c>
      <c r="Q3872" t="s">
        <v>8317</v>
      </c>
      <c r="R3872" t="s">
        <v>8359</v>
      </c>
      <c r="S3872" s="11">
        <f t="shared" si="242"/>
        <v>41793.17219907407</v>
      </c>
      <c r="T3872" s="11">
        <f t="shared" si="243"/>
        <v>41823.17219907407</v>
      </c>
    </row>
    <row r="3873" spans="1:20" ht="45" hidden="1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240"/>
        <v>3</v>
      </c>
      <c r="P3873" s="6">
        <f t="shared" si="241"/>
        <v>13.333333333333334</v>
      </c>
      <c r="Q3873" t="s">
        <v>8317</v>
      </c>
      <c r="R3873" t="s">
        <v>8359</v>
      </c>
      <c r="S3873" s="11">
        <f t="shared" si="242"/>
        <v>42763.780671296292</v>
      </c>
      <c r="T3873" s="11">
        <f t="shared" si="243"/>
        <v>42823.739004629635</v>
      </c>
    </row>
    <row r="3874" spans="1:20" ht="60" hidden="1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240"/>
        <v>0</v>
      </c>
      <c r="P3874" s="6" t="e">
        <f t="shared" si="241"/>
        <v>#DIV/0!</v>
      </c>
      <c r="Q3874" t="s">
        <v>8317</v>
      </c>
      <c r="R3874" t="s">
        <v>8359</v>
      </c>
      <c r="S3874" s="11">
        <f t="shared" si="242"/>
        <v>42180.145787037036</v>
      </c>
      <c r="T3874" s="11">
        <f t="shared" si="243"/>
        <v>42230.145787037036</v>
      </c>
    </row>
    <row r="3875" spans="1:20" ht="60" hidden="1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240"/>
        <v>0</v>
      </c>
      <c r="P3875" s="6" t="e">
        <f t="shared" si="241"/>
        <v>#DIV/0!</v>
      </c>
      <c r="Q3875" t="s">
        <v>8317</v>
      </c>
      <c r="R3875" t="s">
        <v>8359</v>
      </c>
      <c r="S3875" s="11">
        <f t="shared" si="242"/>
        <v>42255.696006944447</v>
      </c>
      <c r="T3875" s="11">
        <f t="shared" si="243"/>
        <v>42285.696006944447</v>
      </c>
    </row>
    <row r="3876" spans="1:20" ht="60" hidden="1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240"/>
        <v>0</v>
      </c>
      <c r="P3876" s="6" t="e">
        <f t="shared" si="241"/>
        <v>#DIV/0!</v>
      </c>
      <c r="Q3876" t="s">
        <v>8317</v>
      </c>
      <c r="R3876" t="s">
        <v>8359</v>
      </c>
      <c r="S3876" s="11">
        <f t="shared" si="242"/>
        <v>42007.016458333332</v>
      </c>
      <c r="T3876" s="11">
        <f t="shared" si="243"/>
        <v>42028.041666666672</v>
      </c>
    </row>
    <row r="3877" spans="1:20" ht="45" hidden="1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240"/>
        <v>0</v>
      </c>
      <c r="P3877" s="6" t="e">
        <f t="shared" si="241"/>
        <v>#DIV/0!</v>
      </c>
      <c r="Q3877" t="s">
        <v>8317</v>
      </c>
      <c r="R3877" t="s">
        <v>8359</v>
      </c>
      <c r="S3877" s="11">
        <f t="shared" si="242"/>
        <v>42615.346817129626</v>
      </c>
      <c r="T3877" s="11">
        <f t="shared" si="243"/>
        <v>42616.416666666672</v>
      </c>
    </row>
    <row r="3878" spans="1:20" ht="60" hidden="1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240"/>
        <v>53</v>
      </c>
      <c r="P3878" s="6">
        <f t="shared" si="241"/>
        <v>44.760869565217391</v>
      </c>
      <c r="Q3878" t="s">
        <v>8317</v>
      </c>
      <c r="R3878" t="s">
        <v>8359</v>
      </c>
      <c r="S3878" s="11">
        <f t="shared" si="242"/>
        <v>42372.624166666668</v>
      </c>
      <c r="T3878" s="11">
        <f t="shared" si="243"/>
        <v>42402.624166666668</v>
      </c>
    </row>
    <row r="3879" spans="1:20" ht="60" hidden="1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240"/>
        <v>5</v>
      </c>
      <c r="P3879" s="6">
        <f t="shared" si="241"/>
        <v>88.642857142857139</v>
      </c>
      <c r="Q3879" t="s">
        <v>8317</v>
      </c>
      <c r="R3879" t="s">
        <v>8359</v>
      </c>
      <c r="S3879" s="11">
        <f t="shared" si="242"/>
        <v>42682.67768518519</v>
      </c>
      <c r="T3879" s="11">
        <f t="shared" si="243"/>
        <v>42712.67768518519</v>
      </c>
    </row>
    <row r="3880" spans="1:20" ht="45" hidden="1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240"/>
        <v>0</v>
      </c>
      <c r="P3880" s="6">
        <f t="shared" si="241"/>
        <v>10</v>
      </c>
      <c r="Q3880" t="s">
        <v>8317</v>
      </c>
      <c r="R3880" t="s">
        <v>8359</v>
      </c>
      <c r="S3880" s="11">
        <f t="shared" si="242"/>
        <v>42154.818819444445</v>
      </c>
      <c r="T3880" s="11">
        <f t="shared" si="243"/>
        <v>42185.165972222225</v>
      </c>
    </row>
    <row r="3881" spans="1:20" ht="45" hidden="1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240"/>
        <v>0</v>
      </c>
      <c r="P3881" s="6" t="e">
        <f t="shared" si="241"/>
        <v>#DIV/0!</v>
      </c>
      <c r="Q3881" t="s">
        <v>8317</v>
      </c>
      <c r="R3881" t="s">
        <v>8359</v>
      </c>
      <c r="S3881" s="11">
        <f t="shared" si="242"/>
        <v>41999.861064814817</v>
      </c>
      <c r="T3881" s="11">
        <f t="shared" si="243"/>
        <v>42029.861064814817</v>
      </c>
    </row>
    <row r="3882" spans="1:20" ht="60" hidden="1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240"/>
        <v>13</v>
      </c>
      <c r="P3882" s="6">
        <f t="shared" si="241"/>
        <v>57.647058823529413</v>
      </c>
      <c r="Q3882" t="s">
        <v>8317</v>
      </c>
      <c r="R3882" t="s">
        <v>8359</v>
      </c>
      <c r="S3882" s="11">
        <f t="shared" si="242"/>
        <v>41815.815046296295</v>
      </c>
      <c r="T3882" s="11">
        <f t="shared" si="243"/>
        <v>41850.958333333336</v>
      </c>
    </row>
    <row r="3883" spans="1:20" ht="30" hidden="1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240"/>
        <v>5</v>
      </c>
      <c r="P3883" s="6">
        <f t="shared" si="241"/>
        <v>25</v>
      </c>
      <c r="Q3883" t="s">
        <v>8317</v>
      </c>
      <c r="R3883" t="s">
        <v>8359</v>
      </c>
      <c r="S3883" s="11">
        <f t="shared" si="242"/>
        <v>42756.018506944441</v>
      </c>
      <c r="T3883" s="11">
        <f t="shared" si="243"/>
        <v>42786.018506944441</v>
      </c>
    </row>
    <row r="3884" spans="1:20" ht="60" hidden="1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240"/>
        <v>0</v>
      </c>
      <c r="P3884" s="6" t="e">
        <f t="shared" si="241"/>
        <v>#DIV/0!</v>
      </c>
      <c r="Q3884" t="s">
        <v>8317</v>
      </c>
      <c r="R3884" t="s">
        <v>8359</v>
      </c>
      <c r="S3884" s="11">
        <f t="shared" si="242"/>
        <v>42373.983449074076</v>
      </c>
      <c r="T3884" s="11">
        <f t="shared" si="243"/>
        <v>42400.960416666669</v>
      </c>
    </row>
    <row r="3885" spans="1:20" ht="60" hidden="1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240"/>
        <v>0</v>
      </c>
      <c r="P3885" s="6" t="e">
        <f t="shared" si="241"/>
        <v>#DIV/0!</v>
      </c>
      <c r="Q3885" t="s">
        <v>8317</v>
      </c>
      <c r="R3885" t="s">
        <v>8359</v>
      </c>
      <c r="S3885" s="11">
        <f t="shared" si="242"/>
        <v>41854.602650462963</v>
      </c>
      <c r="T3885" s="11">
        <f t="shared" si="243"/>
        <v>41884.602650462963</v>
      </c>
    </row>
    <row r="3886" spans="1:20" ht="45" hidden="1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240"/>
        <v>0</v>
      </c>
      <c r="P3886" s="6" t="e">
        <f t="shared" si="241"/>
        <v>#DIV/0!</v>
      </c>
      <c r="Q3886" t="s">
        <v>8317</v>
      </c>
      <c r="R3886" t="s">
        <v>8359</v>
      </c>
      <c r="S3886" s="11">
        <f t="shared" si="242"/>
        <v>42065.791574074072</v>
      </c>
      <c r="T3886" s="11">
        <f t="shared" si="243"/>
        <v>42090.749907407408</v>
      </c>
    </row>
    <row r="3887" spans="1:20" ht="45" hidden="1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240"/>
        <v>0</v>
      </c>
      <c r="P3887" s="6" t="e">
        <f t="shared" si="241"/>
        <v>#DIV/0!</v>
      </c>
      <c r="Q3887" t="s">
        <v>8317</v>
      </c>
      <c r="R3887" t="s">
        <v>8359</v>
      </c>
      <c r="S3887" s="11">
        <f t="shared" si="242"/>
        <v>42469.951284722221</v>
      </c>
      <c r="T3887" s="11">
        <f t="shared" si="243"/>
        <v>42499.951284722221</v>
      </c>
    </row>
    <row r="3888" spans="1:20" hidden="1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240"/>
        <v>0</v>
      </c>
      <c r="P3888" s="6" t="e">
        <f t="shared" si="241"/>
        <v>#DIV/0!</v>
      </c>
      <c r="Q3888" t="s">
        <v>8317</v>
      </c>
      <c r="R3888" t="s">
        <v>8359</v>
      </c>
      <c r="S3888" s="11">
        <f t="shared" si="242"/>
        <v>41954.228032407409</v>
      </c>
      <c r="T3888" s="11">
        <f t="shared" si="243"/>
        <v>41984.228032407409</v>
      </c>
    </row>
    <row r="3889" spans="1:20" ht="60" hidden="1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240"/>
        <v>2</v>
      </c>
      <c r="P3889" s="6">
        <f t="shared" si="241"/>
        <v>17.5</v>
      </c>
      <c r="Q3889" t="s">
        <v>8317</v>
      </c>
      <c r="R3889" t="s">
        <v>8359</v>
      </c>
      <c r="S3889" s="11">
        <f t="shared" si="242"/>
        <v>42079.857974537037</v>
      </c>
      <c r="T3889" s="11">
        <f t="shared" si="243"/>
        <v>42125.916666666672</v>
      </c>
    </row>
    <row r="3890" spans="1:20" ht="60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240"/>
        <v>27</v>
      </c>
      <c r="P3890" s="6">
        <f t="shared" si="241"/>
        <v>38.714285714285715</v>
      </c>
      <c r="Q3890" t="s">
        <v>8317</v>
      </c>
      <c r="R3890" t="s">
        <v>8318</v>
      </c>
      <c r="S3890" s="11">
        <f t="shared" si="242"/>
        <v>42762.545810185184</v>
      </c>
      <c r="T3890" s="11">
        <f t="shared" si="243"/>
        <v>42792.545810185184</v>
      </c>
    </row>
    <row r="3891" spans="1:20" ht="4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240"/>
        <v>1</v>
      </c>
      <c r="P3891" s="6">
        <f t="shared" si="241"/>
        <v>13.111111111111111</v>
      </c>
      <c r="Q3891" t="s">
        <v>8317</v>
      </c>
      <c r="R3891" t="s">
        <v>8318</v>
      </c>
      <c r="S3891" s="11">
        <f t="shared" si="242"/>
        <v>41977.004976851851</v>
      </c>
      <c r="T3891" s="11">
        <f t="shared" si="243"/>
        <v>42008.976388888885</v>
      </c>
    </row>
    <row r="3892" spans="1:20" ht="60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240"/>
        <v>17</v>
      </c>
      <c r="P3892" s="6">
        <f t="shared" si="241"/>
        <v>315.5</v>
      </c>
      <c r="Q3892" t="s">
        <v>8317</v>
      </c>
      <c r="R3892" t="s">
        <v>8318</v>
      </c>
      <c r="S3892" s="11">
        <f t="shared" si="242"/>
        <v>42171.758611111116</v>
      </c>
      <c r="T3892" s="11">
        <f t="shared" si="243"/>
        <v>42231.758611111116</v>
      </c>
    </row>
    <row r="3893" spans="1:20" ht="30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240"/>
        <v>33</v>
      </c>
      <c r="P3893" s="6">
        <f t="shared" si="241"/>
        <v>37.142857142857146</v>
      </c>
      <c r="Q3893" t="s">
        <v>8317</v>
      </c>
      <c r="R3893" t="s">
        <v>8318</v>
      </c>
      <c r="S3893" s="11">
        <f t="shared" si="242"/>
        <v>42056.1324537037</v>
      </c>
      <c r="T3893" s="11">
        <f t="shared" si="243"/>
        <v>42086.207638888889</v>
      </c>
    </row>
    <row r="3894" spans="1:20" ht="60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240"/>
        <v>0</v>
      </c>
      <c r="P3894" s="6" t="e">
        <f t="shared" si="241"/>
        <v>#DIV/0!</v>
      </c>
      <c r="Q3894" t="s">
        <v>8317</v>
      </c>
      <c r="R3894" t="s">
        <v>8318</v>
      </c>
      <c r="S3894" s="11">
        <f t="shared" si="242"/>
        <v>41867.652280092596</v>
      </c>
      <c r="T3894" s="11">
        <f t="shared" si="243"/>
        <v>41875.291666666664</v>
      </c>
    </row>
    <row r="3895" spans="1:20" ht="60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240"/>
        <v>22</v>
      </c>
      <c r="P3895" s="6">
        <f t="shared" si="241"/>
        <v>128.27380952380952</v>
      </c>
      <c r="Q3895" t="s">
        <v>8317</v>
      </c>
      <c r="R3895" t="s">
        <v>8318</v>
      </c>
      <c r="S3895" s="11">
        <f t="shared" si="242"/>
        <v>41779.657870370371</v>
      </c>
      <c r="T3895" s="11">
        <f t="shared" si="243"/>
        <v>41821.25</v>
      </c>
    </row>
    <row r="3896" spans="1:20" ht="60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240"/>
        <v>3</v>
      </c>
      <c r="P3896" s="6">
        <f t="shared" si="241"/>
        <v>47.272727272727273</v>
      </c>
      <c r="Q3896" t="s">
        <v>8317</v>
      </c>
      <c r="R3896" t="s">
        <v>8318</v>
      </c>
      <c r="S3896" s="11">
        <f t="shared" si="242"/>
        <v>42679.958472222221</v>
      </c>
      <c r="T3896" s="11">
        <f t="shared" si="243"/>
        <v>42710.207638888889</v>
      </c>
    </row>
    <row r="3897" spans="1:20" ht="60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240"/>
        <v>5</v>
      </c>
      <c r="P3897" s="6">
        <f t="shared" si="241"/>
        <v>50</v>
      </c>
      <c r="Q3897" t="s">
        <v>8317</v>
      </c>
      <c r="R3897" t="s">
        <v>8318</v>
      </c>
      <c r="S3897" s="11">
        <f t="shared" si="242"/>
        <v>42032.250208333338</v>
      </c>
      <c r="T3897" s="11">
        <f t="shared" si="243"/>
        <v>42063.250208333338</v>
      </c>
    </row>
    <row r="3898" spans="1:20" ht="60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240"/>
        <v>11</v>
      </c>
      <c r="P3898" s="6">
        <f t="shared" si="241"/>
        <v>42.5</v>
      </c>
      <c r="Q3898" t="s">
        <v>8317</v>
      </c>
      <c r="R3898" t="s">
        <v>8318</v>
      </c>
      <c r="S3898" s="11">
        <f t="shared" si="242"/>
        <v>41793.191875000004</v>
      </c>
      <c r="T3898" s="11">
        <f t="shared" si="243"/>
        <v>41807.191875000004</v>
      </c>
    </row>
    <row r="3899" spans="1:20" ht="60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240"/>
        <v>18</v>
      </c>
      <c r="P3899" s="6">
        <f t="shared" si="241"/>
        <v>44</v>
      </c>
      <c r="Q3899" t="s">
        <v>8317</v>
      </c>
      <c r="R3899" t="s">
        <v>8318</v>
      </c>
      <c r="S3899" s="11">
        <f t="shared" si="242"/>
        <v>41982.87364583333</v>
      </c>
      <c r="T3899" s="11">
        <f t="shared" si="243"/>
        <v>42012.87364583333</v>
      </c>
    </row>
    <row r="3900" spans="1:20" ht="60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240"/>
        <v>33</v>
      </c>
      <c r="P3900" s="6">
        <f t="shared" si="241"/>
        <v>50.875</v>
      </c>
      <c r="Q3900" t="s">
        <v>8317</v>
      </c>
      <c r="R3900" t="s">
        <v>8318</v>
      </c>
      <c r="S3900" s="11">
        <f t="shared" si="242"/>
        <v>42193.482291666667</v>
      </c>
      <c r="T3900" s="11">
        <f t="shared" si="243"/>
        <v>42233.666666666672</v>
      </c>
    </row>
    <row r="3901" spans="1:20" ht="4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240"/>
        <v>1</v>
      </c>
      <c r="P3901" s="6">
        <f t="shared" si="241"/>
        <v>62.5</v>
      </c>
      <c r="Q3901" t="s">
        <v>8317</v>
      </c>
      <c r="R3901" t="s">
        <v>8318</v>
      </c>
      <c r="S3901" s="11">
        <f t="shared" si="242"/>
        <v>41843.775011574071</v>
      </c>
      <c r="T3901" s="11">
        <f t="shared" si="243"/>
        <v>41863.775011574071</v>
      </c>
    </row>
    <row r="3902" spans="1:20" ht="4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240"/>
        <v>5</v>
      </c>
      <c r="P3902" s="6">
        <f t="shared" si="241"/>
        <v>27</v>
      </c>
      <c r="Q3902" t="s">
        <v>8317</v>
      </c>
      <c r="R3902" t="s">
        <v>8318</v>
      </c>
      <c r="S3902" s="11">
        <f t="shared" si="242"/>
        <v>42136.092488425929</v>
      </c>
      <c r="T3902" s="11">
        <f t="shared" si="243"/>
        <v>42166.092488425929</v>
      </c>
    </row>
    <row r="3903" spans="1:20" ht="60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240"/>
        <v>1</v>
      </c>
      <c r="P3903" s="6">
        <f t="shared" si="241"/>
        <v>25</v>
      </c>
      <c r="Q3903" t="s">
        <v>8317</v>
      </c>
      <c r="R3903" t="s">
        <v>8318</v>
      </c>
      <c r="S3903" s="11">
        <f t="shared" si="242"/>
        <v>42317.826377314821</v>
      </c>
      <c r="T3903" s="11">
        <f t="shared" si="243"/>
        <v>42357.826377314821</v>
      </c>
    </row>
    <row r="3904" spans="1:20" ht="60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240"/>
        <v>49</v>
      </c>
      <c r="P3904" s="6">
        <f t="shared" si="241"/>
        <v>47.258064516129032</v>
      </c>
      <c r="Q3904" t="s">
        <v>8317</v>
      </c>
      <c r="R3904" t="s">
        <v>8318</v>
      </c>
      <c r="S3904" s="11">
        <f t="shared" si="242"/>
        <v>42663.468078703707</v>
      </c>
      <c r="T3904" s="11">
        <f t="shared" si="243"/>
        <v>42688.509745370371</v>
      </c>
    </row>
    <row r="3905" spans="1:20" ht="60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240"/>
        <v>0</v>
      </c>
      <c r="P3905" s="6" t="e">
        <f t="shared" si="241"/>
        <v>#DIV/0!</v>
      </c>
      <c r="Q3905" t="s">
        <v>8317</v>
      </c>
      <c r="R3905" t="s">
        <v>8318</v>
      </c>
      <c r="S3905" s="11">
        <f t="shared" si="242"/>
        <v>42186.01116898148</v>
      </c>
      <c r="T3905" s="11">
        <f t="shared" si="243"/>
        <v>42230.818055555559</v>
      </c>
    </row>
    <row r="3906" spans="1:20" ht="30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240"/>
        <v>0</v>
      </c>
      <c r="P3906" s="6">
        <f t="shared" si="241"/>
        <v>1.5</v>
      </c>
      <c r="Q3906" t="s">
        <v>8317</v>
      </c>
      <c r="R3906" t="s">
        <v>8318</v>
      </c>
      <c r="S3906" s="11">
        <f t="shared" si="242"/>
        <v>42095.229166666672</v>
      </c>
      <c r="T3906" s="11">
        <f t="shared" si="243"/>
        <v>42109.211111111115</v>
      </c>
    </row>
    <row r="3907" spans="1:20" ht="60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ref="O3907:O3970" si="244">ROUND(E3907/D3907*100,0)</f>
        <v>12</v>
      </c>
      <c r="P3907" s="6">
        <f t="shared" ref="P3907:P3970" si="245">E3907/L3907</f>
        <v>24.714285714285715</v>
      </c>
      <c r="Q3907" t="s">
        <v>8317</v>
      </c>
      <c r="R3907" t="s">
        <v>8318</v>
      </c>
      <c r="S3907" s="11">
        <f t="shared" ref="S3907:S3970" si="246">(((J3907/60)/60)/24)+DATE(1970,1,1)</f>
        <v>42124.623877314814</v>
      </c>
      <c r="T3907" s="11">
        <f t="shared" ref="T3907:T3970" si="247">(((I3907/60)/60)/24)+DATE(1970,1,1)</f>
        <v>42166.958333333328</v>
      </c>
    </row>
    <row r="3908" spans="1:20" ht="4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244"/>
        <v>67</v>
      </c>
      <c r="P3908" s="6">
        <f t="shared" si="245"/>
        <v>63.125</v>
      </c>
      <c r="Q3908" t="s">
        <v>8317</v>
      </c>
      <c r="R3908" t="s">
        <v>8318</v>
      </c>
      <c r="S3908" s="11">
        <f t="shared" si="246"/>
        <v>42143.917743055557</v>
      </c>
      <c r="T3908" s="11">
        <f t="shared" si="247"/>
        <v>42181.559027777781</v>
      </c>
    </row>
    <row r="3909" spans="1:20" ht="4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244"/>
        <v>15</v>
      </c>
      <c r="P3909" s="6">
        <f t="shared" si="245"/>
        <v>38.25</v>
      </c>
      <c r="Q3909" t="s">
        <v>8317</v>
      </c>
      <c r="R3909" t="s">
        <v>8318</v>
      </c>
      <c r="S3909" s="11">
        <f t="shared" si="246"/>
        <v>41906.819513888891</v>
      </c>
      <c r="T3909" s="11">
        <f t="shared" si="247"/>
        <v>41938.838888888888</v>
      </c>
    </row>
    <row r="3910" spans="1:20" ht="60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244"/>
        <v>9</v>
      </c>
      <c r="P3910" s="6">
        <f t="shared" si="245"/>
        <v>16.25</v>
      </c>
      <c r="Q3910" t="s">
        <v>8317</v>
      </c>
      <c r="R3910" t="s">
        <v>8318</v>
      </c>
      <c r="S3910" s="11">
        <f t="shared" si="246"/>
        <v>41834.135370370372</v>
      </c>
      <c r="T3910" s="11">
        <f t="shared" si="247"/>
        <v>41849.135370370372</v>
      </c>
    </row>
    <row r="3911" spans="1:20" ht="4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244"/>
        <v>0</v>
      </c>
      <c r="P3911" s="6">
        <f t="shared" si="245"/>
        <v>33.75</v>
      </c>
      <c r="Q3911" t="s">
        <v>8317</v>
      </c>
      <c r="R3911" t="s">
        <v>8318</v>
      </c>
      <c r="S3911" s="11">
        <f t="shared" si="246"/>
        <v>41863.359282407408</v>
      </c>
      <c r="T3911" s="11">
        <f t="shared" si="247"/>
        <v>41893.359282407408</v>
      </c>
    </row>
    <row r="3912" spans="1:20" ht="4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244"/>
        <v>3</v>
      </c>
      <c r="P3912" s="6">
        <f t="shared" si="245"/>
        <v>61.666666666666664</v>
      </c>
      <c r="Q3912" t="s">
        <v>8317</v>
      </c>
      <c r="R3912" t="s">
        <v>8318</v>
      </c>
      <c r="S3912" s="11">
        <f t="shared" si="246"/>
        <v>42224.756909722222</v>
      </c>
      <c r="T3912" s="11">
        <f t="shared" si="247"/>
        <v>42254.756909722222</v>
      </c>
    </row>
    <row r="3913" spans="1:20" ht="4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244"/>
        <v>37</v>
      </c>
      <c r="P3913" s="6">
        <f t="shared" si="245"/>
        <v>83.138888888888886</v>
      </c>
      <c r="Q3913" t="s">
        <v>8317</v>
      </c>
      <c r="R3913" t="s">
        <v>8318</v>
      </c>
      <c r="S3913" s="11">
        <f t="shared" si="246"/>
        <v>41939.8122337963</v>
      </c>
      <c r="T3913" s="11">
        <f t="shared" si="247"/>
        <v>41969.853900462964</v>
      </c>
    </row>
    <row r="3914" spans="1:20" ht="4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244"/>
        <v>0</v>
      </c>
      <c r="P3914" s="6">
        <f t="shared" si="245"/>
        <v>1</v>
      </c>
      <c r="Q3914" t="s">
        <v>8317</v>
      </c>
      <c r="R3914" t="s">
        <v>8318</v>
      </c>
      <c r="S3914" s="11">
        <f t="shared" si="246"/>
        <v>42059.270023148143</v>
      </c>
      <c r="T3914" s="11">
        <f t="shared" si="247"/>
        <v>42119.190972222219</v>
      </c>
    </row>
    <row r="3915" spans="1:20" ht="4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244"/>
        <v>10</v>
      </c>
      <c r="P3915" s="6">
        <f t="shared" si="245"/>
        <v>142.85714285714286</v>
      </c>
      <c r="Q3915" t="s">
        <v>8317</v>
      </c>
      <c r="R3915" t="s">
        <v>8318</v>
      </c>
      <c r="S3915" s="11">
        <f t="shared" si="246"/>
        <v>42308.211215277777</v>
      </c>
      <c r="T3915" s="11">
        <f t="shared" si="247"/>
        <v>42338.252881944441</v>
      </c>
    </row>
    <row r="3916" spans="1:20" ht="60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244"/>
        <v>36</v>
      </c>
      <c r="P3916" s="6">
        <f t="shared" si="245"/>
        <v>33.666666666666664</v>
      </c>
      <c r="Q3916" t="s">
        <v>8317</v>
      </c>
      <c r="R3916" t="s">
        <v>8318</v>
      </c>
      <c r="S3916" s="11">
        <f t="shared" si="246"/>
        <v>42114.818935185183</v>
      </c>
      <c r="T3916" s="11">
        <f t="shared" si="247"/>
        <v>42134.957638888889</v>
      </c>
    </row>
    <row r="3917" spans="1:20" ht="60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244"/>
        <v>0</v>
      </c>
      <c r="P3917" s="6">
        <f t="shared" si="245"/>
        <v>5</v>
      </c>
      <c r="Q3917" t="s">
        <v>8317</v>
      </c>
      <c r="R3917" t="s">
        <v>8318</v>
      </c>
      <c r="S3917" s="11">
        <f t="shared" si="246"/>
        <v>42492.98505787037</v>
      </c>
      <c r="T3917" s="11">
        <f t="shared" si="247"/>
        <v>42522.98505787037</v>
      </c>
    </row>
    <row r="3918" spans="1:20" ht="60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244"/>
        <v>0</v>
      </c>
      <c r="P3918" s="6" t="e">
        <f t="shared" si="245"/>
        <v>#DIV/0!</v>
      </c>
      <c r="Q3918" t="s">
        <v>8317</v>
      </c>
      <c r="R3918" t="s">
        <v>8318</v>
      </c>
      <c r="S3918" s="11">
        <f t="shared" si="246"/>
        <v>42494.471666666665</v>
      </c>
      <c r="T3918" s="11">
        <f t="shared" si="247"/>
        <v>42524.471666666665</v>
      </c>
    </row>
    <row r="3919" spans="1:20" ht="4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244"/>
        <v>0</v>
      </c>
      <c r="P3919" s="6">
        <f t="shared" si="245"/>
        <v>10</v>
      </c>
      <c r="Q3919" t="s">
        <v>8317</v>
      </c>
      <c r="R3919" t="s">
        <v>8318</v>
      </c>
      <c r="S3919" s="11">
        <f t="shared" si="246"/>
        <v>41863.527326388888</v>
      </c>
      <c r="T3919" s="11">
        <f t="shared" si="247"/>
        <v>41893.527326388888</v>
      </c>
    </row>
    <row r="3920" spans="1:20" ht="60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244"/>
        <v>0</v>
      </c>
      <c r="P3920" s="6">
        <f t="shared" si="245"/>
        <v>40</v>
      </c>
      <c r="Q3920" t="s">
        <v>8317</v>
      </c>
      <c r="R3920" t="s">
        <v>8318</v>
      </c>
      <c r="S3920" s="11">
        <f t="shared" si="246"/>
        <v>41843.664618055554</v>
      </c>
      <c r="T3920" s="11">
        <f t="shared" si="247"/>
        <v>41855.666666666664</v>
      </c>
    </row>
    <row r="3921" spans="1:20" ht="4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244"/>
        <v>2</v>
      </c>
      <c r="P3921" s="6">
        <f t="shared" si="245"/>
        <v>30</v>
      </c>
      <c r="Q3921" t="s">
        <v>8317</v>
      </c>
      <c r="R3921" t="s">
        <v>8318</v>
      </c>
      <c r="S3921" s="11">
        <f t="shared" si="246"/>
        <v>42358.684872685189</v>
      </c>
      <c r="T3921" s="11">
        <f t="shared" si="247"/>
        <v>42387</v>
      </c>
    </row>
    <row r="3922" spans="1:20" ht="60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244"/>
        <v>5</v>
      </c>
      <c r="P3922" s="6">
        <f t="shared" si="245"/>
        <v>45</v>
      </c>
      <c r="Q3922" t="s">
        <v>8317</v>
      </c>
      <c r="R3922" t="s">
        <v>8318</v>
      </c>
      <c r="S3922" s="11">
        <f t="shared" si="246"/>
        <v>42657.38726851852</v>
      </c>
      <c r="T3922" s="11">
        <f t="shared" si="247"/>
        <v>42687.428935185191</v>
      </c>
    </row>
    <row r="3923" spans="1:20" ht="60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244"/>
        <v>0</v>
      </c>
      <c r="P3923" s="6" t="e">
        <f t="shared" si="245"/>
        <v>#DIV/0!</v>
      </c>
      <c r="Q3923" t="s">
        <v>8317</v>
      </c>
      <c r="R3923" t="s">
        <v>8318</v>
      </c>
      <c r="S3923" s="11">
        <f t="shared" si="246"/>
        <v>41926.542303240742</v>
      </c>
      <c r="T3923" s="11">
        <f t="shared" si="247"/>
        <v>41938.75</v>
      </c>
    </row>
    <row r="3924" spans="1:20" ht="60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244"/>
        <v>8</v>
      </c>
      <c r="P3924" s="6">
        <f t="shared" si="245"/>
        <v>10.166666666666666</v>
      </c>
      <c r="Q3924" t="s">
        <v>8317</v>
      </c>
      <c r="R3924" t="s">
        <v>8318</v>
      </c>
      <c r="S3924" s="11">
        <f t="shared" si="246"/>
        <v>42020.768634259264</v>
      </c>
      <c r="T3924" s="11">
        <f t="shared" si="247"/>
        <v>42065.958333333328</v>
      </c>
    </row>
    <row r="3925" spans="1:20" ht="60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244"/>
        <v>12</v>
      </c>
      <c r="P3925" s="6">
        <f t="shared" si="245"/>
        <v>81.411764705882348</v>
      </c>
      <c r="Q3925" t="s">
        <v>8317</v>
      </c>
      <c r="R3925" t="s">
        <v>8318</v>
      </c>
      <c r="S3925" s="11">
        <f t="shared" si="246"/>
        <v>42075.979988425926</v>
      </c>
      <c r="T3925" s="11">
        <f t="shared" si="247"/>
        <v>42103.979988425926</v>
      </c>
    </row>
    <row r="3926" spans="1:20" ht="4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244"/>
        <v>15</v>
      </c>
      <c r="P3926" s="6">
        <f t="shared" si="245"/>
        <v>57.25</v>
      </c>
      <c r="Q3926" t="s">
        <v>8317</v>
      </c>
      <c r="R3926" t="s">
        <v>8318</v>
      </c>
      <c r="S3926" s="11">
        <f t="shared" si="246"/>
        <v>41786.959745370368</v>
      </c>
      <c r="T3926" s="11">
        <f t="shared" si="247"/>
        <v>41816.959745370368</v>
      </c>
    </row>
    <row r="3927" spans="1:20" ht="4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244"/>
        <v>10</v>
      </c>
      <c r="P3927" s="6">
        <f t="shared" si="245"/>
        <v>5</v>
      </c>
      <c r="Q3927" t="s">
        <v>8317</v>
      </c>
      <c r="R3927" t="s">
        <v>8318</v>
      </c>
      <c r="S3927" s="11">
        <f t="shared" si="246"/>
        <v>41820.870821759258</v>
      </c>
      <c r="T3927" s="11">
        <f t="shared" si="247"/>
        <v>41850.870821759258</v>
      </c>
    </row>
    <row r="3928" spans="1:20" ht="4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244"/>
        <v>0</v>
      </c>
      <c r="P3928" s="6">
        <f t="shared" si="245"/>
        <v>15</v>
      </c>
      <c r="Q3928" t="s">
        <v>8317</v>
      </c>
      <c r="R3928" t="s">
        <v>8318</v>
      </c>
      <c r="S3928" s="11">
        <f t="shared" si="246"/>
        <v>41970.085046296299</v>
      </c>
      <c r="T3928" s="11">
        <f t="shared" si="247"/>
        <v>42000.085046296299</v>
      </c>
    </row>
    <row r="3929" spans="1:20" ht="60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244"/>
        <v>1</v>
      </c>
      <c r="P3929" s="6">
        <f t="shared" si="245"/>
        <v>12.5</v>
      </c>
      <c r="Q3929" t="s">
        <v>8317</v>
      </c>
      <c r="R3929" t="s">
        <v>8318</v>
      </c>
      <c r="S3929" s="11">
        <f t="shared" si="246"/>
        <v>41830.267407407409</v>
      </c>
      <c r="T3929" s="11">
        <f t="shared" si="247"/>
        <v>41860.267407407409</v>
      </c>
    </row>
    <row r="3930" spans="1:20" ht="60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244"/>
        <v>13</v>
      </c>
      <c r="P3930" s="6">
        <f t="shared" si="245"/>
        <v>93</v>
      </c>
      <c r="Q3930" t="s">
        <v>8317</v>
      </c>
      <c r="R3930" t="s">
        <v>8318</v>
      </c>
      <c r="S3930" s="11">
        <f t="shared" si="246"/>
        <v>42265.683182870373</v>
      </c>
      <c r="T3930" s="11">
        <f t="shared" si="247"/>
        <v>42293.207638888889</v>
      </c>
    </row>
    <row r="3931" spans="1:20" ht="60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244"/>
        <v>2</v>
      </c>
      <c r="P3931" s="6">
        <f t="shared" si="245"/>
        <v>32.357142857142854</v>
      </c>
      <c r="Q3931" t="s">
        <v>8317</v>
      </c>
      <c r="R3931" t="s">
        <v>8318</v>
      </c>
      <c r="S3931" s="11">
        <f t="shared" si="246"/>
        <v>42601.827141203699</v>
      </c>
      <c r="T3931" s="11">
        <f t="shared" si="247"/>
        <v>42631.827141203699</v>
      </c>
    </row>
    <row r="3932" spans="1:20" ht="60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244"/>
        <v>0</v>
      </c>
      <c r="P3932" s="6" t="e">
        <f t="shared" si="245"/>
        <v>#DIV/0!</v>
      </c>
      <c r="Q3932" t="s">
        <v>8317</v>
      </c>
      <c r="R3932" t="s">
        <v>8318</v>
      </c>
      <c r="S3932" s="11">
        <f t="shared" si="246"/>
        <v>42433.338749999995</v>
      </c>
      <c r="T3932" s="11">
        <f t="shared" si="247"/>
        <v>42461.25</v>
      </c>
    </row>
    <row r="3933" spans="1:20" ht="60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244"/>
        <v>0</v>
      </c>
      <c r="P3933" s="6" t="e">
        <f t="shared" si="245"/>
        <v>#DIV/0!</v>
      </c>
      <c r="Q3933" t="s">
        <v>8317</v>
      </c>
      <c r="R3933" t="s">
        <v>8318</v>
      </c>
      <c r="S3933" s="11">
        <f t="shared" si="246"/>
        <v>42228.151701388888</v>
      </c>
      <c r="T3933" s="11">
        <f t="shared" si="247"/>
        <v>42253.151701388888</v>
      </c>
    </row>
    <row r="3934" spans="1:20" ht="60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244"/>
        <v>0</v>
      </c>
      <c r="P3934" s="6">
        <f t="shared" si="245"/>
        <v>1</v>
      </c>
      <c r="Q3934" t="s">
        <v>8317</v>
      </c>
      <c r="R3934" t="s">
        <v>8318</v>
      </c>
      <c r="S3934" s="11">
        <f t="shared" si="246"/>
        <v>42415.168564814812</v>
      </c>
      <c r="T3934" s="11">
        <f t="shared" si="247"/>
        <v>42445.126898148148</v>
      </c>
    </row>
    <row r="3935" spans="1:20" ht="60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244"/>
        <v>16</v>
      </c>
      <c r="P3935" s="6">
        <f t="shared" si="245"/>
        <v>91.833333333333329</v>
      </c>
      <c r="Q3935" t="s">
        <v>8317</v>
      </c>
      <c r="R3935" t="s">
        <v>8318</v>
      </c>
      <c r="S3935" s="11">
        <f t="shared" si="246"/>
        <v>42538.968310185184</v>
      </c>
      <c r="T3935" s="11">
        <f t="shared" si="247"/>
        <v>42568.029861111107</v>
      </c>
    </row>
    <row r="3936" spans="1:20" ht="4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244"/>
        <v>11</v>
      </c>
      <c r="P3936" s="6">
        <f t="shared" si="245"/>
        <v>45.833333333333336</v>
      </c>
      <c r="Q3936" t="s">
        <v>8317</v>
      </c>
      <c r="R3936" t="s">
        <v>8318</v>
      </c>
      <c r="S3936" s="11">
        <f t="shared" si="246"/>
        <v>42233.671747685185</v>
      </c>
      <c r="T3936" s="11">
        <f t="shared" si="247"/>
        <v>42278.541666666672</v>
      </c>
    </row>
    <row r="3937" spans="1:20" ht="60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244"/>
        <v>44</v>
      </c>
      <c r="P3937" s="6">
        <f t="shared" si="245"/>
        <v>57.173913043478258</v>
      </c>
      <c r="Q3937" t="s">
        <v>8317</v>
      </c>
      <c r="R3937" t="s">
        <v>8318</v>
      </c>
      <c r="S3937" s="11">
        <f t="shared" si="246"/>
        <v>42221.656782407401</v>
      </c>
      <c r="T3937" s="11">
        <f t="shared" si="247"/>
        <v>42281.656782407401</v>
      </c>
    </row>
    <row r="3938" spans="1:20" ht="60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244"/>
        <v>0</v>
      </c>
      <c r="P3938" s="6" t="e">
        <f t="shared" si="245"/>
        <v>#DIV/0!</v>
      </c>
      <c r="Q3938" t="s">
        <v>8317</v>
      </c>
      <c r="R3938" t="s">
        <v>8318</v>
      </c>
      <c r="S3938" s="11">
        <f t="shared" si="246"/>
        <v>42675.262962962966</v>
      </c>
      <c r="T3938" s="11">
        <f t="shared" si="247"/>
        <v>42705.304629629631</v>
      </c>
    </row>
    <row r="3939" spans="1:20" ht="4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244"/>
        <v>86</v>
      </c>
      <c r="P3939" s="6">
        <f t="shared" si="245"/>
        <v>248.5</v>
      </c>
      <c r="Q3939" t="s">
        <v>8317</v>
      </c>
      <c r="R3939" t="s">
        <v>8318</v>
      </c>
      <c r="S3939" s="11">
        <f t="shared" si="246"/>
        <v>42534.631481481483</v>
      </c>
      <c r="T3939" s="11">
        <f t="shared" si="247"/>
        <v>42562.631481481483</v>
      </c>
    </row>
    <row r="3940" spans="1:20" ht="60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244"/>
        <v>12</v>
      </c>
      <c r="P3940" s="6">
        <f t="shared" si="245"/>
        <v>79.400000000000006</v>
      </c>
      <c r="Q3940" t="s">
        <v>8317</v>
      </c>
      <c r="R3940" t="s">
        <v>8318</v>
      </c>
      <c r="S3940" s="11">
        <f t="shared" si="246"/>
        <v>42151.905717592599</v>
      </c>
      <c r="T3940" s="11">
        <f t="shared" si="247"/>
        <v>42182.905717592599</v>
      </c>
    </row>
    <row r="3941" spans="1:20" ht="60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244"/>
        <v>0</v>
      </c>
      <c r="P3941" s="6">
        <f t="shared" si="245"/>
        <v>5</v>
      </c>
      <c r="Q3941" t="s">
        <v>8317</v>
      </c>
      <c r="R3941" t="s">
        <v>8318</v>
      </c>
      <c r="S3941" s="11">
        <f t="shared" si="246"/>
        <v>41915.400219907409</v>
      </c>
      <c r="T3941" s="11">
        <f t="shared" si="247"/>
        <v>41919.1875</v>
      </c>
    </row>
    <row r="3942" spans="1:20" ht="60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244"/>
        <v>0</v>
      </c>
      <c r="P3942" s="6">
        <f t="shared" si="245"/>
        <v>5.5</v>
      </c>
      <c r="Q3942" t="s">
        <v>8317</v>
      </c>
      <c r="R3942" t="s">
        <v>8318</v>
      </c>
      <c r="S3942" s="11">
        <f t="shared" si="246"/>
        <v>41961.492488425924</v>
      </c>
      <c r="T3942" s="11">
        <f t="shared" si="247"/>
        <v>42006.492488425924</v>
      </c>
    </row>
    <row r="3943" spans="1:20" ht="7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244"/>
        <v>1</v>
      </c>
      <c r="P3943" s="6">
        <f t="shared" si="245"/>
        <v>25</v>
      </c>
      <c r="Q3943" t="s">
        <v>8317</v>
      </c>
      <c r="R3943" t="s">
        <v>8318</v>
      </c>
      <c r="S3943" s="11">
        <f t="shared" si="246"/>
        <v>41940.587233796294</v>
      </c>
      <c r="T3943" s="11">
        <f t="shared" si="247"/>
        <v>41968.041666666672</v>
      </c>
    </row>
    <row r="3944" spans="1:20" ht="4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244"/>
        <v>0</v>
      </c>
      <c r="P3944" s="6" t="e">
        <f t="shared" si="245"/>
        <v>#DIV/0!</v>
      </c>
      <c r="Q3944" t="s">
        <v>8317</v>
      </c>
      <c r="R3944" t="s">
        <v>8318</v>
      </c>
      <c r="S3944" s="11">
        <f t="shared" si="246"/>
        <v>42111.904097222221</v>
      </c>
      <c r="T3944" s="11">
        <f t="shared" si="247"/>
        <v>42171.904097222221</v>
      </c>
    </row>
    <row r="3945" spans="1:20" ht="4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244"/>
        <v>36</v>
      </c>
      <c r="P3945" s="6">
        <f t="shared" si="245"/>
        <v>137.07692307692307</v>
      </c>
      <c r="Q3945" t="s">
        <v>8317</v>
      </c>
      <c r="R3945" t="s">
        <v>8318</v>
      </c>
      <c r="S3945" s="11">
        <f t="shared" si="246"/>
        <v>42279.778564814813</v>
      </c>
      <c r="T3945" s="11">
        <f t="shared" si="247"/>
        <v>42310.701388888891</v>
      </c>
    </row>
    <row r="3946" spans="1:20" ht="60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244"/>
        <v>0</v>
      </c>
      <c r="P3946" s="6" t="e">
        <f t="shared" si="245"/>
        <v>#DIV/0!</v>
      </c>
      <c r="Q3946" t="s">
        <v>8317</v>
      </c>
      <c r="R3946" t="s">
        <v>8318</v>
      </c>
      <c r="S3946" s="11">
        <f t="shared" si="246"/>
        <v>42213.662905092591</v>
      </c>
      <c r="T3946" s="11">
        <f t="shared" si="247"/>
        <v>42243.662905092591</v>
      </c>
    </row>
    <row r="3947" spans="1:20" ht="60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244"/>
        <v>0</v>
      </c>
      <c r="P3947" s="6">
        <f t="shared" si="245"/>
        <v>5</v>
      </c>
      <c r="Q3947" t="s">
        <v>8317</v>
      </c>
      <c r="R3947" t="s">
        <v>8318</v>
      </c>
      <c r="S3947" s="11">
        <f t="shared" si="246"/>
        <v>42109.801712962959</v>
      </c>
      <c r="T3947" s="11">
        <f t="shared" si="247"/>
        <v>42139.801712962959</v>
      </c>
    </row>
    <row r="3948" spans="1:20" ht="30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244"/>
        <v>3</v>
      </c>
      <c r="P3948" s="6">
        <f t="shared" si="245"/>
        <v>39</v>
      </c>
      <c r="Q3948" t="s">
        <v>8317</v>
      </c>
      <c r="R3948" t="s">
        <v>8318</v>
      </c>
      <c r="S3948" s="11">
        <f t="shared" si="246"/>
        <v>42031.833587962959</v>
      </c>
      <c r="T3948" s="11">
        <f t="shared" si="247"/>
        <v>42063.333333333328</v>
      </c>
    </row>
    <row r="3949" spans="1:20" ht="60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244"/>
        <v>3</v>
      </c>
      <c r="P3949" s="6">
        <f t="shared" si="245"/>
        <v>50.5</v>
      </c>
      <c r="Q3949" t="s">
        <v>8317</v>
      </c>
      <c r="R3949" t="s">
        <v>8318</v>
      </c>
      <c r="S3949" s="11">
        <f t="shared" si="246"/>
        <v>42615.142870370371</v>
      </c>
      <c r="T3949" s="11">
        <f t="shared" si="247"/>
        <v>42645.142870370371</v>
      </c>
    </row>
    <row r="3950" spans="1:20" ht="60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244"/>
        <v>0</v>
      </c>
      <c r="P3950" s="6" t="e">
        <f t="shared" si="245"/>
        <v>#DIV/0!</v>
      </c>
      <c r="Q3950" t="s">
        <v>8317</v>
      </c>
      <c r="R3950" t="s">
        <v>8318</v>
      </c>
      <c r="S3950" s="11">
        <f t="shared" si="246"/>
        <v>41829.325497685182</v>
      </c>
      <c r="T3950" s="11">
        <f t="shared" si="247"/>
        <v>41889.325497685182</v>
      </c>
    </row>
    <row r="3951" spans="1:20" ht="60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244"/>
        <v>16</v>
      </c>
      <c r="P3951" s="6">
        <f t="shared" si="245"/>
        <v>49.28125</v>
      </c>
      <c r="Q3951" t="s">
        <v>8317</v>
      </c>
      <c r="R3951" t="s">
        <v>8318</v>
      </c>
      <c r="S3951" s="11">
        <f t="shared" si="246"/>
        <v>42016.120613425926</v>
      </c>
      <c r="T3951" s="11">
        <f t="shared" si="247"/>
        <v>42046.120613425926</v>
      </c>
    </row>
    <row r="3952" spans="1:20" ht="60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244"/>
        <v>1</v>
      </c>
      <c r="P3952" s="6">
        <f t="shared" si="245"/>
        <v>25</v>
      </c>
      <c r="Q3952" t="s">
        <v>8317</v>
      </c>
      <c r="R3952" t="s">
        <v>8318</v>
      </c>
      <c r="S3952" s="11">
        <f t="shared" si="246"/>
        <v>42439.702314814815</v>
      </c>
      <c r="T3952" s="11">
        <f t="shared" si="247"/>
        <v>42468.774305555555</v>
      </c>
    </row>
    <row r="3953" spans="1:20" ht="60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244"/>
        <v>0</v>
      </c>
      <c r="P3953" s="6">
        <f t="shared" si="245"/>
        <v>1</v>
      </c>
      <c r="Q3953" t="s">
        <v>8317</v>
      </c>
      <c r="R3953" t="s">
        <v>8318</v>
      </c>
      <c r="S3953" s="11">
        <f t="shared" si="246"/>
        <v>42433.825717592597</v>
      </c>
      <c r="T3953" s="11">
        <f t="shared" si="247"/>
        <v>42493.784050925926</v>
      </c>
    </row>
    <row r="3954" spans="1:20" ht="60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244"/>
        <v>0</v>
      </c>
      <c r="P3954" s="6">
        <f t="shared" si="245"/>
        <v>25</v>
      </c>
      <c r="Q3954" t="s">
        <v>8317</v>
      </c>
      <c r="R3954" t="s">
        <v>8318</v>
      </c>
      <c r="S3954" s="11">
        <f t="shared" si="246"/>
        <v>42243.790393518517</v>
      </c>
      <c r="T3954" s="11">
        <f t="shared" si="247"/>
        <v>42303.790393518517</v>
      </c>
    </row>
    <row r="3955" spans="1:20" ht="4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244"/>
        <v>0</v>
      </c>
      <c r="P3955" s="6" t="e">
        <f t="shared" si="245"/>
        <v>#DIV/0!</v>
      </c>
      <c r="Q3955" t="s">
        <v>8317</v>
      </c>
      <c r="R3955" t="s">
        <v>8318</v>
      </c>
      <c r="S3955" s="11">
        <f t="shared" si="246"/>
        <v>42550.048449074078</v>
      </c>
      <c r="T3955" s="11">
        <f t="shared" si="247"/>
        <v>42580.978472222225</v>
      </c>
    </row>
    <row r="3956" spans="1:20" ht="60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244"/>
        <v>0</v>
      </c>
      <c r="P3956" s="6" t="e">
        <f t="shared" si="245"/>
        <v>#DIV/0!</v>
      </c>
      <c r="Q3956" t="s">
        <v>8317</v>
      </c>
      <c r="R3956" t="s">
        <v>8318</v>
      </c>
      <c r="S3956" s="11">
        <f t="shared" si="246"/>
        <v>41774.651203703703</v>
      </c>
      <c r="T3956" s="11">
        <f t="shared" si="247"/>
        <v>41834.651203703703</v>
      </c>
    </row>
    <row r="3957" spans="1:20" ht="60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244"/>
        <v>24</v>
      </c>
      <c r="P3957" s="6">
        <f t="shared" si="245"/>
        <v>53.125</v>
      </c>
      <c r="Q3957" t="s">
        <v>8317</v>
      </c>
      <c r="R3957" t="s">
        <v>8318</v>
      </c>
      <c r="S3957" s="11">
        <f t="shared" si="246"/>
        <v>42306.848854166667</v>
      </c>
      <c r="T3957" s="11">
        <f t="shared" si="247"/>
        <v>42336.890520833331</v>
      </c>
    </row>
    <row r="3958" spans="1:20" ht="60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244"/>
        <v>0</v>
      </c>
      <c r="P3958" s="6" t="e">
        <f t="shared" si="245"/>
        <v>#DIV/0!</v>
      </c>
      <c r="Q3958" t="s">
        <v>8317</v>
      </c>
      <c r="R3958" t="s">
        <v>8318</v>
      </c>
      <c r="S3958" s="11">
        <f t="shared" si="246"/>
        <v>42457.932025462964</v>
      </c>
      <c r="T3958" s="11">
        <f t="shared" si="247"/>
        <v>42485.013888888891</v>
      </c>
    </row>
    <row r="3959" spans="1:20" ht="4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244"/>
        <v>0</v>
      </c>
      <c r="P3959" s="6">
        <f t="shared" si="245"/>
        <v>7</v>
      </c>
      <c r="Q3959" t="s">
        <v>8317</v>
      </c>
      <c r="R3959" t="s">
        <v>8318</v>
      </c>
      <c r="S3959" s="11">
        <f t="shared" si="246"/>
        <v>42513.976319444439</v>
      </c>
      <c r="T3959" s="11">
        <f t="shared" si="247"/>
        <v>42559.976319444439</v>
      </c>
    </row>
    <row r="3960" spans="1:20" ht="60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244"/>
        <v>32</v>
      </c>
      <c r="P3960" s="6">
        <f t="shared" si="245"/>
        <v>40.0625</v>
      </c>
      <c r="Q3960" t="s">
        <v>8317</v>
      </c>
      <c r="R3960" t="s">
        <v>8318</v>
      </c>
      <c r="S3960" s="11">
        <f t="shared" si="246"/>
        <v>41816.950370370374</v>
      </c>
      <c r="T3960" s="11">
        <f t="shared" si="247"/>
        <v>41853.583333333336</v>
      </c>
    </row>
    <row r="3961" spans="1:20" ht="60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244"/>
        <v>24</v>
      </c>
      <c r="P3961" s="6">
        <f t="shared" si="245"/>
        <v>24.333333333333332</v>
      </c>
      <c r="Q3961" t="s">
        <v>8317</v>
      </c>
      <c r="R3961" t="s">
        <v>8318</v>
      </c>
      <c r="S3961" s="11">
        <f t="shared" si="246"/>
        <v>41880.788842592592</v>
      </c>
      <c r="T3961" s="11">
        <f t="shared" si="247"/>
        <v>41910.788842592592</v>
      </c>
    </row>
    <row r="3962" spans="1:20" ht="60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244"/>
        <v>2</v>
      </c>
      <c r="P3962" s="6">
        <f t="shared" si="245"/>
        <v>11.25</v>
      </c>
      <c r="Q3962" t="s">
        <v>8317</v>
      </c>
      <c r="R3962" t="s">
        <v>8318</v>
      </c>
      <c r="S3962" s="11">
        <f t="shared" si="246"/>
        <v>42342.845555555556</v>
      </c>
      <c r="T3962" s="11">
        <f t="shared" si="247"/>
        <v>42372.845555555556</v>
      </c>
    </row>
    <row r="3963" spans="1:20" ht="60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244"/>
        <v>0</v>
      </c>
      <c r="P3963" s="6">
        <f t="shared" si="245"/>
        <v>10.5</v>
      </c>
      <c r="Q3963" t="s">
        <v>8317</v>
      </c>
      <c r="R3963" t="s">
        <v>8318</v>
      </c>
      <c r="S3963" s="11">
        <f t="shared" si="246"/>
        <v>41745.891319444447</v>
      </c>
      <c r="T3963" s="11">
        <f t="shared" si="247"/>
        <v>41767.891319444447</v>
      </c>
    </row>
    <row r="3964" spans="1:20" ht="60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244"/>
        <v>3</v>
      </c>
      <c r="P3964" s="6">
        <f t="shared" si="245"/>
        <v>15</v>
      </c>
      <c r="Q3964" t="s">
        <v>8317</v>
      </c>
      <c r="R3964" t="s">
        <v>8318</v>
      </c>
      <c r="S3964" s="11">
        <f t="shared" si="246"/>
        <v>42311.621458333335</v>
      </c>
      <c r="T3964" s="11">
        <f t="shared" si="247"/>
        <v>42336.621458333335</v>
      </c>
    </row>
    <row r="3965" spans="1:20" ht="60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244"/>
        <v>0</v>
      </c>
      <c r="P3965" s="6" t="e">
        <f t="shared" si="245"/>
        <v>#DIV/0!</v>
      </c>
      <c r="Q3965" t="s">
        <v>8317</v>
      </c>
      <c r="R3965" t="s">
        <v>8318</v>
      </c>
      <c r="S3965" s="11">
        <f t="shared" si="246"/>
        <v>42296.154131944444</v>
      </c>
      <c r="T3965" s="11">
        <f t="shared" si="247"/>
        <v>42326.195798611108</v>
      </c>
    </row>
    <row r="3966" spans="1:20" ht="4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244"/>
        <v>6</v>
      </c>
      <c r="P3966" s="6">
        <f t="shared" si="245"/>
        <v>42</v>
      </c>
      <c r="Q3966" t="s">
        <v>8317</v>
      </c>
      <c r="R3966" t="s">
        <v>8318</v>
      </c>
      <c r="S3966" s="11">
        <f t="shared" si="246"/>
        <v>42053.722060185188</v>
      </c>
      <c r="T3966" s="11">
        <f t="shared" si="247"/>
        <v>42113.680393518516</v>
      </c>
    </row>
    <row r="3967" spans="1:20" ht="60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244"/>
        <v>14</v>
      </c>
      <c r="P3967" s="6">
        <f t="shared" si="245"/>
        <v>71.25</v>
      </c>
      <c r="Q3967" t="s">
        <v>8317</v>
      </c>
      <c r="R3967" t="s">
        <v>8318</v>
      </c>
      <c r="S3967" s="11">
        <f t="shared" si="246"/>
        <v>42414.235879629632</v>
      </c>
      <c r="T3967" s="11">
        <f t="shared" si="247"/>
        <v>42474.194212962961</v>
      </c>
    </row>
    <row r="3968" spans="1:20" ht="60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244"/>
        <v>1</v>
      </c>
      <c r="P3968" s="6">
        <f t="shared" si="245"/>
        <v>22.5</v>
      </c>
      <c r="Q3968" t="s">
        <v>8317</v>
      </c>
      <c r="R3968" t="s">
        <v>8318</v>
      </c>
      <c r="S3968" s="11">
        <f t="shared" si="246"/>
        <v>41801.711550925924</v>
      </c>
      <c r="T3968" s="11">
        <f t="shared" si="247"/>
        <v>41844.124305555553</v>
      </c>
    </row>
    <row r="3969" spans="1:20" ht="60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244"/>
        <v>24</v>
      </c>
      <c r="P3969" s="6">
        <f t="shared" si="245"/>
        <v>41</v>
      </c>
      <c r="Q3969" t="s">
        <v>8317</v>
      </c>
      <c r="R3969" t="s">
        <v>8318</v>
      </c>
      <c r="S3969" s="11">
        <f t="shared" si="246"/>
        <v>42770.290590277778</v>
      </c>
      <c r="T3969" s="11">
        <f t="shared" si="247"/>
        <v>42800.290590277778</v>
      </c>
    </row>
    <row r="3970" spans="1:20" ht="4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244"/>
        <v>11</v>
      </c>
      <c r="P3970" s="6">
        <f t="shared" si="245"/>
        <v>47.909090909090907</v>
      </c>
      <c r="Q3970" t="s">
        <v>8317</v>
      </c>
      <c r="R3970" t="s">
        <v>8318</v>
      </c>
      <c r="S3970" s="11">
        <f t="shared" si="246"/>
        <v>42452.815659722226</v>
      </c>
      <c r="T3970" s="11">
        <f t="shared" si="247"/>
        <v>42512.815659722226</v>
      </c>
    </row>
    <row r="3971" spans="1:20" ht="60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ref="O3971:O4034" si="248">ROUND(E3971/D3971*100,0)</f>
        <v>7</v>
      </c>
      <c r="P3971" s="6">
        <f t="shared" ref="P3971:P4034" si="249">E3971/L3971</f>
        <v>35.166666666666664</v>
      </c>
      <c r="Q3971" t="s">
        <v>8317</v>
      </c>
      <c r="R3971" t="s">
        <v>8318</v>
      </c>
      <c r="S3971" s="11">
        <f t="shared" ref="S3971:S4034" si="250">(((J3971/60)/60)/24)+DATE(1970,1,1)</f>
        <v>42601.854699074072</v>
      </c>
      <c r="T3971" s="11">
        <f t="shared" ref="T3971:T4034" si="251">(((I3971/60)/60)/24)+DATE(1970,1,1)</f>
        <v>42611.163194444445</v>
      </c>
    </row>
    <row r="3972" spans="1:20" ht="60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248"/>
        <v>0</v>
      </c>
      <c r="P3972" s="6">
        <f t="shared" si="249"/>
        <v>5.5</v>
      </c>
      <c r="Q3972" t="s">
        <v>8317</v>
      </c>
      <c r="R3972" t="s">
        <v>8318</v>
      </c>
      <c r="S3972" s="11">
        <f t="shared" si="250"/>
        <v>42447.863553240735</v>
      </c>
      <c r="T3972" s="11">
        <f t="shared" si="251"/>
        <v>42477.863553240735</v>
      </c>
    </row>
    <row r="3973" spans="1:20" ht="60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248"/>
        <v>1</v>
      </c>
      <c r="P3973" s="6">
        <f t="shared" si="249"/>
        <v>22.666666666666668</v>
      </c>
      <c r="Q3973" t="s">
        <v>8317</v>
      </c>
      <c r="R3973" t="s">
        <v>8318</v>
      </c>
      <c r="S3973" s="11">
        <f t="shared" si="250"/>
        <v>41811.536180555559</v>
      </c>
      <c r="T3973" s="11">
        <f t="shared" si="251"/>
        <v>41841.536180555559</v>
      </c>
    </row>
    <row r="3974" spans="1:20" ht="4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248"/>
        <v>21</v>
      </c>
      <c r="P3974" s="6">
        <f t="shared" si="249"/>
        <v>26.375</v>
      </c>
      <c r="Q3974" t="s">
        <v>8317</v>
      </c>
      <c r="R3974" t="s">
        <v>8318</v>
      </c>
      <c r="S3974" s="11">
        <f t="shared" si="250"/>
        <v>41981.067523148144</v>
      </c>
      <c r="T3974" s="11">
        <f t="shared" si="251"/>
        <v>42041.067523148144</v>
      </c>
    </row>
    <row r="3975" spans="1:20" ht="60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248"/>
        <v>78</v>
      </c>
      <c r="P3975" s="6">
        <f t="shared" si="249"/>
        <v>105.54054054054055</v>
      </c>
      <c r="Q3975" t="s">
        <v>8317</v>
      </c>
      <c r="R3975" t="s">
        <v>8318</v>
      </c>
      <c r="S3975" s="11">
        <f t="shared" si="250"/>
        <v>42469.68414351852</v>
      </c>
      <c r="T3975" s="11">
        <f t="shared" si="251"/>
        <v>42499.166666666672</v>
      </c>
    </row>
    <row r="3976" spans="1:20" ht="60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248"/>
        <v>32</v>
      </c>
      <c r="P3976" s="6">
        <f t="shared" si="249"/>
        <v>29.09090909090909</v>
      </c>
      <c r="Q3976" t="s">
        <v>8317</v>
      </c>
      <c r="R3976" t="s">
        <v>8318</v>
      </c>
      <c r="S3976" s="11">
        <f t="shared" si="250"/>
        <v>42493.546851851846</v>
      </c>
      <c r="T3976" s="11">
        <f t="shared" si="251"/>
        <v>42523.546851851846</v>
      </c>
    </row>
    <row r="3977" spans="1:20" ht="60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248"/>
        <v>0</v>
      </c>
      <c r="P3977" s="6" t="e">
        <f t="shared" si="249"/>
        <v>#DIV/0!</v>
      </c>
      <c r="Q3977" t="s">
        <v>8317</v>
      </c>
      <c r="R3977" t="s">
        <v>8318</v>
      </c>
      <c r="S3977" s="11">
        <f t="shared" si="250"/>
        <v>42534.866875</v>
      </c>
      <c r="T3977" s="11">
        <f t="shared" si="251"/>
        <v>42564.866875</v>
      </c>
    </row>
    <row r="3978" spans="1:20" ht="60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248"/>
        <v>48</v>
      </c>
      <c r="P3978" s="6">
        <f t="shared" si="249"/>
        <v>62</v>
      </c>
      <c r="Q3978" t="s">
        <v>8317</v>
      </c>
      <c r="R3978" t="s">
        <v>8318</v>
      </c>
      <c r="S3978" s="11">
        <f t="shared" si="250"/>
        <v>41830.858344907407</v>
      </c>
      <c r="T3978" s="11">
        <f t="shared" si="251"/>
        <v>41852.291666666664</v>
      </c>
    </row>
    <row r="3979" spans="1:20" ht="60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248"/>
        <v>1</v>
      </c>
      <c r="P3979" s="6">
        <f t="shared" si="249"/>
        <v>217.5</v>
      </c>
      <c r="Q3979" t="s">
        <v>8317</v>
      </c>
      <c r="R3979" t="s">
        <v>8318</v>
      </c>
      <c r="S3979" s="11">
        <f t="shared" si="250"/>
        <v>42543.788564814815</v>
      </c>
      <c r="T3979" s="11">
        <f t="shared" si="251"/>
        <v>42573.788564814815</v>
      </c>
    </row>
    <row r="3980" spans="1:20" ht="60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248"/>
        <v>11</v>
      </c>
      <c r="P3980" s="6">
        <f t="shared" si="249"/>
        <v>26.75</v>
      </c>
      <c r="Q3980" t="s">
        <v>8317</v>
      </c>
      <c r="R3980" t="s">
        <v>8318</v>
      </c>
      <c r="S3980" s="11">
        <f t="shared" si="250"/>
        <v>41975.642974537041</v>
      </c>
      <c r="T3980" s="11">
        <f t="shared" si="251"/>
        <v>42035.642974537041</v>
      </c>
    </row>
    <row r="3981" spans="1:20" ht="60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248"/>
        <v>2</v>
      </c>
      <c r="P3981" s="6">
        <f t="shared" si="249"/>
        <v>18.333333333333332</v>
      </c>
      <c r="Q3981" t="s">
        <v>8317</v>
      </c>
      <c r="R3981" t="s">
        <v>8318</v>
      </c>
      <c r="S3981" s="11">
        <f t="shared" si="250"/>
        <v>42069.903437500005</v>
      </c>
      <c r="T3981" s="11">
        <f t="shared" si="251"/>
        <v>42092.833333333328</v>
      </c>
    </row>
    <row r="3982" spans="1:20" ht="60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248"/>
        <v>18</v>
      </c>
      <c r="P3982" s="6">
        <f t="shared" si="249"/>
        <v>64.285714285714292</v>
      </c>
      <c r="Q3982" t="s">
        <v>8317</v>
      </c>
      <c r="R3982" t="s">
        <v>8318</v>
      </c>
      <c r="S3982" s="11">
        <f t="shared" si="250"/>
        <v>41795.598923611113</v>
      </c>
      <c r="T3982" s="11">
        <f t="shared" si="251"/>
        <v>41825.598923611113</v>
      </c>
    </row>
    <row r="3983" spans="1:20" ht="4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248"/>
        <v>4</v>
      </c>
      <c r="P3983" s="6">
        <f t="shared" si="249"/>
        <v>175</v>
      </c>
      <c r="Q3983" t="s">
        <v>8317</v>
      </c>
      <c r="R3983" t="s">
        <v>8318</v>
      </c>
      <c r="S3983" s="11">
        <f t="shared" si="250"/>
        <v>42508.179965277777</v>
      </c>
      <c r="T3983" s="11">
        <f t="shared" si="251"/>
        <v>42568.179965277777</v>
      </c>
    </row>
    <row r="3984" spans="1:20" ht="60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248"/>
        <v>20</v>
      </c>
      <c r="P3984" s="6">
        <f t="shared" si="249"/>
        <v>34</v>
      </c>
      <c r="Q3984" t="s">
        <v>8317</v>
      </c>
      <c r="R3984" t="s">
        <v>8318</v>
      </c>
      <c r="S3984" s="11">
        <f t="shared" si="250"/>
        <v>42132.809953703705</v>
      </c>
      <c r="T3984" s="11">
        <f t="shared" si="251"/>
        <v>42192.809953703705</v>
      </c>
    </row>
    <row r="3985" spans="1:20" ht="60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248"/>
        <v>35</v>
      </c>
      <c r="P3985" s="6">
        <f t="shared" si="249"/>
        <v>84.282608695652172</v>
      </c>
      <c r="Q3985" t="s">
        <v>8317</v>
      </c>
      <c r="R3985" t="s">
        <v>8318</v>
      </c>
      <c r="S3985" s="11">
        <f t="shared" si="250"/>
        <v>41747.86986111111</v>
      </c>
      <c r="T3985" s="11">
        <f t="shared" si="251"/>
        <v>41779.290972222225</v>
      </c>
    </row>
    <row r="3986" spans="1:20" ht="60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248"/>
        <v>6</v>
      </c>
      <c r="P3986" s="6">
        <f t="shared" si="249"/>
        <v>9.5</v>
      </c>
      <c r="Q3986" t="s">
        <v>8317</v>
      </c>
      <c r="R3986" t="s">
        <v>8318</v>
      </c>
      <c r="S3986" s="11">
        <f t="shared" si="250"/>
        <v>41920.963472222218</v>
      </c>
      <c r="T3986" s="11">
        <f t="shared" si="251"/>
        <v>41951</v>
      </c>
    </row>
    <row r="3987" spans="1:20" ht="60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248"/>
        <v>32</v>
      </c>
      <c r="P3987" s="6">
        <f t="shared" si="249"/>
        <v>33.736842105263158</v>
      </c>
      <c r="Q3987" t="s">
        <v>8317</v>
      </c>
      <c r="R3987" t="s">
        <v>8318</v>
      </c>
      <c r="S3987" s="11">
        <f t="shared" si="250"/>
        <v>42399.707407407404</v>
      </c>
      <c r="T3987" s="11">
        <f t="shared" si="251"/>
        <v>42420.878472222219</v>
      </c>
    </row>
    <row r="3988" spans="1:20" ht="60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248"/>
        <v>10</v>
      </c>
      <c r="P3988" s="6">
        <f t="shared" si="249"/>
        <v>37.53846153846154</v>
      </c>
      <c r="Q3988" t="s">
        <v>8317</v>
      </c>
      <c r="R3988" t="s">
        <v>8318</v>
      </c>
      <c r="S3988" s="11">
        <f t="shared" si="250"/>
        <v>42467.548541666663</v>
      </c>
      <c r="T3988" s="11">
        <f t="shared" si="251"/>
        <v>42496.544444444444</v>
      </c>
    </row>
    <row r="3989" spans="1:20" ht="4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248"/>
        <v>38</v>
      </c>
      <c r="P3989" s="6">
        <f t="shared" si="249"/>
        <v>11.615384615384615</v>
      </c>
      <c r="Q3989" t="s">
        <v>8317</v>
      </c>
      <c r="R3989" t="s">
        <v>8318</v>
      </c>
      <c r="S3989" s="11">
        <f t="shared" si="250"/>
        <v>41765.92465277778</v>
      </c>
      <c r="T3989" s="11">
        <f t="shared" si="251"/>
        <v>41775.92465277778</v>
      </c>
    </row>
    <row r="3990" spans="1:20" ht="30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248"/>
        <v>2</v>
      </c>
      <c r="P3990" s="6">
        <f t="shared" si="249"/>
        <v>8</v>
      </c>
      <c r="Q3990" t="s">
        <v>8317</v>
      </c>
      <c r="R3990" t="s">
        <v>8318</v>
      </c>
      <c r="S3990" s="11">
        <f t="shared" si="250"/>
        <v>42230.08116898148</v>
      </c>
      <c r="T3990" s="11">
        <f t="shared" si="251"/>
        <v>42245.08116898148</v>
      </c>
    </row>
    <row r="3991" spans="1:20" ht="60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248"/>
        <v>0</v>
      </c>
      <c r="P3991" s="6" t="e">
        <f t="shared" si="249"/>
        <v>#DIV/0!</v>
      </c>
      <c r="Q3991" t="s">
        <v>8317</v>
      </c>
      <c r="R3991" t="s">
        <v>8318</v>
      </c>
      <c r="S3991" s="11">
        <f t="shared" si="250"/>
        <v>42286.749780092592</v>
      </c>
      <c r="T3991" s="11">
        <f t="shared" si="251"/>
        <v>42316.791446759264</v>
      </c>
    </row>
    <row r="3992" spans="1:20" ht="4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248"/>
        <v>4</v>
      </c>
      <c r="P3992" s="6">
        <f t="shared" si="249"/>
        <v>23</v>
      </c>
      <c r="Q3992" t="s">
        <v>8317</v>
      </c>
      <c r="R3992" t="s">
        <v>8318</v>
      </c>
      <c r="S3992" s="11">
        <f t="shared" si="250"/>
        <v>42401.672372685185</v>
      </c>
      <c r="T3992" s="11">
        <f t="shared" si="251"/>
        <v>42431.672372685185</v>
      </c>
    </row>
    <row r="3993" spans="1:20" ht="30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248"/>
        <v>20</v>
      </c>
      <c r="P3993" s="6">
        <f t="shared" si="249"/>
        <v>100</v>
      </c>
      <c r="Q3993" t="s">
        <v>8317</v>
      </c>
      <c r="R3993" t="s">
        <v>8318</v>
      </c>
      <c r="S3993" s="11">
        <f t="shared" si="250"/>
        <v>42125.644467592589</v>
      </c>
      <c r="T3993" s="11">
        <f t="shared" si="251"/>
        <v>42155.644467592589</v>
      </c>
    </row>
    <row r="3994" spans="1:20" ht="4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248"/>
        <v>5</v>
      </c>
      <c r="P3994" s="6">
        <f t="shared" si="249"/>
        <v>60.111111111111114</v>
      </c>
      <c r="Q3994" t="s">
        <v>8317</v>
      </c>
      <c r="R3994" t="s">
        <v>8318</v>
      </c>
      <c r="S3994" s="11">
        <f t="shared" si="250"/>
        <v>42289.94049768518</v>
      </c>
      <c r="T3994" s="11">
        <f t="shared" si="251"/>
        <v>42349.982164351852</v>
      </c>
    </row>
    <row r="3995" spans="1:20" ht="4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248"/>
        <v>0</v>
      </c>
      <c r="P3995" s="6">
        <f t="shared" si="249"/>
        <v>3</v>
      </c>
      <c r="Q3995" t="s">
        <v>8317</v>
      </c>
      <c r="R3995" t="s">
        <v>8318</v>
      </c>
      <c r="S3995" s="11">
        <f t="shared" si="250"/>
        <v>42107.864722222221</v>
      </c>
      <c r="T3995" s="11">
        <f t="shared" si="251"/>
        <v>42137.864722222221</v>
      </c>
    </row>
    <row r="3996" spans="1:20" ht="4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248"/>
        <v>0</v>
      </c>
      <c r="P3996" s="6">
        <f t="shared" si="249"/>
        <v>5</v>
      </c>
      <c r="Q3996" t="s">
        <v>8317</v>
      </c>
      <c r="R3996" t="s">
        <v>8318</v>
      </c>
      <c r="S3996" s="11">
        <f t="shared" si="250"/>
        <v>41809.389930555553</v>
      </c>
      <c r="T3996" s="11">
        <f t="shared" si="251"/>
        <v>41839.389930555553</v>
      </c>
    </row>
    <row r="3997" spans="1:20" ht="60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248"/>
        <v>35</v>
      </c>
      <c r="P3997" s="6">
        <f t="shared" si="249"/>
        <v>17.5</v>
      </c>
      <c r="Q3997" t="s">
        <v>8317</v>
      </c>
      <c r="R3997" t="s">
        <v>8318</v>
      </c>
      <c r="S3997" s="11">
        <f t="shared" si="250"/>
        <v>42019.683761574073</v>
      </c>
      <c r="T3997" s="11">
        <f t="shared" si="251"/>
        <v>42049.477083333331</v>
      </c>
    </row>
    <row r="3998" spans="1:20" ht="4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248"/>
        <v>17</v>
      </c>
      <c r="P3998" s="6">
        <f t="shared" si="249"/>
        <v>29.235294117647058</v>
      </c>
      <c r="Q3998" t="s">
        <v>8317</v>
      </c>
      <c r="R3998" t="s">
        <v>8318</v>
      </c>
      <c r="S3998" s="11">
        <f t="shared" si="250"/>
        <v>41950.26694444444</v>
      </c>
      <c r="T3998" s="11">
        <f t="shared" si="251"/>
        <v>41963.669444444444</v>
      </c>
    </row>
    <row r="3999" spans="1:20" ht="60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248"/>
        <v>0</v>
      </c>
      <c r="P3999" s="6" t="e">
        <f t="shared" si="249"/>
        <v>#DIV/0!</v>
      </c>
      <c r="Q3999" t="s">
        <v>8317</v>
      </c>
      <c r="R3999" t="s">
        <v>8318</v>
      </c>
      <c r="S3999" s="11">
        <f t="shared" si="250"/>
        <v>42069.391446759255</v>
      </c>
      <c r="T3999" s="11">
        <f t="shared" si="251"/>
        <v>42099.349780092598</v>
      </c>
    </row>
    <row r="4000" spans="1:20" ht="4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248"/>
        <v>57</v>
      </c>
      <c r="P4000" s="6">
        <f t="shared" si="249"/>
        <v>59.583333333333336</v>
      </c>
      <c r="Q4000" t="s">
        <v>8317</v>
      </c>
      <c r="R4000" t="s">
        <v>8318</v>
      </c>
      <c r="S4000" s="11">
        <f t="shared" si="250"/>
        <v>42061.963263888887</v>
      </c>
      <c r="T4000" s="11">
        <f t="shared" si="251"/>
        <v>42091.921597222223</v>
      </c>
    </row>
    <row r="4001" spans="1:20" ht="4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248"/>
        <v>17</v>
      </c>
      <c r="P4001" s="6">
        <f t="shared" si="249"/>
        <v>82.571428571428569</v>
      </c>
      <c r="Q4001" t="s">
        <v>8317</v>
      </c>
      <c r="R4001" t="s">
        <v>8318</v>
      </c>
      <c r="S4001" s="11">
        <f t="shared" si="250"/>
        <v>41842.828680555554</v>
      </c>
      <c r="T4001" s="11">
        <f t="shared" si="251"/>
        <v>41882.827650462961</v>
      </c>
    </row>
    <row r="4002" spans="1:20" ht="30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248"/>
        <v>0</v>
      </c>
      <c r="P4002" s="6">
        <f t="shared" si="249"/>
        <v>10</v>
      </c>
      <c r="Q4002" t="s">
        <v>8317</v>
      </c>
      <c r="R4002" t="s">
        <v>8318</v>
      </c>
      <c r="S4002" s="11">
        <f t="shared" si="250"/>
        <v>42437.64534722222</v>
      </c>
      <c r="T4002" s="11">
        <f t="shared" si="251"/>
        <v>42497.603680555556</v>
      </c>
    </row>
    <row r="4003" spans="1:20" ht="60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248"/>
        <v>38</v>
      </c>
      <c r="P4003" s="6">
        <f t="shared" si="249"/>
        <v>32.357142857142854</v>
      </c>
      <c r="Q4003" t="s">
        <v>8317</v>
      </c>
      <c r="R4003" t="s">
        <v>8318</v>
      </c>
      <c r="S4003" s="11">
        <f t="shared" si="250"/>
        <v>42775.964212962965</v>
      </c>
      <c r="T4003" s="11">
        <f t="shared" si="251"/>
        <v>42795.791666666672</v>
      </c>
    </row>
    <row r="4004" spans="1:20" ht="60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248"/>
        <v>2</v>
      </c>
      <c r="P4004" s="6">
        <f t="shared" si="249"/>
        <v>5.75</v>
      </c>
      <c r="Q4004" t="s">
        <v>8317</v>
      </c>
      <c r="R4004" t="s">
        <v>8318</v>
      </c>
      <c r="S4004" s="11">
        <f t="shared" si="250"/>
        <v>41879.043530092589</v>
      </c>
      <c r="T4004" s="11">
        <f t="shared" si="251"/>
        <v>41909.043530092589</v>
      </c>
    </row>
    <row r="4005" spans="1:20" ht="4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248"/>
        <v>10</v>
      </c>
      <c r="P4005" s="6">
        <f t="shared" si="249"/>
        <v>100.5</v>
      </c>
      <c r="Q4005" t="s">
        <v>8317</v>
      </c>
      <c r="R4005" t="s">
        <v>8318</v>
      </c>
      <c r="S4005" s="11">
        <f t="shared" si="250"/>
        <v>42020.587349537032</v>
      </c>
      <c r="T4005" s="11">
        <f t="shared" si="251"/>
        <v>42050.587349537032</v>
      </c>
    </row>
    <row r="4006" spans="1:20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248"/>
        <v>0</v>
      </c>
      <c r="P4006" s="6">
        <f t="shared" si="249"/>
        <v>1</v>
      </c>
      <c r="Q4006" t="s">
        <v>8317</v>
      </c>
      <c r="R4006" t="s">
        <v>8318</v>
      </c>
      <c r="S4006" s="11">
        <f t="shared" si="250"/>
        <v>41890.16269675926</v>
      </c>
      <c r="T4006" s="11">
        <f t="shared" si="251"/>
        <v>41920.16269675926</v>
      </c>
    </row>
    <row r="4007" spans="1:20" ht="4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248"/>
        <v>1</v>
      </c>
      <c r="P4007" s="6">
        <f t="shared" si="249"/>
        <v>20</v>
      </c>
      <c r="Q4007" t="s">
        <v>8317</v>
      </c>
      <c r="R4007" t="s">
        <v>8318</v>
      </c>
      <c r="S4007" s="11">
        <f t="shared" si="250"/>
        <v>41872.807696759257</v>
      </c>
      <c r="T4007" s="11">
        <f t="shared" si="251"/>
        <v>41932.807696759257</v>
      </c>
    </row>
    <row r="4008" spans="1:20" ht="60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248"/>
        <v>0</v>
      </c>
      <c r="P4008" s="6">
        <f t="shared" si="249"/>
        <v>2</v>
      </c>
      <c r="Q4008" t="s">
        <v>8317</v>
      </c>
      <c r="R4008" t="s">
        <v>8318</v>
      </c>
      <c r="S4008" s="11">
        <f t="shared" si="250"/>
        <v>42391.772997685184</v>
      </c>
      <c r="T4008" s="11">
        <f t="shared" si="251"/>
        <v>42416.772997685184</v>
      </c>
    </row>
    <row r="4009" spans="1:20" ht="4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248"/>
        <v>0</v>
      </c>
      <c r="P4009" s="6">
        <f t="shared" si="249"/>
        <v>5</v>
      </c>
      <c r="Q4009" t="s">
        <v>8317</v>
      </c>
      <c r="R4009" t="s">
        <v>8318</v>
      </c>
      <c r="S4009" s="11">
        <f t="shared" si="250"/>
        <v>41848.772928240738</v>
      </c>
      <c r="T4009" s="11">
        <f t="shared" si="251"/>
        <v>41877.686111111114</v>
      </c>
    </row>
    <row r="4010" spans="1:20" ht="60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248"/>
        <v>6</v>
      </c>
      <c r="P4010" s="6">
        <f t="shared" si="249"/>
        <v>15</v>
      </c>
      <c r="Q4010" t="s">
        <v>8317</v>
      </c>
      <c r="R4010" t="s">
        <v>8318</v>
      </c>
      <c r="S4010" s="11">
        <f t="shared" si="250"/>
        <v>42177.964201388888</v>
      </c>
      <c r="T4010" s="11">
        <f t="shared" si="251"/>
        <v>42207.964201388888</v>
      </c>
    </row>
    <row r="4011" spans="1:20" ht="4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248"/>
        <v>4</v>
      </c>
      <c r="P4011" s="6">
        <f t="shared" si="249"/>
        <v>25</v>
      </c>
      <c r="Q4011" t="s">
        <v>8317</v>
      </c>
      <c r="R4011" t="s">
        <v>8318</v>
      </c>
      <c r="S4011" s="11">
        <f t="shared" si="250"/>
        <v>41851.700925925928</v>
      </c>
      <c r="T4011" s="11">
        <f t="shared" si="251"/>
        <v>41891.700925925928</v>
      </c>
    </row>
    <row r="4012" spans="1:20" ht="4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248"/>
        <v>24</v>
      </c>
      <c r="P4012" s="6">
        <f t="shared" si="249"/>
        <v>45.842105263157897</v>
      </c>
      <c r="Q4012" t="s">
        <v>8317</v>
      </c>
      <c r="R4012" t="s">
        <v>8318</v>
      </c>
      <c r="S4012" s="11">
        <f t="shared" si="250"/>
        <v>41921.770439814813</v>
      </c>
      <c r="T4012" s="11">
        <f t="shared" si="251"/>
        <v>41938.770439814813</v>
      </c>
    </row>
    <row r="4013" spans="1:20" ht="60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248"/>
        <v>8</v>
      </c>
      <c r="P4013" s="6">
        <f t="shared" si="249"/>
        <v>4.75</v>
      </c>
      <c r="Q4013" t="s">
        <v>8317</v>
      </c>
      <c r="R4013" t="s">
        <v>8318</v>
      </c>
      <c r="S4013" s="11">
        <f t="shared" si="250"/>
        <v>42002.54488425926</v>
      </c>
      <c r="T4013" s="11">
        <f t="shared" si="251"/>
        <v>42032.54488425926</v>
      </c>
    </row>
    <row r="4014" spans="1:20" ht="60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248"/>
        <v>0</v>
      </c>
      <c r="P4014" s="6" t="e">
        <f t="shared" si="249"/>
        <v>#DIV/0!</v>
      </c>
      <c r="Q4014" t="s">
        <v>8317</v>
      </c>
      <c r="R4014" t="s">
        <v>8318</v>
      </c>
      <c r="S4014" s="11">
        <f t="shared" si="250"/>
        <v>42096.544548611113</v>
      </c>
      <c r="T4014" s="11">
        <f t="shared" si="251"/>
        <v>42126.544548611113</v>
      </c>
    </row>
    <row r="4015" spans="1:20" ht="60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248"/>
        <v>1</v>
      </c>
      <c r="P4015" s="6">
        <f t="shared" si="249"/>
        <v>13</v>
      </c>
      <c r="Q4015" t="s">
        <v>8317</v>
      </c>
      <c r="R4015" t="s">
        <v>8318</v>
      </c>
      <c r="S4015" s="11">
        <f t="shared" si="250"/>
        <v>42021.301192129627</v>
      </c>
      <c r="T4015" s="11">
        <f t="shared" si="251"/>
        <v>42051.301192129627</v>
      </c>
    </row>
    <row r="4016" spans="1:20" ht="60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248"/>
        <v>0</v>
      </c>
      <c r="P4016" s="6" t="e">
        <f t="shared" si="249"/>
        <v>#DIV/0!</v>
      </c>
      <c r="Q4016" t="s">
        <v>8317</v>
      </c>
      <c r="R4016" t="s">
        <v>8318</v>
      </c>
      <c r="S4016" s="11">
        <f t="shared" si="250"/>
        <v>42419.246168981481</v>
      </c>
      <c r="T4016" s="11">
        <f t="shared" si="251"/>
        <v>42434.246168981481</v>
      </c>
    </row>
    <row r="4017" spans="1:20" ht="60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248"/>
        <v>0</v>
      </c>
      <c r="P4017" s="6">
        <f t="shared" si="249"/>
        <v>1</v>
      </c>
      <c r="Q4017" t="s">
        <v>8317</v>
      </c>
      <c r="R4017" t="s">
        <v>8318</v>
      </c>
      <c r="S4017" s="11">
        <f t="shared" si="250"/>
        <v>42174.780821759254</v>
      </c>
      <c r="T4017" s="11">
        <f t="shared" si="251"/>
        <v>42204.780821759254</v>
      </c>
    </row>
    <row r="4018" spans="1:20" ht="60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248"/>
        <v>14</v>
      </c>
      <c r="P4018" s="6">
        <f t="shared" si="249"/>
        <v>10</v>
      </c>
      <c r="Q4018" t="s">
        <v>8317</v>
      </c>
      <c r="R4018" t="s">
        <v>8318</v>
      </c>
      <c r="S4018" s="11">
        <f t="shared" si="250"/>
        <v>41869.872685185182</v>
      </c>
      <c r="T4018" s="11">
        <f t="shared" si="251"/>
        <v>41899.872685185182</v>
      </c>
    </row>
    <row r="4019" spans="1:20" ht="60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248"/>
        <v>1</v>
      </c>
      <c r="P4019" s="6">
        <f t="shared" si="249"/>
        <v>52.5</v>
      </c>
      <c r="Q4019" t="s">
        <v>8317</v>
      </c>
      <c r="R4019" t="s">
        <v>8318</v>
      </c>
      <c r="S4019" s="11">
        <f t="shared" si="250"/>
        <v>41856.672152777777</v>
      </c>
      <c r="T4019" s="11">
        <f t="shared" si="251"/>
        <v>41886.672152777777</v>
      </c>
    </row>
    <row r="4020" spans="1:20" ht="30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248"/>
        <v>9</v>
      </c>
      <c r="P4020" s="6">
        <f t="shared" si="249"/>
        <v>32.5</v>
      </c>
      <c r="Q4020" t="s">
        <v>8317</v>
      </c>
      <c r="R4020" t="s">
        <v>8318</v>
      </c>
      <c r="S4020" s="11">
        <f t="shared" si="250"/>
        <v>42620.91097222222</v>
      </c>
      <c r="T4020" s="11">
        <f t="shared" si="251"/>
        <v>42650.91097222222</v>
      </c>
    </row>
    <row r="4021" spans="1:20" ht="60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248"/>
        <v>1</v>
      </c>
      <c r="P4021" s="6">
        <f t="shared" si="249"/>
        <v>7.25</v>
      </c>
      <c r="Q4021" t="s">
        <v>8317</v>
      </c>
      <c r="R4021" t="s">
        <v>8318</v>
      </c>
      <c r="S4021" s="11">
        <f t="shared" si="250"/>
        <v>42417.675879629634</v>
      </c>
      <c r="T4021" s="11">
        <f t="shared" si="251"/>
        <v>42475.686111111107</v>
      </c>
    </row>
    <row r="4022" spans="1:20" ht="60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248"/>
        <v>17</v>
      </c>
      <c r="P4022" s="6">
        <f t="shared" si="249"/>
        <v>33.333333333333336</v>
      </c>
      <c r="Q4022" t="s">
        <v>8317</v>
      </c>
      <c r="R4022" t="s">
        <v>8318</v>
      </c>
      <c r="S4022" s="11">
        <f t="shared" si="250"/>
        <v>42057.190960648149</v>
      </c>
      <c r="T4022" s="11">
        <f t="shared" si="251"/>
        <v>42087.149293981478</v>
      </c>
    </row>
    <row r="4023" spans="1:20" ht="4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248"/>
        <v>1</v>
      </c>
      <c r="P4023" s="6">
        <f t="shared" si="249"/>
        <v>62.5</v>
      </c>
      <c r="Q4023" t="s">
        <v>8317</v>
      </c>
      <c r="R4023" t="s">
        <v>8318</v>
      </c>
      <c r="S4023" s="11">
        <f t="shared" si="250"/>
        <v>41878.911550925928</v>
      </c>
      <c r="T4023" s="11">
        <f t="shared" si="251"/>
        <v>41938.911550925928</v>
      </c>
    </row>
    <row r="4024" spans="1:20" ht="30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248"/>
        <v>70</v>
      </c>
      <c r="P4024" s="6">
        <f t="shared" si="249"/>
        <v>63.558375634517766</v>
      </c>
      <c r="Q4024" t="s">
        <v>8317</v>
      </c>
      <c r="R4024" t="s">
        <v>8318</v>
      </c>
      <c r="S4024" s="11">
        <f t="shared" si="250"/>
        <v>41990.584108796291</v>
      </c>
      <c r="T4024" s="11">
        <f t="shared" si="251"/>
        <v>42036.120833333334</v>
      </c>
    </row>
    <row r="4025" spans="1:20" ht="4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248"/>
        <v>0</v>
      </c>
      <c r="P4025" s="6" t="e">
        <f t="shared" si="249"/>
        <v>#DIV/0!</v>
      </c>
      <c r="Q4025" t="s">
        <v>8317</v>
      </c>
      <c r="R4025" t="s">
        <v>8318</v>
      </c>
      <c r="S4025" s="11">
        <f t="shared" si="250"/>
        <v>42408.999571759254</v>
      </c>
      <c r="T4025" s="11">
        <f t="shared" si="251"/>
        <v>42453.957905092597</v>
      </c>
    </row>
    <row r="4026" spans="1:20" ht="60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248"/>
        <v>1</v>
      </c>
      <c r="P4026" s="6">
        <f t="shared" si="249"/>
        <v>10</v>
      </c>
      <c r="Q4026" t="s">
        <v>8317</v>
      </c>
      <c r="R4026" t="s">
        <v>8318</v>
      </c>
      <c r="S4026" s="11">
        <f t="shared" si="250"/>
        <v>42217.670104166667</v>
      </c>
      <c r="T4026" s="11">
        <f t="shared" si="251"/>
        <v>42247.670104166667</v>
      </c>
    </row>
    <row r="4027" spans="1:20" ht="60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248"/>
        <v>5</v>
      </c>
      <c r="P4027" s="6">
        <f t="shared" si="249"/>
        <v>62.5</v>
      </c>
      <c r="Q4027" t="s">
        <v>8317</v>
      </c>
      <c r="R4027" t="s">
        <v>8318</v>
      </c>
      <c r="S4027" s="11">
        <f t="shared" si="250"/>
        <v>42151.237685185188</v>
      </c>
      <c r="T4027" s="11">
        <f t="shared" si="251"/>
        <v>42211.237685185188</v>
      </c>
    </row>
    <row r="4028" spans="1:20" ht="4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248"/>
        <v>0</v>
      </c>
      <c r="P4028" s="6" t="e">
        <f t="shared" si="249"/>
        <v>#DIV/0!</v>
      </c>
      <c r="Q4028" t="s">
        <v>8317</v>
      </c>
      <c r="R4028" t="s">
        <v>8318</v>
      </c>
      <c r="S4028" s="11">
        <f t="shared" si="250"/>
        <v>42282.655543981484</v>
      </c>
      <c r="T4028" s="11">
        <f t="shared" si="251"/>
        <v>42342.697210648148</v>
      </c>
    </row>
    <row r="4029" spans="1:20" ht="60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248"/>
        <v>7</v>
      </c>
      <c r="P4029" s="6">
        <f t="shared" si="249"/>
        <v>30.714285714285715</v>
      </c>
      <c r="Q4029" t="s">
        <v>8317</v>
      </c>
      <c r="R4029" t="s">
        <v>8318</v>
      </c>
      <c r="S4029" s="11">
        <f t="shared" si="250"/>
        <v>42768.97084490741</v>
      </c>
      <c r="T4029" s="11">
        <f t="shared" si="251"/>
        <v>42789.041666666672</v>
      </c>
    </row>
    <row r="4030" spans="1:20" ht="4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248"/>
        <v>28</v>
      </c>
      <c r="P4030" s="6">
        <f t="shared" si="249"/>
        <v>51</v>
      </c>
      <c r="Q4030" t="s">
        <v>8317</v>
      </c>
      <c r="R4030" t="s">
        <v>8318</v>
      </c>
      <c r="S4030" s="11">
        <f t="shared" si="250"/>
        <v>41765.938657407409</v>
      </c>
      <c r="T4030" s="11">
        <f t="shared" si="251"/>
        <v>41795.938657407409</v>
      </c>
    </row>
    <row r="4031" spans="1:20" ht="4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248"/>
        <v>0</v>
      </c>
      <c r="P4031" s="6" t="e">
        <f t="shared" si="249"/>
        <v>#DIV/0!</v>
      </c>
      <c r="Q4031" t="s">
        <v>8317</v>
      </c>
      <c r="R4031" t="s">
        <v>8318</v>
      </c>
      <c r="S4031" s="11">
        <f t="shared" si="250"/>
        <v>42322.025115740747</v>
      </c>
      <c r="T4031" s="11">
        <f t="shared" si="251"/>
        <v>42352.025115740747</v>
      </c>
    </row>
    <row r="4032" spans="1:20" ht="60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248"/>
        <v>16</v>
      </c>
      <c r="P4032" s="6">
        <f t="shared" si="249"/>
        <v>66.666666666666671</v>
      </c>
      <c r="Q4032" t="s">
        <v>8317</v>
      </c>
      <c r="R4032" t="s">
        <v>8318</v>
      </c>
      <c r="S4032" s="11">
        <f t="shared" si="250"/>
        <v>42374.655081018514</v>
      </c>
      <c r="T4032" s="11">
        <f t="shared" si="251"/>
        <v>42403.784027777772</v>
      </c>
    </row>
    <row r="4033" spans="1:20" ht="60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248"/>
        <v>0</v>
      </c>
      <c r="P4033" s="6" t="e">
        <f t="shared" si="249"/>
        <v>#DIV/0!</v>
      </c>
      <c r="Q4033" t="s">
        <v>8317</v>
      </c>
      <c r="R4033" t="s">
        <v>8318</v>
      </c>
      <c r="S4033" s="11">
        <f t="shared" si="250"/>
        <v>41941.585231481484</v>
      </c>
      <c r="T4033" s="11">
        <f t="shared" si="251"/>
        <v>41991.626898148148</v>
      </c>
    </row>
    <row r="4034" spans="1:20" ht="60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248"/>
        <v>7</v>
      </c>
      <c r="P4034" s="6">
        <f t="shared" si="249"/>
        <v>59</v>
      </c>
      <c r="Q4034" t="s">
        <v>8317</v>
      </c>
      <c r="R4034" t="s">
        <v>8318</v>
      </c>
      <c r="S4034" s="11">
        <f t="shared" si="250"/>
        <v>42293.809212962966</v>
      </c>
      <c r="T4034" s="11">
        <f t="shared" si="251"/>
        <v>42353.85087962963</v>
      </c>
    </row>
    <row r="4035" spans="1:20" ht="4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ref="O4035:O4098" si="252">ROUND(E4035/D4035*100,0)</f>
        <v>26</v>
      </c>
      <c r="P4035" s="6">
        <f t="shared" ref="P4035:P4098" si="253">E4035/L4035</f>
        <v>65.340319148936175</v>
      </c>
      <c r="Q4035" t="s">
        <v>8317</v>
      </c>
      <c r="R4035" t="s">
        <v>8318</v>
      </c>
      <c r="S4035" s="11">
        <f t="shared" ref="S4035:S4098" si="254">(((J4035/60)/60)/24)+DATE(1970,1,1)</f>
        <v>42614.268796296295</v>
      </c>
      <c r="T4035" s="11">
        <f t="shared" ref="T4035:T4098" si="255">(((I4035/60)/60)/24)+DATE(1970,1,1)</f>
        <v>42645.375</v>
      </c>
    </row>
    <row r="4036" spans="1:20" ht="60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252"/>
        <v>1</v>
      </c>
      <c r="P4036" s="6">
        <f t="shared" si="253"/>
        <v>100</v>
      </c>
      <c r="Q4036" t="s">
        <v>8317</v>
      </c>
      <c r="R4036" t="s">
        <v>8318</v>
      </c>
      <c r="S4036" s="11">
        <f t="shared" si="254"/>
        <v>42067.947337962964</v>
      </c>
      <c r="T4036" s="11">
        <f t="shared" si="255"/>
        <v>42097.905671296292</v>
      </c>
    </row>
    <row r="4037" spans="1:20" ht="30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252"/>
        <v>37</v>
      </c>
      <c r="P4037" s="6">
        <f t="shared" si="253"/>
        <v>147.4</v>
      </c>
      <c r="Q4037" t="s">
        <v>8317</v>
      </c>
      <c r="R4037" t="s">
        <v>8318</v>
      </c>
      <c r="S4037" s="11">
        <f t="shared" si="254"/>
        <v>41903.882951388885</v>
      </c>
      <c r="T4037" s="11">
        <f t="shared" si="255"/>
        <v>41933.882951388885</v>
      </c>
    </row>
    <row r="4038" spans="1:20" ht="4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252"/>
        <v>47</v>
      </c>
      <c r="P4038" s="6">
        <f t="shared" si="253"/>
        <v>166.05882352941177</v>
      </c>
      <c r="Q4038" t="s">
        <v>8317</v>
      </c>
      <c r="R4038" t="s">
        <v>8318</v>
      </c>
      <c r="S4038" s="11">
        <f t="shared" si="254"/>
        <v>41804.937083333331</v>
      </c>
      <c r="T4038" s="11">
        <f t="shared" si="255"/>
        <v>41821.9375</v>
      </c>
    </row>
    <row r="4039" spans="1:20" ht="60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252"/>
        <v>11</v>
      </c>
      <c r="P4039" s="6">
        <f t="shared" si="253"/>
        <v>40</v>
      </c>
      <c r="Q4039" t="s">
        <v>8317</v>
      </c>
      <c r="R4039" t="s">
        <v>8318</v>
      </c>
      <c r="S4039" s="11">
        <f t="shared" si="254"/>
        <v>42497.070775462969</v>
      </c>
      <c r="T4039" s="11">
        <f t="shared" si="255"/>
        <v>42514.600694444445</v>
      </c>
    </row>
    <row r="4040" spans="1:20" ht="4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252"/>
        <v>12</v>
      </c>
      <c r="P4040" s="6">
        <f t="shared" si="253"/>
        <v>75.25</v>
      </c>
      <c r="Q4040" t="s">
        <v>8317</v>
      </c>
      <c r="R4040" t="s">
        <v>8318</v>
      </c>
      <c r="S4040" s="11">
        <f t="shared" si="254"/>
        <v>41869.798726851855</v>
      </c>
      <c r="T4040" s="11">
        <f t="shared" si="255"/>
        <v>41929.798726851855</v>
      </c>
    </row>
    <row r="4041" spans="1:20" ht="4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252"/>
        <v>60</v>
      </c>
      <c r="P4041" s="6">
        <f t="shared" si="253"/>
        <v>60</v>
      </c>
      <c r="Q4041" t="s">
        <v>8317</v>
      </c>
      <c r="R4041" t="s">
        <v>8318</v>
      </c>
      <c r="S4041" s="11">
        <f t="shared" si="254"/>
        <v>42305.670914351853</v>
      </c>
      <c r="T4041" s="11">
        <f t="shared" si="255"/>
        <v>42339.249305555553</v>
      </c>
    </row>
    <row r="4042" spans="1:20" ht="4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252"/>
        <v>31</v>
      </c>
      <c r="P4042" s="6">
        <f t="shared" si="253"/>
        <v>1250</v>
      </c>
      <c r="Q4042" t="s">
        <v>8317</v>
      </c>
      <c r="R4042" t="s">
        <v>8318</v>
      </c>
      <c r="S4042" s="11">
        <f t="shared" si="254"/>
        <v>42144.231527777782</v>
      </c>
      <c r="T4042" s="11">
        <f t="shared" si="255"/>
        <v>42203.125</v>
      </c>
    </row>
    <row r="4043" spans="1:20" ht="4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252"/>
        <v>0</v>
      </c>
      <c r="P4043" s="6">
        <f t="shared" si="253"/>
        <v>10.5</v>
      </c>
      <c r="Q4043" t="s">
        <v>8317</v>
      </c>
      <c r="R4043" t="s">
        <v>8318</v>
      </c>
      <c r="S4043" s="11">
        <f t="shared" si="254"/>
        <v>42559.474004629628</v>
      </c>
      <c r="T4043" s="11">
        <f t="shared" si="255"/>
        <v>42619.474004629628</v>
      </c>
    </row>
    <row r="4044" spans="1:20" ht="60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252"/>
        <v>0</v>
      </c>
      <c r="P4044" s="6">
        <f t="shared" si="253"/>
        <v>7</v>
      </c>
      <c r="Q4044" t="s">
        <v>8317</v>
      </c>
      <c r="R4044" t="s">
        <v>8318</v>
      </c>
      <c r="S4044" s="11">
        <f t="shared" si="254"/>
        <v>41995.084074074075</v>
      </c>
      <c r="T4044" s="11">
        <f t="shared" si="255"/>
        <v>42024.802777777775</v>
      </c>
    </row>
    <row r="4045" spans="1:20" ht="4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252"/>
        <v>0</v>
      </c>
      <c r="P4045" s="6" t="e">
        <f t="shared" si="253"/>
        <v>#DIV/0!</v>
      </c>
      <c r="Q4045" t="s">
        <v>8317</v>
      </c>
      <c r="R4045" t="s">
        <v>8318</v>
      </c>
      <c r="S4045" s="11">
        <f t="shared" si="254"/>
        <v>41948.957465277781</v>
      </c>
      <c r="T4045" s="11">
        <f t="shared" si="255"/>
        <v>41963.957465277781</v>
      </c>
    </row>
    <row r="4046" spans="1:20" ht="60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252"/>
        <v>38</v>
      </c>
      <c r="P4046" s="6">
        <f t="shared" si="253"/>
        <v>56.25</v>
      </c>
      <c r="Q4046" t="s">
        <v>8317</v>
      </c>
      <c r="R4046" t="s">
        <v>8318</v>
      </c>
      <c r="S4046" s="11">
        <f t="shared" si="254"/>
        <v>42074.219699074078</v>
      </c>
      <c r="T4046" s="11">
        <f t="shared" si="255"/>
        <v>42104.208333333328</v>
      </c>
    </row>
    <row r="4047" spans="1:20" ht="60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252"/>
        <v>0</v>
      </c>
      <c r="P4047" s="6">
        <f t="shared" si="253"/>
        <v>1</v>
      </c>
      <c r="Q4047" t="s">
        <v>8317</v>
      </c>
      <c r="R4047" t="s">
        <v>8318</v>
      </c>
      <c r="S4047" s="11">
        <f t="shared" si="254"/>
        <v>41842.201261574075</v>
      </c>
      <c r="T4047" s="11">
        <f t="shared" si="255"/>
        <v>41872.201261574075</v>
      </c>
    </row>
    <row r="4048" spans="1:20" ht="60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252"/>
        <v>8</v>
      </c>
      <c r="P4048" s="6">
        <f t="shared" si="253"/>
        <v>38.333333333333336</v>
      </c>
      <c r="Q4048" t="s">
        <v>8317</v>
      </c>
      <c r="R4048" t="s">
        <v>8318</v>
      </c>
      <c r="S4048" s="11">
        <f t="shared" si="254"/>
        <v>41904.650578703702</v>
      </c>
      <c r="T4048" s="11">
        <f t="shared" si="255"/>
        <v>41934.650578703702</v>
      </c>
    </row>
    <row r="4049" spans="1:20" ht="4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252"/>
        <v>2</v>
      </c>
      <c r="P4049" s="6">
        <f t="shared" si="253"/>
        <v>27.5</v>
      </c>
      <c r="Q4049" t="s">
        <v>8317</v>
      </c>
      <c r="R4049" t="s">
        <v>8318</v>
      </c>
      <c r="S4049" s="11">
        <f t="shared" si="254"/>
        <v>41991.022488425922</v>
      </c>
      <c r="T4049" s="11">
        <f t="shared" si="255"/>
        <v>42015.041666666672</v>
      </c>
    </row>
    <row r="4050" spans="1:20" ht="60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252"/>
        <v>18</v>
      </c>
      <c r="P4050" s="6">
        <f t="shared" si="253"/>
        <v>32.978021978021978</v>
      </c>
      <c r="Q4050" t="s">
        <v>8317</v>
      </c>
      <c r="R4050" t="s">
        <v>8318</v>
      </c>
      <c r="S4050" s="11">
        <f t="shared" si="254"/>
        <v>42436.509108796294</v>
      </c>
      <c r="T4050" s="11">
        <f t="shared" si="255"/>
        <v>42471.467442129629</v>
      </c>
    </row>
    <row r="4051" spans="1:20" ht="60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252"/>
        <v>0</v>
      </c>
      <c r="P4051" s="6">
        <f t="shared" si="253"/>
        <v>16</v>
      </c>
      <c r="Q4051" t="s">
        <v>8317</v>
      </c>
      <c r="R4051" t="s">
        <v>8318</v>
      </c>
      <c r="S4051" s="11">
        <f t="shared" si="254"/>
        <v>42169.958506944444</v>
      </c>
      <c r="T4051" s="11">
        <f t="shared" si="255"/>
        <v>42199.958506944444</v>
      </c>
    </row>
    <row r="4052" spans="1:20" ht="60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252"/>
        <v>0</v>
      </c>
      <c r="P4052" s="6">
        <f t="shared" si="253"/>
        <v>1</v>
      </c>
      <c r="Q4052" t="s">
        <v>8317</v>
      </c>
      <c r="R4052" t="s">
        <v>8318</v>
      </c>
      <c r="S4052" s="11">
        <f t="shared" si="254"/>
        <v>41905.636469907404</v>
      </c>
      <c r="T4052" s="11">
        <f t="shared" si="255"/>
        <v>41935.636469907404</v>
      </c>
    </row>
    <row r="4053" spans="1:20" ht="4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252"/>
        <v>0</v>
      </c>
      <c r="P4053" s="6" t="e">
        <f t="shared" si="253"/>
        <v>#DIV/0!</v>
      </c>
      <c r="Q4053" t="s">
        <v>8317</v>
      </c>
      <c r="R4053" t="s">
        <v>8318</v>
      </c>
      <c r="S4053" s="11">
        <f t="shared" si="254"/>
        <v>41761.810150462967</v>
      </c>
      <c r="T4053" s="11">
        <f t="shared" si="255"/>
        <v>41768.286805555559</v>
      </c>
    </row>
    <row r="4054" spans="1:20" ht="60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252"/>
        <v>38</v>
      </c>
      <c r="P4054" s="6">
        <f t="shared" si="253"/>
        <v>86.615384615384613</v>
      </c>
      <c r="Q4054" t="s">
        <v>8317</v>
      </c>
      <c r="R4054" t="s">
        <v>8318</v>
      </c>
      <c r="S4054" s="11">
        <f t="shared" si="254"/>
        <v>41865.878657407404</v>
      </c>
      <c r="T4054" s="11">
        <f t="shared" si="255"/>
        <v>41925.878657407404</v>
      </c>
    </row>
    <row r="4055" spans="1:20" ht="60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252"/>
        <v>22</v>
      </c>
      <c r="P4055" s="6">
        <f t="shared" si="253"/>
        <v>55</v>
      </c>
      <c r="Q4055" t="s">
        <v>8317</v>
      </c>
      <c r="R4055" t="s">
        <v>8318</v>
      </c>
      <c r="S4055" s="11">
        <f t="shared" si="254"/>
        <v>41928.690138888887</v>
      </c>
      <c r="T4055" s="11">
        <f t="shared" si="255"/>
        <v>41958.833333333328</v>
      </c>
    </row>
    <row r="4056" spans="1:20" ht="4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252"/>
        <v>0</v>
      </c>
      <c r="P4056" s="6" t="e">
        <f t="shared" si="253"/>
        <v>#DIV/0!</v>
      </c>
      <c r="Q4056" t="s">
        <v>8317</v>
      </c>
      <c r="R4056" t="s">
        <v>8318</v>
      </c>
      <c r="S4056" s="11">
        <f t="shared" si="254"/>
        <v>42613.841261574074</v>
      </c>
      <c r="T4056" s="11">
        <f t="shared" si="255"/>
        <v>42644.166666666672</v>
      </c>
    </row>
    <row r="4057" spans="1:20" ht="60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252"/>
        <v>18</v>
      </c>
      <c r="P4057" s="6">
        <f t="shared" si="253"/>
        <v>41.952380952380949</v>
      </c>
      <c r="Q4057" t="s">
        <v>8317</v>
      </c>
      <c r="R4057" t="s">
        <v>8318</v>
      </c>
      <c r="S4057" s="11">
        <f t="shared" si="254"/>
        <v>41779.648506944446</v>
      </c>
      <c r="T4057" s="11">
        <f t="shared" si="255"/>
        <v>41809.648506944446</v>
      </c>
    </row>
    <row r="4058" spans="1:20" ht="60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252"/>
        <v>53</v>
      </c>
      <c r="P4058" s="6">
        <f t="shared" si="253"/>
        <v>88.333333333333329</v>
      </c>
      <c r="Q4058" t="s">
        <v>8317</v>
      </c>
      <c r="R4058" t="s">
        <v>8318</v>
      </c>
      <c r="S4058" s="11">
        <f t="shared" si="254"/>
        <v>42534.933321759265</v>
      </c>
      <c r="T4058" s="11">
        <f t="shared" si="255"/>
        <v>42554.832638888889</v>
      </c>
    </row>
    <row r="4059" spans="1:20" ht="60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252"/>
        <v>22</v>
      </c>
      <c r="P4059" s="6">
        <f t="shared" si="253"/>
        <v>129.16666666666666</v>
      </c>
      <c r="Q4059" t="s">
        <v>8317</v>
      </c>
      <c r="R4059" t="s">
        <v>8318</v>
      </c>
      <c r="S4059" s="11">
        <f t="shared" si="254"/>
        <v>42310.968518518523</v>
      </c>
      <c r="T4059" s="11">
        <f t="shared" si="255"/>
        <v>42333.958333333328</v>
      </c>
    </row>
    <row r="4060" spans="1:20" ht="4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252"/>
        <v>3</v>
      </c>
      <c r="P4060" s="6">
        <f t="shared" si="253"/>
        <v>23.75</v>
      </c>
      <c r="Q4060" t="s">
        <v>8317</v>
      </c>
      <c r="R4060" t="s">
        <v>8318</v>
      </c>
      <c r="S4060" s="11">
        <f t="shared" si="254"/>
        <v>42446.060694444444</v>
      </c>
      <c r="T4060" s="11">
        <f t="shared" si="255"/>
        <v>42461.165972222225</v>
      </c>
    </row>
    <row r="4061" spans="1:20" ht="4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252"/>
        <v>3</v>
      </c>
      <c r="P4061" s="6">
        <f t="shared" si="253"/>
        <v>35.714285714285715</v>
      </c>
      <c r="Q4061" t="s">
        <v>8317</v>
      </c>
      <c r="R4061" t="s">
        <v>8318</v>
      </c>
      <c r="S4061" s="11">
        <f t="shared" si="254"/>
        <v>41866.640648148146</v>
      </c>
      <c r="T4061" s="11">
        <f t="shared" si="255"/>
        <v>41898.125</v>
      </c>
    </row>
    <row r="4062" spans="1:20" ht="60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252"/>
        <v>3</v>
      </c>
      <c r="P4062" s="6">
        <f t="shared" si="253"/>
        <v>57</v>
      </c>
      <c r="Q4062" t="s">
        <v>8317</v>
      </c>
      <c r="R4062" t="s">
        <v>8318</v>
      </c>
      <c r="S4062" s="11">
        <f t="shared" si="254"/>
        <v>41779.695092592592</v>
      </c>
      <c r="T4062" s="11">
        <f t="shared" si="255"/>
        <v>41813.666666666664</v>
      </c>
    </row>
    <row r="4063" spans="1:20" ht="4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252"/>
        <v>0</v>
      </c>
      <c r="P4063" s="6" t="e">
        <f t="shared" si="253"/>
        <v>#DIV/0!</v>
      </c>
      <c r="Q4063" t="s">
        <v>8317</v>
      </c>
      <c r="R4063" t="s">
        <v>8318</v>
      </c>
      <c r="S4063" s="11">
        <f t="shared" si="254"/>
        <v>42421.141469907408</v>
      </c>
      <c r="T4063" s="11">
        <f t="shared" si="255"/>
        <v>42481.099803240737</v>
      </c>
    </row>
    <row r="4064" spans="1:20" ht="60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252"/>
        <v>2</v>
      </c>
      <c r="P4064" s="6">
        <f t="shared" si="253"/>
        <v>163.33333333333334</v>
      </c>
      <c r="Q4064" t="s">
        <v>8317</v>
      </c>
      <c r="R4064" t="s">
        <v>8318</v>
      </c>
      <c r="S4064" s="11">
        <f t="shared" si="254"/>
        <v>42523.739212962959</v>
      </c>
      <c r="T4064" s="11">
        <f t="shared" si="255"/>
        <v>42553.739212962959</v>
      </c>
    </row>
    <row r="4065" spans="1:20" ht="60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252"/>
        <v>1</v>
      </c>
      <c r="P4065" s="6">
        <f t="shared" si="253"/>
        <v>15</v>
      </c>
      <c r="Q4065" t="s">
        <v>8317</v>
      </c>
      <c r="R4065" t="s">
        <v>8318</v>
      </c>
      <c r="S4065" s="11">
        <f t="shared" si="254"/>
        <v>41787.681527777779</v>
      </c>
      <c r="T4065" s="11">
        <f t="shared" si="255"/>
        <v>41817.681527777779</v>
      </c>
    </row>
    <row r="4066" spans="1:20" ht="60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252"/>
        <v>19</v>
      </c>
      <c r="P4066" s="6">
        <f t="shared" si="253"/>
        <v>64.166666666666671</v>
      </c>
      <c r="Q4066" t="s">
        <v>8317</v>
      </c>
      <c r="R4066" t="s">
        <v>8318</v>
      </c>
      <c r="S4066" s="11">
        <f t="shared" si="254"/>
        <v>42093.588263888887</v>
      </c>
      <c r="T4066" s="11">
        <f t="shared" si="255"/>
        <v>42123.588263888887</v>
      </c>
    </row>
    <row r="4067" spans="1:20" ht="4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252"/>
        <v>1</v>
      </c>
      <c r="P4067" s="6">
        <f t="shared" si="253"/>
        <v>6.75</v>
      </c>
      <c r="Q4067" t="s">
        <v>8317</v>
      </c>
      <c r="R4067" t="s">
        <v>8318</v>
      </c>
      <c r="S4067" s="11">
        <f t="shared" si="254"/>
        <v>41833.951516203706</v>
      </c>
      <c r="T4067" s="11">
        <f t="shared" si="255"/>
        <v>41863.951516203706</v>
      </c>
    </row>
    <row r="4068" spans="1:20" ht="60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252"/>
        <v>0</v>
      </c>
      <c r="P4068" s="6">
        <f t="shared" si="253"/>
        <v>25</v>
      </c>
      <c r="Q4068" t="s">
        <v>8317</v>
      </c>
      <c r="R4068" t="s">
        <v>8318</v>
      </c>
      <c r="S4068" s="11">
        <f t="shared" si="254"/>
        <v>42479.039212962962</v>
      </c>
      <c r="T4068" s="11">
        <f t="shared" si="255"/>
        <v>42509.039212962962</v>
      </c>
    </row>
    <row r="4069" spans="1:20" ht="60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252"/>
        <v>61</v>
      </c>
      <c r="P4069" s="6">
        <f t="shared" si="253"/>
        <v>179.11764705882354</v>
      </c>
      <c r="Q4069" t="s">
        <v>8317</v>
      </c>
      <c r="R4069" t="s">
        <v>8318</v>
      </c>
      <c r="S4069" s="11">
        <f t="shared" si="254"/>
        <v>42235.117476851854</v>
      </c>
      <c r="T4069" s="11">
        <f t="shared" si="255"/>
        <v>42275.117476851854</v>
      </c>
    </row>
    <row r="4070" spans="1:20" ht="4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252"/>
        <v>1</v>
      </c>
      <c r="P4070" s="6">
        <f t="shared" si="253"/>
        <v>34.950000000000003</v>
      </c>
      <c r="Q4070" t="s">
        <v>8317</v>
      </c>
      <c r="R4070" t="s">
        <v>8318</v>
      </c>
      <c r="S4070" s="11">
        <f t="shared" si="254"/>
        <v>42718.963599537034</v>
      </c>
      <c r="T4070" s="11">
        <f t="shared" si="255"/>
        <v>42748.961805555555</v>
      </c>
    </row>
    <row r="4071" spans="1:20" ht="4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252"/>
        <v>34</v>
      </c>
      <c r="P4071" s="6">
        <f t="shared" si="253"/>
        <v>33.07692307692308</v>
      </c>
      <c r="Q4071" t="s">
        <v>8317</v>
      </c>
      <c r="R4071" t="s">
        <v>8318</v>
      </c>
      <c r="S4071" s="11">
        <f t="shared" si="254"/>
        <v>42022.661527777775</v>
      </c>
      <c r="T4071" s="11">
        <f t="shared" si="255"/>
        <v>42063.5</v>
      </c>
    </row>
    <row r="4072" spans="1:20" ht="4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252"/>
        <v>17</v>
      </c>
      <c r="P4072" s="6">
        <f t="shared" si="253"/>
        <v>27.5</v>
      </c>
      <c r="Q4072" t="s">
        <v>8317</v>
      </c>
      <c r="R4072" t="s">
        <v>8318</v>
      </c>
      <c r="S4072" s="11">
        <f t="shared" si="254"/>
        <v>42031.666898148149</v>
      </c>
      <c r="T4072" s="11">
        <f t="shared" si="255"/>
        <v>42064.125</v>
      </c>
    </row>
    <row r="4073" spans="1:20" ht="60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252"/>
        <v>0</v>
      </c>
      <c r="P4073" s="6" t="e">
        <f t="shared" si="253"/>
        <v>#DIV/0!</v>
      </c>
      <c r="Q4073" t="s">
        <v>8317</v>
      </c>
      <c r="R4073" t="s">
        <v>8318</v>
      </c>
      <c r="S4073" s="11">
        <f t="shared" si="254"/>
        <v>42700.804756944446</v>
      </c>
      <c r="T4073" s="11">
        <f t="shared" si="255"/>
        <v>42730.804756944446</v>
      </c>
    </row>
    <row r="4074" spans="1:20" ht="60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252"/>
        <v>0</v>
      </c>
      <c r="P4074" s="6">
        <f t="shared" si="253"/>
        <v>2</v>
      </c>
      <c r="Q4074" t="s">
        <v>8317</v>
      </c>
      <c r="R4074" t="s">
        <v>8318</v>
      </c>
      <c r="S4074" s="11">
        <f t="shared" si="254"/>
        <v>41812.77443287037</v>
      </c>
      <c r="T4074" s="11">
        <f t="shared" si="255"/>
        <v>41872.77443287037</v>
      </c>
    </row>
    <row r="4075" spans="1:20" ht="4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252"/>
        <v>1</v>
      </c>
      <c r="P4075" s="6">
        <f t="shared" si="253"/>
        <v>18.5</v>
      </c>
      <c r="Q4075" t="s">
        <v>8317</v>
      </c>
      <c r="R4075" t="s">
        <v>8318</v>
      </c>
      <c r="S4075" s="11">
        <f t="shared" si="254"/>
        <v>42078.34520833334</v>
      </c>
      <c r="T4075" s="11">
        <f t="shared" si="255"/>
        <v>42133.166666666672</v>
      </c>
    </row>
    <row r="4076" spans="1:20" ht="60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252"/>
        <v>27</v>
      </c>
      <c r="P4076" s="6">
        <f t="shared" si="253"/>
        <v>35</v>
      </c>
      <c r="Q4076" t="s">
        <v>8317</v>
      </c>
      <c r="R4076" t="s">
        <v>8318</v>
      </c>
      <c r="S4076" s="11">
        <f t="shared" si="254"/>
        <v>42283.552951388891</v>
      </c>
      <c r="T4076" s="11">
        <f t="shared" si="255"/>
        <v>42313.594618055555</v>
      </c>
    </row>
    <row r="4077" spans="1:20" ht="60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252"/>
        <v>29</v>
      </c>
      <c r="P4077" s="6">
        <f t="shared" si="253"/>
        <v>44.307692307692307</v>
      </c>
      <c r="Q4077" t="s">
        <v>8317</v>
      </c>
      <c r="R4077" t="s">
        <v>8318</v>
      </c>
      <c r="S4077" s="11">
        <f t="shared" si="254"/>
        <v>41779.045937499999</v>
      </c>
      <c r="T4077" s="11">
        <f t="shared" si="255"/>
        <v>41820.727777777778</v>
      </c>
    </row>
    <row r="4078" spans="1:20" ht="4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252"/>
        <v>0</v>
      </c>
      <c r="P4078" s="6" t="e">
        <f t="shared" si="253"/>
        <v>#DIV/0!</v>
      </c>
      <c r="Q4078" t="s">
        <v>8317</v>
      </c>
      <c r="R4078" t="s">
        <v>8318</v>
      </c>
      <c r="S4078" s="11">
        <f t="shared" si="254"/>
        <v>41905.795706018522</v>
      </c>
      <c r="T4078" s="11">
        <f t="shared" si="255"/>
        <v>41933.82708333333</v>
      </c>
    </row>
    <row r="4079" spans="1:20" ht="60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252"/>
        <v>9</v>
      </c>
      <c r="P4079" s="6">
        <f t="shared" si="253"/>
        <v>222.5</v>
      </c>
      <c r="Q4079" t="s">
        <v>8317</v>
      </c>
      <c r="R4079" t="s">
        <v>8318</v>
      </c>
      <c r="S4079" s="11">
        <f t="shared" si="254"/>
        <v>42695.7105787037</v>
      </c>
      <c r="T4079" s="11">
        <f t="shared" si="255"/>
        <v>42725.7105787037</v>
      </c>
    </row>
    <row r="4080" spans="1:20" ht="60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252"/>
        <v>0</v>
      </c>
      <c r="P4080" s="6" t="e">
        <f t="shared" si="253"/>
        <v>#DIV/0!</v>
      </c>
      <c r="Q4080" t="s">
        <v>8317</v>
      </c>
      <c r="R4080" t="s">
        <v>8318</v>
      </c>
      <c r="S4080" s="11">
        <f t="shared" si="254"/>
        <v>42732.787523148145</v>
      </c>
      <c r="T4080" s="11">
        <f t="shared" si="255"/>
        <v>42762.787523148145</v>
      </c>
    </row>
    <row r="4081" spans="1:20" ht="60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252"/>
        <v>0</v>
      </c>
      <c r="P4081" s="6">
        <f t="shared" si="253"/>
        <v>5</v>
      </c>
      <c r="Q4081" t="s">
        <v>8317</v>
      </c>
      <c r="R4081" t="s">
        <v>8318</v>
      </c>
      <c r="S4081" s="11">
        <f t="shared" si="254"/>
        <v>42510.938900462963</v>
      </c>
      <c r="T4081" s="11">
        <f t="shared" si="255"/>
        <v>42540.938900462963</v>
      </c>
    </row>
    <row r="4082" spans="1:20" ht="60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252"/>
        <v>0</v>
      </c>
      <c r="P4082" s="6" t="e">
        <f t="shared" si="253"/>
        <v>#DIV/0!</v>
      </c>
      <c r="Q4082" t="s">
        <v>8317</v>
      </c>
      <c r="R4082" t="s">
        <v>8318</v>
      </c>
      <c r="S4082" s="11">
        <f t="shared" si="254"/>
        <v>42511.698101851856</v>
      </c>
      <c r="T4082" s="11">
        <f t="shared" si="255"/>
        <v>42535.787500000006</v>
      </c>
    </row>
    <row r="4083" spans="1:20" ht="4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252"/>
        <v>16</v>
      </c>
      <c r="P4083" s="6">
        <f t="shared" si="253"/>
        <v>29.166666666666668</v>
      </c>
      <c r="Q4083" t="s">
        <v>8317</v>
      </c>
      <c r="R4083" t="s">
        <v>8318</v>
      </c>
      <c r="S4083" s="11">
        <f t="shared" si="254"/>
        <v>42041.581307870365</v>
      </c>
      <c r="T4083" s="11">
        <f t="shared" si="255"/>
        <v>42071.539641203708</v>
      </c>
    </row>
    <row r="4084" spans="1:20" ht="60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252"/>
        <v>2</v>
      </c>
      <c r="P4084" s="6">
        <f t="shared" si="253"/>
        <v>1.5</v>
      </c>
      <c r="Q4084" t="s">
        <v>8317</v>
      </c>
      <c r="R4084" t="s">
        <v>8318</v>
      </c>
      <c r="S4084" s="11">
        <f t="shared" si="254"/>
        <v>42307.189270833333</v>
      </c>
      <c r="T4084" s="11">
        <f t="shared" si="255"/>
        <v>42322.958333333328</v>
      </c>
    </row>
    <row r="4085" spans="1:20" ht="60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252"/>
        <v>22</v>
      </c>
      <c r="P4085" s="6">
        <f t="shared" si="253"/>
        <v>126.5</v>
      </c>
      <c r="Q4085" t="s">
        <v>8317</v>
      </c>
      <c r="R4085" t="s">
        <v>8318</v>
      </c>
      <c r="S4085" s="11">
        <f t="shared" si="254"/>
        <v>42353.761759259258</v>
      </c>
      <c r="T4085" s="11">
        <f t="shared" si="255"/>
        <v>42383.761759259258</v>
      </c>
    </row>
    <row r="4086" spans="1:20" ht="60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252"/>
        <v>0</v>
      </c>
      <c r="P4086" s="6">
        <f t="shared" si="253"/>
        <v>10</v>
      </c>
      <c r="Q4086" t="s">
        <v>8317</v>
      </c>
      <c r="R4086" t="s">
        <v>8318</v>
      </c>
      <c r="S4086" s="11">
        <f t="shared" si="254"/>
        <v>42622.436412037037</v>
      </c>
      <c r="T4086" s="11">
        <f t="shared" si="255"/>
        <v>42652.436412037037</v>
      </c>
    </row>
    <row r="4087" spans="1:20" ht="60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252"/>
        <v>0</v>
      </c>
      <c r="P4087" s="6">
        <f t="shared" si="253"/>
        <v>10</v>
      </c>
      <c r="Q4087" t="s">
        <v>8317</v>
      </c>
      <c r="R4087" t="s">
        <v>8318</v>
      </c>
      <c r="S4087" s="11">
        <f t="shared" si="254"/>
        <v>42058.603877314818</v>
      </c>
      <c r="T4087" s="11">
        <f t="shared" si="255"/>
        <v>42087.165972222225</v>
      </c>
    </row>
    <row r="4088" spans="1:20" ht="60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252"/>
        <v>5</v>
      </c>
      <c r="P4088" s="6">
        <f t="shared" si="253"/>
        <v>9.4</v>
      </c>
      <c r="Q4088" t="s">
        <v>8317</v>
      </c>
      <c r="R4088" t="s">
        <v>8318</v>
      </c>
      <c r="S4088" s="11">
        <f t="shared" si="254"/>
        <v>42304.940960648149</v>
      </c>
      <c r="T4088" s="11">
        <f t="shared" si="255"/>
        <v>42329.166666666672</v>
      </c>
    </row>
    <row r="4089" spans="1:20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252"/>
        <v>0</v>
      </c>
      <c r="P4089" s="6" t="e">
        <f t="shared" si="253"/>
        <v>#DIV/0!</v>
      </c>
      <c r="Q4089" t="s">
        <v>8317</v>
      </c>
      <c r="R4089" t="s">
        <v>8318</v>
      </c>
      <c r="S4089" s="11">
        <f t="shared" si="254"/>
        <v>42538.742893518516</v>
      </c>
      <c r="T4089" s="11">
        <f t="shared" si="255"/>
        <v>42568.742893518516</v>
      </c>
    </row>
    <row r="4090" spans="1:20" ht="4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252"/>
        <v>11</v>
      </c>
      <c r="P4090" s="6">
        <f t="shared" si="253"/>
        <v>72</v>
      </c>
      <c r="Q4090" t="s">
        <v>8317</v>
      </c>
      <c r="R4090" t="s">
        <v>8318</v>
      </c>
      <c r="S4090" s="11">
        <f t="shared" si="254"/>
        <v>41990.612546296295</v>
      </c>
      <c r="T4090" s="11">
        <f t="shared" si="255"/>
        <v>42020.434722222228</v>
      </c>
    </row>
    <row r="4091" spans="1:20" ht="60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252"/>
        <v>5</v>
      </c>
      <c r="P4091" s="6">
        <f t="shared" si="253"/>
        <v>30</v>
      </c>
      <c r="Q4091" t="s">
        <v>8317</v>
      </c>
      <c r="R4091" t="s">
        <v>8318</v>
      </c>
      <c r="S4091" s="11">
        <f t="shared" si="254"/>
        <v>42122.732499999998</v>
      </c>
      <c r="T4091" s="11">
        <f t="shared" si="255"/>
        <v>42155.732638888891</v>
      </c>
    </row>
    <row r="4092" spans="1:20" ht="4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252"/>
        <v>3</v>
      </c>
      <c r="P4092" s="6">
        <f t="shared" si="253"/>
        <v>10.666666666666666</v>
      </c>
      <c r="Q4092" t="s">
        <v>8317</v>
      </c>
      <c r="R4092" t="s">
        <v>8318</v>
      </c>
      <c r="S4092" s="11">
        <f t="shared" si="254"/>
        <v>42209.67288194444</v>
      </c>
      <c r="T4092" s="11">
        <f t="shared" si="255"/>
        <v>42223.625</v>
      </c>
    </row>
    <row r="4093" spans="1:20" ht="60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252"/>
        <v>13</v>
      </c>
      <c r="P4093" s="6">
        <f t="shared" si="253"/>
        <v>25.5</v>
      </c>
      <c r="Q4093" t="s">
        <v>8317</v>
      </c>
      <c r="R4093" t="s">
        <v>8318</v>
      </c>
      <c r="S4093" s="11">
        <f t="shared" si="254"/>
        <v>41990.506377314814</v>
      </c>
      <c r="T4093" s="11">
        <f t="shared" si="255"/>
        <v>42020.506377314814</v>
      </c>
    </row>
    <row r="4094" spans="1:20" ht="4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252"/>
        <v>0</v>
      </c>
      <c r="P4094" s="6">
        <f t="shared" si="253"/>
        <v>20</v>
      </c>
      <c r="Q4094" t="s">
        <v>8317</v>
      </c>
      <c r="R4094" t="s">
        <v>8318</v>
      </c>
      <c r="S4094" s="11">
        <f t="shared" si="254"/>
        <v>42039.194988425923</v>
      </c>
      <c r="T4094" s="11">
        <f t="shared" si="255"/>
        <v>42099.153321759266</v>
      </c>
    </row>
    <row r="4095" spans="1:20" ht="60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252"/>
        <v>2</v>
      </c>
      <c r="P4095" s="6">
        <f t="shared" si="253"/>
        <v>15</v>
      </c>
      <c r="Q4095" t="s">
        <v>8317</v>
      </c>
      <c r="R4095" t="s">
        <v>8318</v>
      </c>
      <c r="S4095" s="11">
        <f t="shared" si="254"/>
        <v>42178.815891203703</v>
      </c>
      <c r="T4095" s="11">
        <f t="shared" si="255"/>
        <v>42238.815891203703</v>
      </c>
    </row>
    <row r="4096" spans="1:20" ht="4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252"/>
        <v>37</v>
      </c>
      <c r="P4096" s="6">
        <f t="shared" si="253"/>
        <v>91.25</v>
      </c>
      <c r="Q4096" t="s">
        <v>8317</v>
      </c>
      <c r="R4096" t="s">
        <v>8318</v>
      </c>
      <c r="S4096" s="11">
        <f t="shared" si="254"/>
        <v>41890.086805555555</v>
      </c>
      <c r="T4096" s="11">
        <f t="shared" si="255"/>
        <v>41934.207638888889</v>
      </c>
    </row>
    <row r="4097" spans="1:20" ht="4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252"/>
        <v>3</v>
      </c>
      <c r="P4097" s="6">
        <f t="shared" si="253"/>
        <v>800</v>
      </c>
      <c r="Q4097" t="s">
        <v>8317</v>
      </c>
      <c r="R4097" t="s">
        <v>8318</v>
      </c>
      <c r="S4097" s="11">
        <f t="shared" si="254"/>
        <v>42693.031828703708</v>
      </c>
      <c r="T4097" s="11">
        <f t="shared" si="255"/>
        <v>42723.031828703708</v>
      </c>
    </row>
    <row r="4098" spans="1:20" ht="4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252"/>
        <v>11</v>
      </c>
      <c r="P4098" s="6">
        <f t="shared" si="253"/>
        <v>80</v>
      </c>
      <c r="Q4098" t="s">
        <v>8317</v>
      </c>
      <c r="R4098" t="s">
        <v>8318</v>
      </c>
      <c r="S4098" s="11">
        <f t="shared" si="254"/>
        <v>42750.530312499999</v>
      </c>
      <c r="T4098" s="11">
        <f t="shared" si="255"/>
        <v>42794.368749999994</v>
      </c>
    </row>
    <row r="4099" spans="1:20" ht="60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ref="O4099:O4115" si="256">ROUND(E4099/D4099*100,0)</f>
        <v>0</v>
      </c>
      <c r="P4099" s="6" t="e">
        <f t="shared" ref="P4099:P4115" si="257">E4099/L4099</f>
        <v>#DIV/0!</v>
      </c>
      <c r="Q4099" t="s">
        <v>8317</v>
      </c>
      <c r="R4099" t="s">
        <v>8318</v>
      </c>
      <c r="S4099" s="11">
        <f t="shared" ref="S4099:S4115" si="258">(((J4099/60)/60)/24)+DATE(1970,1,1)</f>
        <v>42344.824502314819</v>
      </c>
      <c r="T4099" s="11">
        <f t="shared" ref="T4099:T4115" si="259">(((I4099/60)/60)/24)+DATE(1970,1,1)</f>
        <v>42400.996527777781</v>
      </c>
    </row>
    <row r="4100" spans="1:20" ht="4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256"/>
        <v>0</v>
      </c>
      <c r="P4100" s="6" t="e">
        <f t="shared" si="257"/>
        <v>#DIV/0!</v>
      </c>
      <c r="Q4100" t="s">
        <v>8317</v>
      </c>
      <c r="R4100" t="s">
        <v>8318</v>
      </c>
      <c r="S4100" s="11">
        <f t="shared" si="258"/>
        <v>42495.722187499996</v>
      </c>
      <c r="T4100" s="11">
        <f t="shared" si="259"/>
        <v>42525.722187499996</v>
      </c>
    </row>
    <row r="4101" spans="1:20" ht="60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256"/>
        <v>1</v>
      </c>
      <c r="P4101" s="6">
        <f t="shared" si="257"/>
        <v>50</v>
      </c>
      <c r="Q4101" t="s">
        <v>8317</v>
      </c>
      <c r="R4101" t="s">
        <v>8318</v>
      </c>
      <c r="S4101" s="11">
        <f t="shared" si="258"/>
        <v>42570.850381944445</v>
      </c>
      <c r="T4101" s="11">
        <f t="shared" si="259"/>
        <v>42615.850381944445</v>
      </c>
    </row>
    <row r="4102" spans="1:20" ht="4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256"/>
        <v>0</v>
      </c>
      <c r="P4102" s="6" t="e">
        <f t="shared" si="257"/>
        <v>#DIV/0!</v>
      </c>
      <c r="Q4102" t="s">
        <v>8317</v>
      </c>
      <c r="R4102" t="s">
        <v>8318</v>
      </c>
      <c r="S4102" s="11">
        <f t="shared" si="258"/>
        <v>41927.124884259261</v>
      </c>
      <c r="T4102" s="11">
        <f t="shared" si="259"/>
        <v>41937.124884259261</v>
      </c>
    </row>
    <row r="4103" spans="1:20" ht="60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256"/>
        <v>0</v>
      </c>
      <c r="P4103" s="6" t="e">
        <f t="shared" si="257"/>
        <v>#DIV/0!</v>
      </c>
      <c r="Q4103" t="s">
        <v>8317</v>
      </c>
      <c r="R4103" t="s">
        <v>8318</v>
      </c>
      <c r="S4103" s="11">
        <f t="shared" si="258"/>
        <v>42730.903726851851</v>
      </c>
      <c r="T4103" s="11">
        <f t="shared" si="259"/>
        <v>42760.903726851851</v>
      </c>
    </row>
    <row r="4104" spans="1:20" ht="4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256"/>
        <v>27</v>
      </c>
      <c r="P4104" s="6">
        <f t="shared" si="257"/>
        <v>22.833333333333332</v>
      </c>
      <c r="Q4104" t="s">
        <v>8317</v>
      </c>
      <c r="R4104" t="s">
        <v>8318</v>
      </c>
      <c r="S4104" s="11">
        <f t="shared" si="258"/>
        <v>42475.848067129627</v>
      </c>
      <c r="T4104" s="11">
        <f t="shared" si="259"/>
        <v>42505.848067129627</v>
      </c>
    </row>
    <row r="4105" spans="1:20" ht="4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256"/>
        <v>10</v>
      </c>
      <c r="P4105" s="6">
        <f t="shared" si="257"/>
        <v>16.666666666666668</v>
      </c>
      <c r="Q4105" t="s">
        <v>8317</v>
      </c>
      <c r="R4105" t="s">
        <v>8318</v>
      </c>
      <c r="S4105" s="11">
        <f t="shared" si="258"/>
        <v>42188.83293981482</v>
      </c>
      <c r="T4105" s="11">
        <f t="shared" si="259"/>
        <v>42242.772222222222</v>
      </c>
    </row>
    <row r="4106" spans="1:20" ht="4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256"/>
        <v>21</v>
      </c>
      <c r="P4106" s="6">
        <f t="shared" si="257"/>
        <v>45.785714285714285</v>
      </c>
      <c r="Q4106" t="s">
        <v>8317</v>
      </c>
      <c r="R4106" t="s">
        <v>8318</v>
      </c>
      <c r="S4106" s="11">
        <f t="shared" si="258"/>
        <v>42640.278171296297</v>
      </c>
      <c r="T4106" s="11">
        <f t="shared" si="259"/>
        <v>42670.278171296297</v>
      </c>
    </row>
    <row r="4107" spans="1:20" ht="60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256"/>
        <v>7</v>
      </c>
      <c r="P4107" s="6">
        <f t="shared" si="257"/>
        <v>383.33333333333331</v>
      </c>
      <c r="Q4107" t="s">
        <v>8317</v>
      </c>
      <c r="R4107" t="s">
        <v>8318</v>
      </c>
      <c r="S4107" s="11">
        <f t="shared" si="258"/>
        <v>42697.010520833333</v>
      </c>
      <c r="T4107" s="11">
        <f t="shared" si="259"/>
        <v>42730.010520833333</v>
      </c>
    </row>
    <row r="4108" spans="1:20" ht="60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256"/>
        <v>71</v>
      </c>
      <c r="P4108" s="6">
        <f t="shared" si="257"/>
        <v>106.96969696969697</v>
      </c>
      <c r="Q4108" t="s">
        <v>8317</v>
      </c>
      <c r="R4108" t="s">
        <v>8318</v>
      </c>
      <c r="S4108" s="11">
        <f t="shared" si="258"/>
        <v>42053.049375000002</v>
      </c>
      <c r="T4108" s="11">
        <f t="shared" si="259"/>
        <v>42096.041666666672</v>
      </c>
    </row>
    <row r="4109" spans="1:20" ht="60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256"/>
        <v>2</v>
      </c>
      <c r="P4109" s="6">
        <f t="shared" si="257"/>
        <v>10.25</v>
      </c>
      <c r="Q4109" t="s">
        <v>8317</v>
      </c>
      <c r="R4109" t="s">
        <v>8318</v>
      </c>
      <c r="S4109" s="11">
        <f t="shared" si="258"/>
        <v>41883.916678240741</v>
      </c>
      <c r="T4109" s="11">
        <f t="shared" si="259"/>
        <v>41906.916678240741</v>
      </c>
    </row>
    <row r="4110" spans="1:20" ht="4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256"/>
        <v>2</v>
      </c>
      <c r="P4110" s="6">
        <f t="shared" si="257"/>
        <v>59</v>
      </c>
      <c r="Q4110" t="s">
        <v>8317</v>
      </c>
      <c r="R4110" t="s">
        <v>8318</v>
      </c>
      <c r="S4110" s="11">
        <f t="shared" si="258"/>
        <v>42767.031678240746</v>
      </c>
      <c r="T4110" s="11">
        <f t="shared" si="259"/>
        <v>42797.208333333328</v>
      </c>
    </row>
    <row r="4111" spans="1:20" ht="4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256"/>
        <v>0</v>
      </c>
      <c r="P4111" s="6" t="e">
        <f t="shared" si="257"/>
        <v>#DIV/0!</v>
      </c>
      <c r="Q4111" t="s">
        <v>8317</v>
      </c>
      <c r="R4111" t="s">
        <v>8318</v>
      </c>
      <c r="S4111" s="11">
        <f t="shared" si="258"/>
        <v>42307.539398148147</v>
      </c>
      <c r="T4111" s="11">
        <f t="shared" si="259"/>
        <v>42337.581064814818</v>
      </c>
    </row>
    <row r="4112" spans="1:20" ht="60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256"/>
        <v>29</v>
      </c>
      <c r="P4112" s="6">
        <f t="shared" si="257"/>
        <v>14.333333333333334</v>
      </c>
      <c r="Q4112" t="s">
        <v>8317</v>
      </c>
      <c r="R4112" t="s">
        <v>8318</v>
      </c>
      <c r="S4112" s="11">
        <f t="shared" si="258"/>
        <v>42512.626747685179</v>
      </c>
      <c r="T4112" s="11">
        <f t="shared" si="259"/>
        <v>42572.626747685179</v>
      </c>
    </row>
    <row r="4113" spans="1:20" ht="4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256"/>
        <v>3</v>
      </c>
      <c r="P4113" s="6">
        <f t="shared" si="257"/>
        <v>15.666666666666666</v>
      </c>
      <c r="Q4113" t="s">
        <v>8317</v>
      </c>
      <c r="R4113" t="s">
        <v>8318</v>
      </c>
      <c r="S4113" s="11">
        <f t="shared" si="258"/>
        <v>42029.135879629626</v>
      </c>
      <c r="T4113" s="11">
        <f t="shared" si="259"/>
        <v>42059.135879629626</v>
      </c>
    </row>
    <row r="4114" spans="1:20" ht="60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256"/>
        <v>0</v>
      </c>
      <c r="P4114" s="6">
        <f t="shared" si="257"/>
        <v>1</v>
      </c>
      <c r="Q4114" t="s">
        <v>8317</v>
      </c>
      <c r="R4114" t="s">
        <v>8318</v>
      </c>
      <c r="S4114" s="11">
        <f t="shared" si="258"/>
        <v>42400.946597222224</v>
      </c>
      <c r="T4114" s="11">
        <f t="shared" si="259"/>
        <v>42428</v>
      </c>
    </row>
    <row r="4115" spans="1:20" ht="60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256"/>
        <v>0</v>
      </c>
      <c r="P4115" s="6">
        <f t="shared" si="257"/>
        <v>1</v>
      </c>
      <c r="Q4115" t="s">
        <v>8317</v>
      </c>
      <c r="R4115" t="s">
        <v>8318</v>
      </c>
      <c r="S4115" s="11">
        <f t="shared" si="258"/>
        <v>42358.573182870372</v>
      </c>
      <c r="T4115" s="11">
        <f t="shared" si="259"/>
        <v>42377.273611111115</v>
      </c>
    </row>
  </sheetData>
  <autoFilter ref="A1:T4115" xr:uid="{D0A2E111-84C5-4506-9BAF-8783437067B1}">
    <filterColumn colId="5">
      <filters>
        <filter val="failed"/>
      </filters>
    </filterColumn>
  </autoFilter>
  <conditionalFormatting sqref="F1:F1048576">
    <cfRule type="cellIs" dxfId="8" priority="7" operator="equal">
      <formula>"canceled"</formula>
    </cfRule>
    <cfRule type="containsText" dxfId="7" priority="8" operator="containsText" text="fai">
      <formula>NOT(ISERROR(SEARCH("fai",F1)))</formula>
    </cfRule>
    <cfRule type="containsText" dxfId="6" priority="9" operator="containsText" text="successful">
      <formula>NOT(ISERROR(SEARCH("successful",F1)))</formula>
    </cfRule>
  </conditionalFormatting>
  <conditionalFormatting sqref="O1:O1048576 P1:T1">
    <cfRule type="colorScale" priority="1">
      <colorScale>
        <cfvo type="num" val="0"/>
        <cfvo type="num" val="100"/>
        <cfvo type="num" val="200"/>
        <color rgb="FFFF0000"/>
        <color rgb="FF00B050"/>
        <color rgb="FF0070C0"/>
      </colorScale>
    </cfRule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5">
      <colorScale>
        <cfvo type="min"/>
        <cfvo type="percentile" val="50"/>
        <cfvo type="max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horizontalDpi="4294967293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BCE8B6-B905-43D5-B57E-9A7C88DE64FE}">
  <dimension ref="A1:H30"/>
  <sheetViews>
    <sheetView workbookViewId="0">
      <selection activeCell="P16" sqref="P16"/>
    </sheetView>
  </sheetViews>
  <sheetFormatPr defaultRowHeight="15"/>
  <cols>
    <col min="1" max="1" width="28.140625" bestFit="1" customWidth="1"/>
    <col min="2" max="2" width="17.42578125" bestFit="1" customWidth="1"/>
    <col min="3" max="3" width="13.140625" bestFit="1" customWidth="1"/>
    <col min="4" max="4" width="15.85546875" bestFit="1" customWidth="1"/>
    <col min="5" max="5" width="12.42578125" bestFit="1" customWidth="1"/>
    <col min="6" max="6" width="20.42578125" style="15" bestFit="1" customWidth="1"/>
    <col min="7" max="7" width="16.140625" bestFit="1" customWidth="1"/>
    <col min="8" max="8" width="19" style="15" bestFit="1" customWidth="1"/>
  </cols>
  <sheetData>
    <row r="1" spans="1:8">
      <c r="A1" s="13" t="s">
        <v>8380</v>
      </c>
      <c r="B1" s="13" t="s">
        <v>8381</v>
      </c>
      <c r="C1" s="13" t="s">
        <v>8382</v>
      </c>
      <c r="D1" s="13" t="s">
        <v>8383</v>
      </c>
      <c r="E1" s="13" t="s">
        <v>8384</v>
      </c>
      <c r="F1" s="14" t="s">
        <v>8385</v>
      </c>
      <c r="G1" s="13" t="s">
        <v>8386</v>
      </c>
      <c r="H1" s="14" t="s">
        <v>8387</v>
      </c>
    </row>
    <row r="2" spans="1:8">
      <c r="A2" t="s">
        <v>8388</v>
      </c>
      <c r="B2">
        <f>COUNTIFS(Sheet1!$F:$F, "Successful",Sheet1!$D:$D,"&lt;1000")</f>
        <v>322</v>
      </c>
      <c r="C2">
        <f>COUNTIFS(Sheet1!$F:$F, "Failed",Sheet1!$D:$D,"&lt;1000")</f>
        <v>113</v>
      </c>
      <c r="D2">
        <f>COUNTIFS(Sheet1!$F:$F, "Canceled",Sheet1!$D:$D,"&lt;1000")</f>
        <v>18</v>
      </c>
      <c r="E2">
        <f>SUM(B2:D2)</f>
        <v>453</v>
      </c>
      <c r="F2" s="15">
        <f>B2/E2</f>
        <v>0.71081677704194257</v>
      </c>
      <c r="G2" s="15">
        <f>C2/E2</f>
        <v>0.24944812362030905</v>
      </c>
      <c r="H2" s="15">
        <f>D2/E2</f>
        <v>3.9735099337748346E-2</v>
      </c>
    </row>
    <row r="3" spans="1:8">
      <c r="A3" t="s">
        <v>8389</v>
      </c>
      <c r="B3">
        <f>COUNTIFS(Sheet1!$F:$F, "Successful",Sheet1!$D:$D,"&gt;=1000",Sheet1!$D:$D,"&lt;5000")</f>
        <v>932</v>
      </c>
      <c r="C3">
        <f>COUNTIFS(Sheet1!$F:$F, "Failed",Sheet1!$D:$D,"&gt;=1000",Sheet1!$D:$D,"&lt;5000")</f>
        <v>420</v>
      </c>
      <c r="D3">
        <f>COUNTIFS(Sheet1!$F:$F, "Canceled",Sheet1!$D:$D,"&gt;=1000",Sheet1!$D:$D,"&lt;5000")</f>
        <v>60</v>
      </c>
      <c r="E3">
        <f t="shared" ref="E3:E12" si="0">SUM(B3:D3)</f>
        <v>1412</v>
      </c>
      <c r="F3" s="15">
        <f t="shared" ref="F3:F13" si="1">B3/E3</f>
        <v>0.66005665722379603</v>
      </c>
      <c r="G3" s="15">
        <f t="shared" ref="G3:G13" si="2">C3/E3</f>
        <v>0.29745042492917845</v>
      </c>
      <c r="H3" s="15">
        <f t="shared" ref="H3:H13" si="3">D3/E3</f>
        <v>4.2492917847025496E-2</v>
      </c>
    </row>
    <row r="4" spans="1:8">
      <c r="A4" t="s">
        <v>8390</v>
      </c>
      <c r="B4">
        <f>COUNTIFS(Sheet1!$F:$F, "Successful",Sheet1!$D:$D,"&gt;=5000",Sheet1!$D:$D,"&lt;10000")</f>
        <v>381</v>
      </c>
      <c r="C4">
        <f>COUNTIFS(Sheet1!$F:$F, "Failed",Sheet1!$D:$D,"&gt;=5000",Sheet1!$D:$D,"&lt;10000")</f>
        <v>283</v>
      </c>
      <c r="D4">
        <f>COUNTIFS(Sheet1!$F:$F, "Canceled",Sheet1!$D:$D,"&gt;=5000",Sheet1!$D:$D,"&lt;10000")</f>
        <v>52</v>
      </c>
      <c r="E4">
        <f t="shared" si="0"/>
        <v>716</v>
      </c>
      <c r="F4" s="15">
        <f t="shared" si="1"/>
        <v>0.53212290502793291</v>
      </c>
      <c r="G4" s="15">
        <f t="shared" si="2"/>
        <v>0.39525139664804471</v>
      </c>
      <c r="H4" s="15">
        <f t="shared" si="3"/>
        <v>7.2625698324022353E-2</v>
      </c>
    </row>
    <row r="5" spans="1:8">
      <c r="A5" t="s">
        <v>8391</v>
      </c>
      <c r="B5">
        <f>COUNTIFS(Sheet1!$F:$F, "Successful",Sheet1!$D:$D,"&gt;=10000",Sheet1!$D:$D,"&lt;15000")</f>
        <v>168</v>
      </c>
      <c r="C5">
        <f>COUNTIFS(Sheet1!$F:$F, "Failed",Sheet1!$D:$D,"&gt;=10000",Sheet1!$D:$D,"&lt;15000")</f>
        <v>144</v>
      </c>
      <c r="D5">
        <f>COUNTIFS(Sheet1!$F:$F, "Canceled",Sheet1!$D:$D,"&gt;=10000",Sheet1!$D:$D,"&lt;15000")</f>
        <v>40</v>
      </c>
      <c r="E5">
        <f t="shared" si="0"/>
        <v>352</v>
      </c>
      <c r="F5" s="15">
        <f t="shared" si="1"/>
        <v>0.47727272727272729</v>
      </c>
      <c r="G5" s="15">
        <f t="shared" si="2"/>
        <v>0.40909090909090912</v>
      </c>
      <c r="H5" s="15">
        <f t="shared" si="3"/>
        <v>0.11363636363636363</v>
      </c>
    </row>
    <row r="6" spans="1:8">
      <c r="A6" t="s">
        <v>8392</v>
      </c>
      <c r="B6">
        <f>COUNTIFS(Sheet1!$F:$F, "Successful",Sheet1!$D:$D,"&gt;=15000",Sheet1!$D:$D,"&lt;20000")</f>
        <v>94</v>
      </c>
      <c r="C6">
        <f>COUNTIFS(Sheet1!$F:$F, "Failed",Sheet1!$D:$D,"&gt;=15000",Sheet1!$D:$D,"&lt;20000")</f>
        <v>90</v>
      </c>
      <c r="D6">
        <f>COUNTIFS(Sheet1!$F:$F, "Canceled",Sheet1!$D:$D,"&gt;=15000",Sheet1!$D:$D,"&lt;20000")</f>
        <v>17</v>
      </c>
      <c r="E6">
        <f t="shared" si="0"/>
        <v>201</v>
      </c>
      <c r="F6" s="15">
        <f t="shared" si="1"/>
        <v>0.46766169154228854</v>
      </c>
      <c r="G6" s="15">
        <f t="shared" si="2"/>
        <v>0.44776119402985076</v>
      </c>
      <c r="H6" s="15">
        <f t="shared" si="3"/>
        <v>8.45771144278607E-2</v>
      </c>
    </row>
    <row r="7" spans="1:8">
      <c r="A7" t="s">
        <v>8393</v>
      </c>
      <c r="B7">
        <f>COUNTIFS(Sheet1!$F:$F, "Successful",Sheet1!$D:$D,"&gt;=20000",Sheet1!$D:$D,"&lt;25000")</f>
        <v>62</v>
      </c>
      <c r="C7">
        <f>COUNTIFS(Sheet1!$F:$F, "Failed",Sheet1!$D:$D,"&gt;=20000",Sheet1!$D:$D,"&lt;25000")</f>
        <v>72</v>
      </c>
      <c r="D7">
        <f>COUNTIFS(Sheet1!$F:$F, "Canceled",Sheet1!$D:$D,"&gt;=20000",Sheet1!$D:$D,"&lt;25000")</f>
        <v>14</v>
      </c>
      <c r="E7">
        <f t="shared" si="0"/>
        <v>148</v>
      </c>
      <c r="F7" s="15">
        <f t="shared" si="1"/>
        <v>0.41891891891891891</v>
      </c>
      <c r="G7" s="15">
        <f t="shared" si="2"/>
        <v>0.48648648648648651</v>
      </c>
      <c r="H7" s="15">
        <f t="shared" si="3"/>
        <v>9.45945945945946E-2</v>
      </c>
    </row>
    <row r="8" spans="1:8">
      <c r="A8" t="s">
        <v>8394</v>
      </c>
      <c r="B8">
        <f>COUNTIFS(Sheet1!$F:$F, "Successful",Sheet1!$D:$D,"&gt;=25000",Sheet1!$D:$D,"&lt;30000")</f>
        <v>55</v>
      </c>
      <c r="C8">
        <f>COUNTIFS(Sheet1!$F:$F, "Failed",Sheet1!$D:$D,"&gt;=25000",Sheet1!$D:$D,"&lt;30000")</f>
        <v>64</v>
      </c>
      <c r="D8">
        <f>COUNTIFS(Sheet1!$F:$F, "Canceled",Sheet1!$D:$D,"&gt;=25000",Sheet1!$D:$D,"&lt;30000")</f>
        <v>18</v>
      </c>
      <c r="E8">
        <f t="shared" si="0"/>
        <v>137</v>
      </c>
      <c r="F8" s="15">
        <f t="shared" si="1"/>
        <v>0.40145985401459855</v>
      </c>
      <c r="G8" s="15">
        <f t="shared" si="2"/>
        <v>0.46715328467153283</v>
      </c>
      <c r="H8" s="15">
        <f t="shared" si="3"/>
        <v>0.13138686131386862</v>
      </c>
    </row>
    <row r="9" spans="1:8">
      <c r="A9" t="s">
        <v>8395</v>
      </c>
      <c r="B9">
        <f>COUNTIFS(Sheet1!$F:$F, "Successful",Sheet1!$D:$D,"&gt;=30000",Sheet1!$D:$D,"&lt;35000")</f>
        <v>32</v>
      </c>
      <c r="C9">
        <f>COUNTIFS(Sheet1!$F:$F, "Failed",Sheet1!$D:$D,"&gt;=30000",Sheet1!$D:$D,"&lt;35000")</f>
        <v>37</v>
      </c>
      <c r="D9">
        <f>COUNTIFS(Sheet1!$F:$F, "Canceled",Sheet1!$D:$D,"&gt;=30000",Sheet1!$D:$D,"&lt;35000")</f>
        <v>13</v>
      </c>
      <c r="E9">
        <f t="shared" si="0"/>
        <v>82</v>
      </c>
      <c r="F9" s="15">
        <f t="shared" si="1"/>
        <v>0.3902439024390244</v>
      </c>
      <c r="G9" s="15">
        <f t="shared" si="2"/>
        <v>0.45121951219512196</v>
      </c>
      <c r="H9" s="15">
        <f t="shared" si="3"/>
        <v>0.15853658536585366</v>
      </c>
    </row>
    <row r="10" spans="1:8">
      <c r="A10" t="s">
        <v>8396</v>
      </c>
      <c r="B10">
        <f>COUNTIFS(Sheet1!$F:$F, "Successful",Sheet1!$D:$D,"&gt;=35000",Sheet1!$D:$D,"&lt;40000")</f>
        <v>26</v>
      </c>
      <c r="C10">
        <f>COUNTIFS(Sheet1!$F:$F, "Failed",Sheet1!$D:$D,"&gt;=35000",Sheet1!$D:$D,"&lt;40000")</f>
        <v>22</v>
      </c>
      <c r="D10">
        <f>COUNTIFS(Sheet1!$F:$F, "Canceled",Sheet1!$D:$D,"&gt;=35000",Sheet1!$D:$D,"&lt;40000")</f>
        <v>7</v>
      </c>
      <c r="E10">
        <f t="shared" si="0"/>
        <v>55</v>
      </c>
      <c r="F10" s="15">
        <f t="shared" si="1"/>
        <v>0.47272727272727272</v>
      </c>
      <c r="G10" s="15">
        <f t="shared" si="2"/>
        <v>0.4</v>
      </c>
      <c r="H10" s="15">
        <f t="shared" si="3"/>
        <v>0.12727272727272726</v>
      </c>
    </row>
    <row r="11" spans="1:8">
      <c r="A11" t="s">
        <v>8397</v>
      </c>
      <c r="B11">
        <f>COUNTIFS(Sheet1!$F:$F, "Successful",Sheet1!$D:$D,"&gt;=40000",Sheet1!$D:$D,"&lt;45000")</f>
        <v>21</v>
      </c>
      <c r="C11">
        <f>COUNTIFS(Sheet1!$F:$F, "Failed",Sheet1!$D:$D,"&gt;=40000",Sheet1!$D:$D,"&lt;45000")</f>
        <v>16</v>
      </c>
      <c r="D11">
        <f>COUNTIFS(Sheet1!$F:$F, "Canceled",Sheet1!$D:$D,"&gt;=40000",Sheet1!$D:$D,"&lt;45000")</f>
        <v>6</v>
      </c>
      <c r="E11">
        <f t="shared" si="0"/>
        <v>43</v>
      </c>
      <c r="F11" s="15">
        <f t="shared" si="1"/>
        <v>0.48837209302325579</v>
      </c>
      <c r="G11" s="15">
        <f t="shared" si="2"/>
        <v>0.37209302325581395</v>
      </c>
      <c r="H11" s="15">
        <f t="shared" si="3"/>
        <v>0.13953488372093023</v>
      </c>
    </row>
    <row r="12" spans="1:8">
      <c r="A12" t="s">
        <v>8398</v>
      </c>
      <c r="B12">
        <f>COUNTIFS(Sheet1!$F:$F, "Successful",Sheet1!$D:$D,"&gt;=45000",Sheet1!$D:$D,"&lt;50000")</f>
        <v>6</v>
      </c>
      <c r="C12">
        <f>COUNTIFS(Sheet1!$F:$F, "Failed",Sheet1!$D:$D,"&gt;=45000",Sheet1!$D:$D,"&lt;50000")</f>
        <v>11</v>
      </c>
      <c r="D12">
        <f>COUNTIFS(Sheet1!$F:$F, "Canceled",Sheet1!$D:$D,"&gt;=45000",Sheet1!$D:$D,"&lt;50000")</f>
        <v>4</v>
      </c>
      <c r="E12">
        <f t="shared" si="0"/>
        <v>21</v>
      </c>
      <c r="F12" s="15">
        <f t="shared" si="1"/>
        <v>0.2857142857142857</v>
      </c>
      <c r="G12" s="15">
        <f t="shared" si="2"/>
        <v>0.52380952380952384</v>
      </c>
      <c r="H12" s="15">
        <f t="shared" si="3"/>
        <v>0.19047619047619047</v>
      </c>
    </row>
    <row r="13" spans="1:8">
      <c r="A13" t="s">
        <v>8399</v>
      </c>
      <c r="B13">
        <f>COUNTIFS(Sheet1!$F:$F, "Successful",Sheet1!$D:$D,"&gt;=50000")</f>
        <v>86</v>
      </c>
      <c r="C13">
        <f>COUNTIFS(Sheet1!$F:$F, "Failed",Sheet1!$D:$D,"&gt;=50000")</f>
        <v>258</v>
      </c>
      <c r="D13">
        <f>COUNTIFS(Sheet1!$F:$F, "Canceled",Sheet1!$D:$D,"&gt;=50000")</f>
        <v>100</v>
      </c>
      <c r="E13">
        <f>SUM(B13:D13)</f>
        <v>444</v>
      </c>
      <c r="F13" s="15">
        <f t="shared" si="1"/>
        <v>0.19369369369369369</v>
      </c>
      <c r="G13" s="15">
        <f t="shared" si="2"/>
        <v>0.58108108108108103</v>
      </c>
      <c r="H13" s="15">
        <f t="shared" si="3"/>
        <v>0.22522522522522523</v>
      </c>
    </row>
    <row r="23" spans="1:1">
      <c r="A23" s="13"/>
    </row>
    <row r="24" spans="1:1">
      <c r="A24" s="13"/>
    </row>
    <row r="25" spans="1:1">
      <c r="A25" s="13"/>
    </row>
    <row r="26" spans="1:1">
      <c r="A26" s="13"/>
    </row>
    <row r="27" spans="1:1">
      <c r="A27" s="13"/>
    </row>
    <row r="28" spans="1:1">
      <c r="A28" s="13"/>
    </row>
    <row r="29" spans="1:1">
      <c r="A29" s="13"/>
    </row>
    <row r="30" spans="1:1">
      <c r="A30" s="13"/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07BB2A-44DC-4F27-B5B6-8494FA06894E}">
  <dimension ref="A1:J2186"/>
  <sheetViews>
    <sheetView tabSelected="1" workbookViewId="0">
      <selection activeCell="H15" sqref="H15"/>
    </sheetView>
  </sheetViews>
  <sheetFormatPr defaultRowHeight="15"/>
  <cols>
    <col min="1" max="1" width="10" bestFit="1" customWidth="1"/>
    <col min="2" max="2" width="16.7109375" bestFit="1" customWidth="1"/>
    <col min="3" max="3" width="18.5703125" customWidth="1"/>
    <col min="4" max="4" width="10.42578125" customWidth="1"/>
    <col min="5" max="5" width="13.85546875" bestFit="1" customWidth="1"/>
    <col min="8" max="8" width="45.5703125" bestFit="1" customWidth="1"/>
    <col min="9" max="9" width="19.85546875" customWidth="1"/>
    <col min="10" max="10" width="16.28515625" customWidth="1"/>
  </cols>
  <sheetData>
    <row r="1" spans="1:10">
      <c r="A1" s="1" t="s">
        <v>8218</v>
      </c>
      <c r="B1" s="1" t="s">
        <v>8262</v>
      </c>
      <c r="D1" s="1" t="s">
        <v>8218</v>
      </c>
      <c r="E1" s="1" t="s">
        <v>8262</v>
      </c>
      <c r="H1" s="19"/>
      <c r="I1" s="19" t="s">
        <v>8406</v>
      </c>
      <c r="J1" s="19" t="s">
        <v>8407</v>
      </c>
    </row>
    <row r="2" spans="1:10">
      <c r="A2" t="s">
        <v>8219</v>
      </c>
      <c r="B2">
        <v>182</v>
      </c>
      <c r="D2" t="s">
        <v>8221</v>
      </c>
      <c r="E2">
        <v>0</v>
      </c>
      <c r="H2" s="18" t="s">
        <v>8408</v>
      </c>
      <c r="I2" s="18">
        <f>AVERAGE($B:$B)</f>
        <v>194.42517162471395</v>
      </c>
      <c r="J2" s="18">
        <f>AVERAGE($E:$E)</f>
        <v>17.709803921568628</v>
      </c>
    </row>
    <row r="3" spans="1:10">
      <c r="A3" t="s">
        <v>8219</v>
      </c>
      <c r="B3">
        <v>79</v>
      </c>
      <c r="D3" t="s">
        <v>8221</v>
      </c>
      <c r="E3">
        <v>1</v>
      </c>
      <c r="H3" s="18" t="s">
        <v>8409</v>
      </c>
      <c r="I3" s="18">
        <f>MEDIAN($B:$B)</f>
        <v>62</v>
      </c>
      <c r="J3" s="18">
        <f>MEDIAN($E:$E)</f>
        <v>4</v>
      </c>
    </row>
    <row r="4" spans="1:10">
      <c r="A4" t="s">
        <v>8219</v>
      </c>
      <c r="B4">
        <v>35</v>
      </c>
      <c r="D4" t="s">
        <v>8221</v>
      </c>
      <c r="E4">
        <v>10</v>
      </c>
      <c r="H4" s="18" t="s">
        <v>8410</v>
      </c>
      <c r="I4" s="18">
        <f>MIN($B:$B)</f>
        <v>1</v>
      </c>
      <c r="J4" s="18">
        <f>MIN($E:$E)</f>
        <v>0</v>
      </c>
    </row>
    <row r="5" spans="1:10">
      <c r="A5" t="s">
        <v>8219</v>
      </c>
      <c r="B5">
        <v>150</v>
      </c>
      <c r="D5" t="s">
        <v>8221</v>
      </c>
      <c r="E5">
        <v>0</v>
      </c>
      <c r="H5" s="18" t="s">
        <v>8411</v>
      </c>
      <c r="I5" s="18">
        <f>MAX($B:$B)</f>
        <v>26457</v>
      </c>
      <c r="J5" s="18">
        <f>MAX($E:$E)</f>
        <v>1293</v>
      </c>
    </row>
    <row r="6" spans="1:10">
      <c r="A6" t="s">
        <v>8219</v>
      </c>
      <c r="B6">
        <v>284</v>
      </c>
      <c r="D6" t="s">
        <v>8221</v>
      </c>
      <c r="E6">
        <v>7</v>
      </c>
      <c r="H6" s="18" t="s">
        <v>8412</v>
      </c>
      <c r="I6" s="18">
        <f>_xlfn.VAR.P($B:$B)</f>
        <v>712840.9867348104</v>
      </c>
      <c r="J6" s="18">
        <f>_xlfn.VAR.P($E:$E)</f>
        <v>3773.2216685890044</v>
      </c>
    </row>
    <row r="7" spans="1:10">
      <c r="A7" t="s">
        <v>8219</v>
      </c>
      <c r="B7">
        <v>47</v>
      </c>
      <c r="D7" t="s">
        <v>8221</v>
      </c>
      <c r="E7">
        <v>0</v>
      </c>
      <c r="H7" s="18" t="s">
        <v>8413</v>
      </c>
      <c r="I7" s="18">
        <f>_xlfn.STDEV.P($B:$B)</f>
        <v>844.29910975602149</v>
      </c>
      <c r="J7" s="18">
        <f>_xlfn.STDEV.P($E:$E)</f>
        <v>61.426555076684906</v>
      </c>
    </row>
    <row r="8" spans="1:10">
      <c r="A8" t="s">
        <v>8219</v>
      </c>
      <c r="B8">
        <v>58</v>
      </c>
      <c r="D8" t="s">
        <v>8221</v>
      </c>
      <c r="E8">
        <v>1</v>
      </c>
    </row>
    <row r="9" spans="1:10">
      <c r="A9" t="s">
        <v>8219</v>
      </c>
      <c r="B9">
        <v>57</v>
      </c>
      <c r="D9" t="s">
        <v>8221</v>
      </c>
      <c r="E9">
        <v>2</v>
      </c>
    </row>
    <row r="10" spans="1:10">
      <c r="A10" t="s">
        <v>8219</v>
      </c>
      <c r="B10">
        <v>12</v>
      </c>
      <c r="D10" t="s">
        <v>8221</v>
      </c>
      <c r="E10">
        <v>3</v>
      </c>
    </row>
    <row r="11" spans="1:10">
      <c r="A11" t="s">
        <v>8219</v>
      </c>
      <c r="B11">
        <v>20</v>
      </c>
      <c r="D11" t="s">
        <v>8221</v>
      </c>
      <c r="E11">
        <v>10</v>
      </c>
    </row>
    <row r="12" spans="1:10">
      <c r="A12" t="s">
        <v>8219</v>
      </c>
      <c r="B12">
        <v>19</v>
      </c>
      <c r="D12" t="s">
        <v>8221</v>
      </c>
      <c r="E12">
        <v>10</v>
      </c>
    </row>
    <row r="13" spans="1:10">
      <c r="A13" t="s">
        <v>8219</v>
      </c>
      <c r="B13">
        <v>75</v>
      </c>
      <c r="D13" t="s">
        <v>8221</v>
      </c>
      <c r="E13">
        <v>1</v>
      </c>
    </row>
    <row r="14" spans="1:10">
      <c r="A14" t="s">
        <v>8219</v>
      </c>
      <c r="B14">
        <v>827</v>
      </c>
      <c r="D14" t="s">
        <v>8221</v>
      </c>
      <c r="E14">
        <v>0</v>
      </c>
    </row>
    <row r="15" spans="1:10">
      <c r="A15" t="s">
        <v>8219</v>
      </c>
      <c r="B15">
        <v>51</v>
      </c>
      <c r="D15" t="s">
        <v>8221</v>
      </c>
      <c r="E15">
        <v>0</v>
      </c>
    </row>
    <row r="16" spans="1:10">
      <c r="A16" t="s">
        <v>8219</v>
      </c>
      <c r="B16">
        <v>41</v>
      </c>
      <c r="D16" t="s">
        <v>8221</v>
      </c>
      <c r="E16">
        <v>0</v>
      </c>
    </row>
    <row r="17" spans="1:5">
      <c r="A17" t="s">
        <v>8219</v>
      </c>
      <c r="B17">
        <v>98</v>
      </c>
      <c r="D17" t="s">
        <v>8221</v>
      </c>
      <c r="E17">
        <v>26</v>
      </c>
    </row>
    <row r="18" spans="1:5">
      <c r="A18" t="s">
        <v>8219</v>
      </c>
      <c r="B18">
        <v>70</v>
      </c>
      <c r="D18" t="s">
        <v>8221</v>
      </c>
      <c r="E18">
        <v>0</v>
      </c>
    </row>
    <row r="19" spans="1:5">
      <c r="A19" t="s">
        <v>8219</v>
      </c>
      <c r="B19">
        <v>36</v>
      </c>
      <c r="D19" t="s">
        <v>8221</v>
      </c>
      <c r="E19">
        <v>7</v>
      </c>
    </row>
    <row r="20" spans="1:5">
      <c r="A20" t="s">
        <v>8219</v>
      </c>
      <c r="B20">
        <v>342</v>
      </c>
      <c r="D20" t="s">
        <v>8221</v>
      </c>
      <c r="E20">
        <v>0</v>
      </c>
    </row>
    <row r="21" spans="1:5">
      <c r="A21" t="s">
        <v>8219</v>
      </c>
      <c r="B21">
        <v>22</v>
      </c>
      <c r="D21" t="s">
        <v>8221</v>
      </c>
      <c r="E21">
        <v>2</v>
      </c>
    </row>
    <row r="22" spans="1:5">
      <c r="A22" t="s">
        <v>8219</v>
      </c>
      <c r="B22">
        <v>25</v>
      </c>
      <c r="D22" t="s">
        <v>8221</v>
      </c>
      <c r="E22">
        <v>13</v>
      </c>
    </row>
    <row r="23" spans="1:5">
      <c r="A23" t="s">
        <v>8219</v>
      </c>
      <c r="B23">
        <v>101</v>
      </c>
      <c r="D23" t="s">
        <v>8221</v>
      </c>
      <c r="E23">
        <v>4</v>
      </c>
    </row>
    <row r="24" spans="1:5">
      <c r="A24" t="s">
        <v>8219</v>
      </c>
      <c r="B24">
        <v>8</v>
      </c>
      <c r="D24" t="s">
        <v>8221</v>
      </c>
      <c r="E24">
        <v>0</v>
      </c>
    </row>
    <row r="25" spans="1:5">
      <c r="A25" t="s">
        <v>8219</v>
      </c>
      <c r="B25">
        <v>23</v>
      </c>
      <c r="D25" t="s">
        <v>8221</v>
      </c>
      <c r="E25">
        <v>12</v>
      </c>
    </row>
    <row r="26" spans="1:5">
      <c r="A26" t="s">
        <v>8219</v>
      </c>
      <c r="B26">
        <v>574</v>
      </c>
      <c r="D26" t="s">
        <v>8221</v>
      </c>
      <c r="E26">
        <v>2</v>
      </c>
    </row>
    <row r="27" spans="1:5">
      <c r="A27" t="s">
        <v>8219</v>
      </c>
      <c r="B27">
        <v>14</v>
      </c>
      <c r="D27" t="s">
        <v>8221</v>
      </c>
      <c r="E27">
        <v>10</v>
      </c>
    </row>
    <row r="28" spans="1:5">
      <c r="A28" t="s">
        <v>8219</v>
      </c>
      <c r="B28">
        <v>19</v>
      </c>
      <c r="D28" t="s">
        <v>8221</v>
      </c>
      <c r="E28">
        <v>0</v>
      </c>
    </row>
    <row r="29" spans="1:5">
      <c r="A29" t="s">
        <v>8219</v>
      </c>
      <c r="B29">
        <v>150</v>
      </c>
      <c r="D29" t="s">
        <v>8221</v>
      </c>
      <c r="E29">
        <v>5</v>
      </c>
    </row>
    <row r="30" spans="1:5">
      <c r="A30" t="s">
        <v>8219</v>
      </c>
      <c r="B30">
        <v>71</v>
      </c>
      <c r="D30" t="s">
        <v>8221</v>
      </c>
      <c r="E30">
        <v>0</v>
      </c>
    </row>
    <row r="31" spans="1:5">
      <c r="A31" t="s">
        <v>8219</v>
      </c>
      <c r="B31">
        <v>117</v>
      </c>
      <c r="D31" t="s">
        <v>8221</v>
      </c>
      <c r="E31">
        <v>5</v>
      </c>
    </row>
    <row r="32" spans="1:5">
      <c r="A32" t="s">
        <v>8219</v>
      </c>
      <c r="B32">
        <v>53</v>
      </c>
      <c r="D32" t="s">
        <v>8221</v>
      </c>
      <c r="E32">
        <v>1</v>
      </c>
    </row>
    <row r="33" spans="1:5">
      <c r="A33" t="s">
        <v>8219</v>
      </c>
      <c r="B33">
        <v>1</v>
      </c>
      <c r="D33" t="s">
        <v>8221</v>
      </c>
      <c r="E33">
        <v>3</v>
      </c>
    </row>
    <row r="34" spans="1:5">
      <c r="A34" t="s">
        <v>8219</v>
      </c>
      <c r="B34">
        <v>89</v>
      </c>
      <c r="D34" t="s">
        <v>8221</v>
      </c>
      <c r="E34">
        <v>3</v>
      </c>
    </row>
    <row r="35" spans="1:5">
      <c r="A35" t="s">
        <v>8219</v>
      </c>
      <c r="B35">
        <v>64</v>
      </c>
      <c r="D35" t="s">
        <v>8221</v>
      </c>
      <c r="E35">
        <v>0</v>
      </c>
    </row>
    <row r="36" spans="1:5">
      <c r="A36" t="s">
        <v>8219</v>
      </c>
      <c r="B36">
        <v>68</v>
      </c>
      <c r="D36" t="s">
        <v>8221</v>
      </c>
      <c r="E36">
        <v>3</v>
      </c>
    </row>
    <row r="37" spans="1:5">
      <c r="A37" t="s">
        <v>8219</v>
      </c>
      <c r="B37">
        <v>28</v>
      </c>
      <c r="D37" t="s">
        <v>8221</v>
      </c>
      <c r="E37">
        <v>0</v>
      </c>
    </row>
    <row r="38" spans="1:5">
      <c r="A38" t="s">
        <v>8219</v>
      </c>
      <c r="B38">
        <v>44</v>
      </c>
      <c r="D38" t="s">
        <v>8221</v>
      </c>
      <c r="E38">
        <v>19</v>
      </c>
    </row>
    <row r="39" spans="1:5">
      <c r="A39" t="s">
        <v>8219</v>
      </c>
      <c r="B39">
        <v>253</v>
      </c>
      <c r="D39" t="s">
        <v>8221</v>
      </c>
      <c r="E39">
        <v>8</v>
      </c>
    </row>
    <row r="40" spans="1:5">
      <c r="A40" t="s">
        <v>8219</v>
      </c>
      <c r="B40">
        <v>66</v>
      </c>
      <c r="D40" t="s">
        <v>8221</v>
      </c>
      <c r="E40">
        <v>6</v>
      </c>
    </row>
    <row r="41" spans="1:5">
      <c r="A41" t="s">
        <v>8219</v>
      </c>
      <c r="B41">
        <v>217</v>
      </c>
      <c r="D41" t="s">
        <v>8221</v>
      </c>
      <c r="E41">
        <v>0</v>
      </c>
    </row>
    <row r="42" spans="1:5">
      <c r="A42" t="s">
        <v>8219</v>
      </c>
      <c r="B42">
        <v>16</v>
      </c>
      <c r="D42" t="s">
        <v>8221</v>
      </c>
      <c r="E42">
        <v>18</v>
      </c>
    </row>
    <row r="43" spans="1:5">
      <c r="A43" t="s">
        <v>8219</v>
      </c>
      <c r="B43">
        <v>19</v>
      </c>
      <c r="D43" t="s">
        <v>8221</v>
      </c>
      <c r="E43">
        <v>7</v>
      </c>
    </row>
    <row r="44" spans="1:5">
      <c r="A44" t="s">
        <v>8219</v>
      </c>
      <c r="B44">
        <v>169</v>
      </c>
      <c r="D44" t="s">
        <v>8221</v>
      </c>
      <c r="E44">
        <v>0</v>
      </c>
    </row>
    <row r="45" spans="1:5">
      <c r="A45" t="s">
        <v>8219</v>
      </c>
      <c r="B45">
        <v>263</v>
      </c>
      <c r="D45" t="s">
        <v>8221</v>
      </c>
      <c r="E45">
        <v>8</v>
      </c>
    </row>
    <row r="46" spans="1:5">
      <c r="A46" t="s">
        <v>8219</v>
      </c>
      <c r="B46">
        <v>15</v>
      </c>
      <c r="D46" t="s">
        <v>8221</v>
      </c>
      <c r="E46">
        <v>1293</v>
      </c>
    </row>
    <row r="47" spans="1:5">
      <c r="A47" t="s">
        <v>8219</v>
      </c>
      <c r="B47">
        <v>61</v>
      </c>
      <c r="D47" t="s">
        <v>8221</v>
      </c>
      <c r="E47">
        <v>17</v>
      </c>
    </row>
    <row r="48" spans="1:5">
      <c r="A48" t="s">
        <v>8219</v>
      </c>
      <c r="B48">
        <v>45</v>
      </c>
      <c r="D48" t="s">
        <v>8221</v>
      </c>
      <c r="E48">
        <v>0</v>
      </c>
    </row>
    <row r="49" spans="1:5">
      <c r="A49" t="s">
        <v>8219</v>
      </c>
      <c r="B49">
        <v>70</v>
      </c>
      <c r="D49" t="s">
        <v>8221</v>
      </c>
      <c r="E49">
        <v>13</v>
      </c>
    </row>
    <row r="50" spans="1:5">
      <c r="A50" t="s">
        <v>8219</v>
      </c>
      <c r="B50">
        <v>38</v>
      </c>
      <c r="D50" t="s">
        <v>8221</v>
      </c>
      <c r="E50">
        <v>0</v>
      </c>
    </row>
    <row r="51" spans="1:5">
      <c r="A51" t="s">
        <v>8219</v>
      </c>
      <c r="B51">
        <v>87</v>
      </c>
      <c r="D51" t="s">
        <v>8221</v>
      </c>
      <c r="E51">
        <v>0</v>
      </c>
    </row>
    <row r="52" spans="1:5">
      <c r="A52" t="s">
        <v>8219</v>
      </c>
      <c r="B52">
        <v>22</v>
      </c>
      <c r="D52" t="s">
        <v>8221</v>
      </c>
      <c r="E52">
        <v>33</v>
      </c>
    </row>
    <row r="53" spans="1:5">
      <c r="A53" t="s">
        <v>8219</v>
      </c>
      <c r="B53">
        <v>119</v>
      </c>
      <c r="D53" t="s">
        <v>8221</v>
      </c>
      <c r="E53">
        <v>12</v>
      </c>
    </row>
    <row r="54" spans="1:5">
      <c r="A54" t="s">
        <v>8219</v>
      </c>
      <c r="B54">
        <v>52</v>
      </c>
      <c r="D54" t="s">
        <v>8221</v>
      </c>
      <c r="E54">
        <v>1</v>
      </c>
    </row>
    <row r="55" spans="1:5">
      <c r="A55" t="s">
        <v>8219</v>
      </c>
      <c r="B55">
        <v>117</v>
      </c>
      <c r="D55" t="s">
        <v>8221</v>
      </c>
      <c r="E55">
        <v>1</v>
      </c>
    </row>
    <row r="56" spans="1:5">
      <c r="A56" t="s">
        <v>8219</v>
      </c>
      <c r="B56">
        <v>52</v>
      </c>
      <c r="D56" t="s">
        <v>8221</v>
      </c>
      <c r="E56">
        <v>1</v>
      </c>
    </row>
    <row r="57" spans="1:5">
      <c r="A57" t="s">
        <v>8219</v>
      </c>
      <c r="B57">
        <v>86</v>
      </c>
      <c r="D57" t="s">
        <v>8221</v>
      </c>
      <c r="E57">
        <v>1</v>
      </c>
    </row>
    <row r="58" spans="1:5">
      <c r="A58" t="s">
        <v>8219</v>
      </c>
      <c r="B58">
        <v>174</v>
      </c>
      <c r="D58" t="s">
        <v>8221</v>
      </c>
      <c r="E58">
        <v>84</v>
      </c>
    </row>
    <row r="59" spans="1:5">
      <c r="A59" t="s">
        <v>8219</v>
      </c>
      <c r="B59">
        <v>69</v>
      </c>
      <c r="D59" t="s">
        <v>8221</v>
      </c>
      <c r="E59">
        <v>38</v>
      </c>
    </row>
    <row r="60" spans="1:5">
      <c r="A60" t="s">
        <v>8219</v>
      </c>
      <c r="B60">
        <v>75</v>
      </c>
      <c r="D60" t="s">
        <v>8221</v>
      </c>
      <c r="E60">
        <v>1</v>
      </c>
    </row>
    <row r="61" spans="1:5">
      <c r="A61" t="s">
        <v>8219</v>
      </c>
      <c r="B61">
        <v>33</v>
      </c>
      <c r="D61" t="s">
        <v>8221</v>
      </c>
      <c r="E61">
        <v>76</v>
      </c>
    </row>
    <row r="62" spans="1:5">
      <c r="A62" t="s">
        <v>8219</v>
      </c>
      <c r="B62">
        <v>108</v>
      </c>
      <c r="D62" t="s">
        <v>8221</v>
      </c>
      <c r="E62">
        <v>3</v>
      </c>
    </row>
    <row r="63" spans="1:5">
      <c r="A63" t="s">
        <v>8219</v>
      </c>
      <c r="B63">
        <v>23</v>
      </c>
      <c r="D63" t="s">
        <v>8221</v>
      </c>
      <c r="E63">
        <v>0</v>
      </c>
    </row>
    <row r="64" spans="1:5">
      <c r="A64" t="s">
        <v>8219</v>
      </c>
      <c r="B64">
        <v>48</v>
      </c>
      <c r="D64" t="s">
        <v>8221</v>
      </c>
      <c r="E64">
        <v>2</v>
      </c>
    </row>
    <row r="65" spans="1:5">
      <c r="A65" t="s">
        <v>8219</v>
      </c>
      <c r="B65">
        <v>64</v>
      </c>
      <c r="D65" t="s">
        <v>8221</v>
      </c>
      <c r="E65">
        <v>0</v>
      </c>
    </row>
    <row r="66" spans="1:5">
      <c r="A66" t="s">
        <v>8219</v>
      </c>
      <c r="B66">
        <v>24</v>
      </c>
      <c r="D66" t="s">
        <v>8221</v>
      </c>
      <c r="E66">
        <v>0</v>
      </c>
    </row>
    <row r="67" spans="1:5">
      <c r="A67" t="s">
        <v>8219</v>
      </c>
      <c r="B67">
        <v>57</v>
      </c>
      <c r="D67" t="s">
        <v>8221</v>
      </c>
      <c r="E67">
        <v>0</v>
      </c>
    </row>
    <row r="68" spans="1:5">
      <c r="A68" t="s">
        <v>8219</v>
      </c>
      <c r="B68">
        <v>26</v>
      </c>
      <c r="D68" t="s">
        <v>8221</v>
      </c>
      <c r="E68">
        <v>2</v>
      </c>
    </row>
    <row r="69" spans="1:5">
      <c r="A69" t="s">
        <v>8219</v>
      </c>
      <c r="B69">
        <v>20</v>
      </c>
      <c r="D69" t="s">
        <v>8221</v>
      </c>
      <c r="E69">
        <v>0</v>
      </c>
    </row>
    <row r="70" spans="1:5">
      <c r="A70" t="s">
        <v>8219</v>
      </c>
      <c r="B70">
        <v>36</v>
      </c>
      <c r="D70" t="s">
        <v>8221</v>
      </c>
      <c r="E70">
        <v>0</v>
      </c>
    </row>
    <row r="71" spans="1:5">
      <c r="A71" t="s">
        <v>8219</v>
      </c>
      <c r="B71">
        <v>178</v>
      </c>
      <c r="D71" t="s">
        <v>8221</v>
      </c>
      <c r="E71">
        <v>0</v>
      </c>
    </row>
    <row r="72" spans="1:5">
      <c r="A72" t="s">
        <v>8219</v>
      </c>
      <c r="B72">
        <v>17</v>
      </c>
      <c r="D72" t="s">
        <v>8221</v>
      </c>
      <c r="E72">
        <v>2</v>
      </c>
    </row>
    <row r="73" spans="1:5">
      <c r="A73" t="s">
        <v>8219</v>
      </c>
      <c r="B73">
        <v>32</v>
      </c>
      <c r="D73" t="s">
        <v>8221</v>
      </c>
      <c r="E73">
        <v>0</v>
      </c>
    </row>
    <row r="74" spans="1:5">
      <c r="A74" t="s">
        <v>8219</v>
      </c>
      <c r="B74">
        <v>41</v>
      </c>
      <c r="D74" t="s">
        <v>8221</v>
      </c>
      <c r="E74">
        <v>7</v>
      </c>
    </row>
    <row r="75" spans="1:5">
      <c r="A75" t="s">
        <v>8219</v>
      </c>
      <c r="B75">
        <v>18</v>
      </c>
      <c r="D75" t="s">
        <v>8221</v>
      </c>
      <c r="E75">
        <v>0</v>
      </c>
    </row>
    <row r="76" spans="1:5">
      <c r="A76" t="s">
        <v>8219</v>
      </c>
      <c r="B76">
        <v>29</v>
      </c>
      <c r="D76" t="s">
        <v>8221</v>
      </c>
      <c r="E76">
        <v>5</v>
      </c>
    </row>
    <row r="77" spans="1:5">
      <c r="A77" t="s">
        <v>8219</v>
      </c>
      <c r="B77">
        <v>47</v>
      </c>
      <c r="D77" t="s">
        <v>8221</v>
      </c>
      <c r="E77">
        <v>0</v>
      </c>
    </row>
    <row r="78" spans="1:5">
      <c r="A78" t="s">
        <v>8219</v>
      </c>
      <c r="B78">
        <v>15</v>
      </c>
      <c r="D78" t="s">
        <v>8221</v>
      </c>
      <c r="E78">
        <v>0</v>
      </c>
    </row>
    <row r="79" spans="1:5">
      <c r="A79" t="s">
        <v>8219</v>
      </c>
      <c r="B79">
        <v>26</v>
      </c>
      <c r="D79" t="s">
        <v>8221</v>
      </c>
      <c r="E79">
        <v>1</v>
      </c>
    </row>
    <row r="80" spans="1:5">
      <c r="A80" t="s">
        <v>8219</v>
      </c>
      <c r="B80">
        <v>35</v>
      </c>
      <c r="D80" t="s">
        <v>8221</v>
      </c>
      <c r="E80">
        <v>0</v>
      </c>
    </row>
    <row r="81" spans="1:5">
      <c r="A81" t="s">
        <v>8219</v>
      </c>
      <c r="B81">
        <v>41</v>
      </c>
      <c r="D81" t="s">
        <v>8221</v>
      </c>
      <c r="E81">
        <v>5</v>
      </c>
    </row>
    <row r="82" spans="1:5">
      <c r="A82" t="s">
        <v>8219</v>
      </c>
      <c r="B82">
        <v>47</v>
      </c>
      <c r="D82" t="s">
        <v>8221</v>
      </c>
      <c r="E82">
        <v>3</v>
      </c>
    </row>
    <row r="83" spans="1:5">
      <c r="A83" t="s">
        <v>8219</v>
      </c>
      <c r="B83">
        <v>28</v>
      </c>
      <c r="D83" t="s">
        <v>8221</v>
      </c>
      <c r="E83">
        <v>6</v>
      </c>
    </row>
    <row r="84" spans="1:5">
      <c r="A84" t="s">
        <v>8219</v>
      </c>
      <c r="B84">
        <v>100</v>
      </c>
      <c r="D84" t="s">
        <v>8221</v>
      </c>
      <c r="E84">
        <v>12</v>
      </c>
    </row>
    <row r="85" spans="1:5">
      <c r="A85" t="s">
        <v>8219</v>
      </c>
      <c r="B85">
        <v>13</v>
      </c>
      <c r="D85" t="s">
        <v>8221</v>
      </c>
      <c r="E85">
        <v>13</v>
      </c>
    </row>
    <row r="86" spans="1:5">
      <c r="A86" t="s">
        <v>8219</v>
      </c>
      <c r="B86">
        <v>7</v>
      </c>
      <c r="D86" t="s">
        <v>8221</v>
      </c>
      <c r="E86">
        <v>5</v>
      </c>
    </row>
    <row r="87" spans="1:5">
      <c r="A87" t="s">
        <v>8219</v>
      </c>
      <c r="B87">
        <v>21</v>
      </c>
      <c r="D87" t="s">
        <v>8221</v>
      </c>
      <c r="E87">
        <v>2</v>
      </c>
    </row>
    <row r="88" spans="1:5">
      <c r="A88" t="s">
        <v>8219</v>
      </c>
      <c r="B88">
        <v>17</v>
      </c>
      <c r="D88" t="s">
        <v>8221</v>
      </c>
      <c r="E88">
        <v>8</v>
      </c>
    </row>
    <row r="89" spans="1:5">
      <c r="A89" t="s">
        <v>8219</v>
      </c>
      <c r="B89">
        <v>25</v>
      </c>
      <c r="D89" t="s">
        <v>8221</v>
      </c>
      <c r="E89">
        <v>0</v>
      </c>
    </row>
    <row r="90" spans="1:5">
      <c r="A90" t="s">
        <v>8219</v>
      </c>
      <c r="B90">
        <v>60</v>
      </c>
      <c r="D90" t="s">
        <v>8221</v>
      </c>
      <c r="E90">
        <v>13</v>
      </c>
    </row>
    <row r="91" spans="1:5">
      <c r="A91" t="s">
        <v>8219</v>
      </c>
      <c r="B91">
        <v>56</v>
      </c>
      <c r="D91" t="s">
        <v>8221</v>
      </c>
      <c r="E91">
        <v>0</v>
      </c>
    </row>
    <row r="92" spans="1:5">
      <c r="A92" t="s">
        <v>8219</v>
      </c>
      <c r="B92">
        <v>16</v>
      </c>
      <c r="D92" t="s">
        <v>8221</v>
      </c>
      <c r="E92">
        <v>5</v>
      </c>
    </row>
    <row r="93" spans="1:5">
      <c r="A93" t="s">
        <v>8219</v>
      </c>
      <c r="B93">
        <v>46</v>
      </c>
      <c r="D93" t="s">
        <v>8221</v>
      </c>
      <c r="E93">
        <v>8</v>
      </c>
    </row>
    <row r="94" spans="1:5">
      <c r="A94" t="s">
        <v>8219</v>
      </c>
      <c r="B94">
        <v>43</v>
      </c>
      <c r="D94" t="s">
        <v>8221</v>
      </c>
      <c r="E94">
        <v>8</v>
      </c>
    </row>
    <row r="95" spans="1:5">
      <c r="A95" t="s">
        <v>8219</v>
      </c>
      <c r="B95">
        <v>15</v>
      </c>
      <c r="D95" t="s">
        <v>8221</v>
      </c>
      <c r="E95">
        <v>0</v>
      </c>
    </row>
    <row r="96" spans="1:5">
      <c r="A96" t="s">
        <v>8219</v>
      </c>
      <c r="B96">
        <v>12</v>
      </c>
      <c r="D96" t="s">
        <v>8221</v>
      </c>
      <c r="E96">
        <v>2</v>
      </c>
    </row>
    <row r="97" spans="1:5">
      <c r="A97" t="s">
        <v>8219</v>
      </c>
      <c r="B97">
        <v>21</v>
      </c>
      <c r="D97" t="s">
        <v>8221</v>
      </c>
      <c r="E97">
        <v>3</v>
      </c>
    </row>
    <row r="98" spans="1:5">
      <c r="A98" t="s">
        <v>8219</v>
      </c>
      <c r="B98">
        <v>34</v>
      </c>
      <c r="D98" t="s">
        <v>8221</v>
      </c>
      <c r="E98">
        <v>0</v>
      </c>
    </row>
    <row r="99" spans="1:5">
      <c r="A99" t="s">
        <v>8219</v>
      </c>
      <c r="B99">
        <v>8</v>
      </c>
      <c r="D99" t="s">
        <v>8221</v>
      </c>
      <c r="E99">
        <v>0</v>
      </c>
    </row>
    <row r="100" spans="1:5">
      <c r="A100" t="s">
        <v>8219</v>
      </c>
      <c r="B100">
        <v>60</v>
      </c>
      <c r="D100" t="s">
        <v>8221</v>
      </c>
      <c r="E100">
        <v>11</v>
      </c>
    </row>
    <row r="101" spans="1:5">
      <c r="A101" t="s">
        <v>8219</v>
      </c>
      <c r="B101">
        <v>39</v>
      </c>
      <c r="D101" t="s">
        <v>8221</v>
      </c>
      <c r="E101">
        <v>0</v>
      </c>
    </row>
    <row r="102" spans="1:5">
      <c r="A102" t="s">
        <v>8219</v>
      </c>
      <c r="B102">
        <v>26</v>
      </c>
      <c r="D102" t="s">
        <v>8221</v>
      </c>
      <c r="E102">
        <v>1</v>
      </c>
    </row>
    <row r="103" spans="1:5">
      <c r="A103" t="s">
        <v>8219</v>
      </c>
      <c r="B103">
        <v>35</v>
      </c>
      <c r="D103" t="s">
        <v>8221</v>
      </c>
      <c r="E103">
        <v>0</v>
      </c>
    </row>
    <row r="104" spans="1:5">
      <c r="A104" t="s">
        <v>8219</v>
      </c>
      <c r="B104">
        <v>65</v>
      </c>
      <c r="D104" t="s">
        <v>8221</v>
      </c>
      <c r="E104">
        <v>17</v>
      </c>
    </row>
    <row r="105" spans="1:5">
      <c r="A105" t="s">
        <v>8219</v>
      </c>
      <c r="B105">
        <v>49</v>
      </c>
      <c r="D105" t="s">
        <v>8221</v>
      </c>
      <c r="E105">
        <v>2</v>
      </c>
    </row>
    <row r="106" spans="1:5">
      <c r="A106" t="s">
        <v>8219</v>
      </c>
      <c r="B106">
        <v>10</v>
      </c>
      <c r="D106" t="s">
        <v>8221</v>
      </c>
      <c r="E106">
        <v>1</v>
      </c>
    </row>
    <row r="107" spans="1:5">
      <c r="A107" t="s">
        <v>8219</v>
      </c>
      <c r="B107">
        <v>60</v>
      </c>
      <c r="D107" t="s">
        <v>8221</v>
      </c>
      <c r="E107">
        <v>2</v>
      </c>
    </row>
    <row r="108" spans="1:5">
      <c r="A108" t="s">
        <v>8219</v>
      </c>
      <c r="B108">
        <v>27</v>
      </c>
      <c r="D108" t="s">
        <v>8221</v>
      </c>
      <c r="E108">
        <v>16</v>
      </c>
    </row>
    <row r="109" spans="1:5">
      <c r="A109" t="s">
        <v>8219</v>
      </c>
      <c r="B109">
        <v>69</v>
      </c>
      <c r="D109" t="s">
        <v>8221</v>
      </c>
      <c r="E109">
        <v>1</v>
      </c>
    </row>
    <row r="110" spans="1:5">
      <c r="A110" t="s">
        <v>8219</v>
      </c>
      <c r="B110">
        <v>47</v>
      </c>
      <c r="D110" t="s">
        <v>8221</v>
      </c>
      <c r="E110">
        <v>4</v>
      </c>
    </row>
    <row r="111" spans="1:5">
      <c r="A111" t="s">
        <v>8219</v>
      </c>
      <c r="B111">
        <v>47</v>
      </c>
      <c r="D111" t="s">
        <v>8221</v>
      </c>
      <c r="E111">
        <v>5</v>
      </c>
    </row>
    <row r="112" spans="1:5">
      <c r="A112" t="s">
        <v>8219</v>
      </c>
      <c r="B112">
        <v>26</v>
      </c>
      <c r="D112" t="s">
        <v>8221</v>
      </c>
      <c r="E112">
        <v>7</v>
      </c>
    </row>
    <row r="113" spans="1:5">
      <c r="A113" t="s">
        <v>8219</v>
      </c>
      <c r="B113">
        <v>53</v>
      </c>
      <c r="D113" t="s">
        <v>8221</v>
      </c>
      <c r="E113">
        <v>0</v>
      </c>
    </row>
    <row r="114" spans="1:5">
      <c r="A114" t="s">
        <v>8219</v>
      </c>
      <c r="B114">
        <v>81</v>
      </c>
      <c r="D114" t="s">
        <v>8221</v>
      </c>
      <c r="E114">
        <v>12</v>
      </c>
    </row>
    <row r="115" spans="1:5">
      <c r="A115" t="s">
        <v>8219</v>
      </c>
      <c r="B115">
        <v>78</v>
      </c>
      <c r="D115" t="s">
        <v>8221</v>
      </c>
      <c r="E115">
        <v>2</v>
      </c>
    </row>
    <row r="116" spans="1:5">
      <c r="A116" t="s">
        <v>8219</v>
      </c>
      <c r="B116">
        <v>35</v>
      </c>
      <c r="D116" t="s">
        <v>8221</v>
      </c>
      <c r="E116">
        <v>5</v>
      </c>
    </row>
    <row r="117" spans="1:5">
      <c r="A117" t="s">
        <v>8219</v>
      </c>
      <c r="B117">
        <v>22</v>
      </c>
      <c r="D117" t="s">
        <v>8221</v>
      </c>
      <c r="E117">
        <v>2</v>
      </c>
    </row>
    <row r="118" spans="1:5">
      <c r="A118" t="s">
        <v>8219</v>
      </c>
      <c r="B118">
        <v>57</v>
      </c>
      <c r="D118" t="s">
        <v>8221</v>
      </c>
      <c r="E118">
        <v>3</v>
      </c>
    </row>
    <row r="119" spans="1:5">
      <c r="A119" t="s">
        <v>8219</v>
      </c>
      <c r="B119">
        <v>27</v>
      </c>
      <c r="D119" t="s">
        <v>8221</v>
      </c>
      <c r="E119">
        <v>0</v>
      </c>
    </row>
    <row r="120" spans="1:5">
      <c r="A120" t="s">
        <v>8219</v>
      </c>
      <c r="B120">
        <v>39</v>
      </c>
      <c r="D120" t="s">
        <v>8221</v>
      </c>
      <c r="E120">
        <v>49</v>
      </c>
    </row>
    <row r="121" spans="1:5">
      <c r="A121" t="s">
        <v>8219</v>
      </c>
      <c r="B121">
        <v>37</v>
      </c>
      <c r="D121" t="s">
        <v>8221</v>
      </c>
      <c r="E121">
        <v>1</v>
      </c>
    </row>
    <row r="122" spans="1:5">
      <c r="A122" t="s">
        <v>8219</v>
      </c>
      <c r="B122">
        <v>137</v>
      </c>
      <c r="D122" t="s">
        <v>8221</v>
      </c>
      <c r="E122">
        <v>2</v>
      </c>
    </row>
    <row r="123" spans="1:5">
      <c r="A123" t="s">
        <v>8219</v>
      </c>
      <c r="B123">
        <v>376</v>
      </c>
      <c r="D123" t="s">
        <v>8221</v>
      </c>
      <c r="E123">
        <v>0</v>
      </c>
    </row>
    <row r="124" spans="1:5">
      <c r="A124" t="s">
        <v>8219</v>
      </c>
      <c r="B124">
        <v>202</v>
      </c>
      <c r="D124" t="s">
        <v>8221</v>
      </c>
      <c r="E124">
        <v>0</v>
      </c>
    </row>
    <row r="125" spans="1:5">
      <c r="A125" t="s">
        <v>8219</v>
      </c>
      <c r="B125">
        <v>328</v>
      </c>
      <c r="D125" t="s">
        <v>8221</v>
      </c>
      <c r="E125">
        <v>11</v>
      </c>
    </row>
    <row r="126" spans="1:5">
      <c r="A126" t="s">
        <v>8219</v>
      </c>
      <c r="B126">
        <v>84</v>
      </c>
      <c r="D126" t="s">
        <v>8221</v>
      </c>
      <c r="E126">
        <v>1</v>
      </c>
    </row>
    <row r="127" spans="1:5">
      <c r="A127" t="s">
        <v>8219</v>
      </c>
      <c r="B127">
        <v>96</v>
      </c>
      <c r="D127" t="s">
        <v>8221</v>
      </c>
      <c r="E127">
        <v>8</v>
      </c>
    </row>
    <row r="128" spans="1:5">
      <c r="A128" t="s">
        <v>8219</v>
      </c>
      <c r="B128">
        <v>223</v>
      </c>
      <c r="D128" t="s">
        <v>8221</v>
      </c>
      <c r="E128">
        <v>5</v>
      </c>
    </row>
    <row r="129" spans="1:5">
      <c r="A129" t="s">
        <v>8219</v>
      </c>
      <c r="B129">
        <v>62</v>
      </c>
      <c r="D129" t="s">
        <v>8221</v>
      </c>
      <c r="E129">
        <v>39</v>
      </c>
    </row>
    <row r="130" spans="1:5">
      <c r="A130" t="s">
        <v>8219</v>
      </c>
      <c r="B130">
        <v>146</v>
      </c>
      <c r="D130" t="s">
        <v>8221</v>
      </c>
      <c r="E130">
        <v>0</v>
      </c>
    </row>
    <row r="131" spans="1:5">
      <c r="A131" t="s">
        <v>8219</v>
      </c>
      <c r="B131">
        <v>235</v>
      </c>
      <c r="D131" t="s">
        <v>8221</v>
      </c>
      <c r="E131">
        <v>0</v>
      </c>
    </row>
    <row r="132" spans="1:5">
      <c r="A132" t="s">
        <v>8219</v>
      </c>
      <c r="B132">
        <v>437</v>
      </c>
      <c r="D132" t="s">
        <v>8221</v>
      </c>
      <c r="E132">
        <v>2</v>
      </c>
    </row>
    <row r="133" spans="1:5">
      <c r="A133" t="s">
        <v>8219</v>
      </c>
      <c r="B133">
        <v>77</v>
      </c>
      <c r="D133" t="s">
        <v>8221</v>
      </c>
      <c r="E133">
        <v>170</v>
      </c>
    </row>
    <row r="134" spans="1:5">
      <c r="A134" t="s">
        <v>8219</v>
      </c>
      <c r="B134">
        <v>108</v>
      </c>
      <c r="D134" t="s">
        <v>8221</v>
      </c>
      <c r="E134">
        <v>5</v>
      </c>
    </row>
    <row r="135" spans="1:5">
      <c r="A135" t="s">
        <v>8219</v>
      </c>
      <c r="B135">
        <v>7</v>
      </c>
      <c r="D135" t="s">
        <v>8221</v>
      </c>
      <c r="E135">
        <v>14</v>
      </c>
    </row>
    <row r="136" spans="1:5">
      <c r="A136" t="s">
        <v>8219</v>
      </c>
      <c r="B136">
        <v>314</v>
      </c>
      <c r="D136" t="s">
        <v>8221</v>
      </c>
      <c r="E136">
        <v>1</v>
      </c>
    </row>
    <row r="137" spans="1:5">
      <c r="A137" t="s">
        <v>8219</v>
      </c>
      <c r="B137">
        <v>188</v>
      </c>
      <c r="D137" t="s">
        <v>8221</v>
      </c>
      <c r="E137">
        <v>0</v>
      </c>
    </row>
    <row r="138" spans="1:5">
      <c r="A138" t="s">
        <v>8219</v>
      </c>
      <c r="B138">
        <v>275</v>
      </c>
      <c r="D138" t="s">
        <v>8221</v>
      </c>
      <c r="E138">
        <v>124</v>
      </c>
    </row>
    <row r="139" spans="1:5">
      <c r="A139" t="s">
        <v>8219</v>
      </c>
      <c r="B139">
        <v>560</v>
      </c>
      <c r="D139" t="s">
        <v>8221</v>
      </c>
      <c r="E139">
        <v>0</v>
      </c>
    </row>
    <row r="140" spans="1:5">
      <c r="A140" t="s">
        <v>8219</v>
      </c>
      <c r="B140">
        <v>688</v>
      </c>
      <c r="D140" t="s">
        <v>8221</v>
      </c>
      <c r="E140">
        <v>0</v>
      </c>
    </row>
    <row r="141" spans="1:5">
      <c r="A141" t="s">
        <v>8219</v>
      </c>
      <c r="B141">
        <v>942</v>
      </c>
      <c r="D141" t="s">
        <v>8221</v>
      </c>
      <c r="E141">
        <v>55</v>
      </c>
    </row>
    <row r="142" spans="1:5">
      <c r="A142" t="s">
        <v>8219</v>
      </c>
      <c r="B142">
        <v>88</v>
      </c>
      <c r="D142" t="s">
        <v>8221</v>
      </c>
      <c r="E142">
        <v>140</v>
      </c>
    </row>
    <row r="143" spans="1:5">
      <c r="A143" t="s">
        <v>8219</v>
      </c>
      <c r="B143">
        <v>220</v>
      </c>
      <c r="D143" t="s">
        <v>8221</v>
      </c>
      <c r="E143">
        <v>21</v>
      </c>
    </row>
    <row r="144" spans="1:5">
      <c r="A144" t="s">
        <v>8219</v>
      </c>
      <c r="B144">
        <v>145</v>
      </c>
      <c r="D144" t="s">
        <v>8221</v>
      </c>
      <c r="E144">
        <v>1</v>
      </c>
    </row>
    <row r="145" spans="1:5">
      <c r="A145" t="s">
        <v>8219</v>
      </c>
      <c r="B145">
        <v>963</v>
      </c>
      <c r="D145" t="s">
        <v>8221</v>
      </c>
      <c r="E145">
        <v>147</v>
      </c>
    </row>
    <row r="146" spans="1:5">
      <c r="A146" t="s">
        <v>8219</v>
      </c>
      <c r="B146">
        <v>91</v>
      </c>
      <c r="D146" t="s">
        <v>8221</v>
      </c>
      <c r="E146">
        <v>11</v>
      </c>
    </row>
    <row r="147" spans="1:5">
      <c r="A147" t="s">
        <v>8219</v>
      </c>
      <c r="B147">
        <v>58</v>
      </c>
      <c r="D147" t="s">
        <v>8221</v>
      </c>
      <c r="E147">
        <v>125</v>
      </c>
    </row>
    <row r="148" spans="1:5">
      <c r="A148" t="s">
        <v>8219</v>
      </c>
      <c r="B148">
        <v>36</v>
      </c>
      <c r="D148" t="s">
        <v>8221</v>
      </c>
      <c r="E148">
        <v>1</v>
      </c>
    </row>
    <row r="149" spans="1:5">
      <c r="A149" t="s">
        <v>8219</v>
      </c>
      <c r="B149">
        <v>165</v>
      </c>
      <c r="D149" t="s">
        <v>8221</v>
      </c>
      <c r="E149">
        <v>0</v>
      </c>
    </row>
    <row r="150" spans="1:5">
      <c r="A150" t="s">
        <v>8219</v>
      </c>
      <c r="B150">
        <v>111</v>
      </c>
      <c r="D150" t="s">
        <v>8221</v>
      </c>
      <c r="E150">
        <v>0</v>
      </c>
    </row>
    <row r="151" spans="1:5">
      <c r="A151" t="s">
        <v>8219</v>
      </c>
      <c r="B151">
        <v>1596</v>
      </c>
      <c r="D151" t="s">
        <v>8221</v>
      </c>
      <c r="E151">
        <v>3</v>
      </c>
    </row>
    <row r="152" spans="1:5">
      <c r="A152" t="s">
        <v>8219</v>
      </c>
      <c r="B152">
        <v>61</v>
      </c>
      <c r="D152" t="s">
        <v>8221</v>
      </c>
      <c r="E152">
        <v>0</v>
      </c>
    </row>
    <row r="153" spans="1:5">
      <c r="A153" t="s">
        <v>8219</v>
      </c>
      <c r="B153">
        <v>287</v>
      </c>
      <c r="D153" t="s">
        <v>8221</v>
      </c>
      <c r="E153">
        <v>0</v>
      </c>
    </row>
    <row r="154" spans="1:5">
      <c r="A154" t="s">
        <v>8219</v>
      </c>
      <c r="B154">
        <v>65</v>
      </c>
      <c r="D154" t="s">
        <v>8221</v>
      </c>
      <c r="E154">
        <v>0</v>
      </c>
    </row>
    <row r="155" spans="1:5">
      <c r="A155" t="s">
        <v>8219</v>
      </c>
      <c r="B155">
        <v>118</v>
      </c>
      <c r="D155" t="s">
        <v>8221</v>
      </c>
      <c r="E155">
        <v>0</v>
      </c>
    </row>
    <row r="156" spans="1:5">
      <c r="A156" t="s">
        <v>8219</v>
      </c>
      <c r="B156">
        <v>113</v>
      </c>
      <c r="D156" t="s">
        <v>8221</v>
      </c>
      <c r="E156">
        <v>3</v>
      </c>
    </row>
    <row r="157" spans="1:5">
      <c r="A157" t="s">
        <v>8219</v>
      </c>
      <c r="B157">
        <v>332</v>
      </c>
      <c r="D157" t="s">
        <v>8221</v>
      </c>
      <c r="E157">
        <v>0</v>
      </c>
    </row>
    <row r="158" spans="1:5">
      <c r="A158" t="s">
        <v>8219</v>
      </c>
      <c r="B158">
        <v>62</v>
      </c>
      <c r="D158" t="s">
        <v>8221</v>
      </c>
      <c r="E158">
        <v>1</v>
      </c>
    </row>
    <row r="159" spans="1:5">
      <c r="A159" t="s">
        <v>8219</v>
      </c>
      <c r="B159">
        <v>951</v>
      </c>
      <c r="D159" t="s">
        <v>8221</v>
      </c>
      <c r="E159">
        <v>3</v>
      </c>
    </row>
    <row r="160" spans="1:5">
      <c r="A160" t="s">
        <v>8219</v>
      </c>
      <c r="B160">
        <v>415</v>
      </c>
      <c r="D160" t="s">
        <v>8221</v>
      </c>
      <c r="E160">
        <v>22</v>
      </c>
    </row>
    <row r="161" spans="1:5">
      <c r="A161" t="s">
        <v>8219</v>
      </c>
      <c r="B161">
        <v>305</v>
      </c>
      <c r="D161" t="s">
        <v>8221</v>
      </c>
      <c r="E161">
        <v>26</v>
      </c>
    </row>
    <row r="162" spans="1:5">
      <c r="A162" t="s">
        <v>8219</v>
      </c>
      <c r="B162">
        <v>2139</v>
      </c>
      <c r="D162" t="s">
        <v>8221</v>
      </c>
      <c r="E162">
        <v>4</v>
      </c>
    </row>
    <row r="163" spans="1:5">
      <c r="A163" t="s">
        <v>8219</v>
      </c>
      <c r="B163">
        <v>79</v>
      </c>
      <c r="D163" t="s">
        <v>8221</v>
      </c>
      <c r="E163">
        <v>0</v>
      </c>
    </row>
    <row r="164" spans="1:5">
      <c r="A164" t="s">
        <v>8219</v>
      </c>
      <c r="B164">
        <v>179</v>
      </c>
      <c r="D164" t="s">
        <v>8221</v>
      </c>
      <c r="E164">
        <v>4</v>
      </c>
    </row>
    <row r="165" spans="1:5">
      <c r="A165" t="s">
        <v>8219</v>
      </c>
      <c r="B165">
        <v>202</v>
      </c>
      <c r="D165" t="s">
        <v>8221</v>
      </c>
      <c r="E165">
        <v>9</v>
      </c>
    </row>
    <row r="166" spans="1:5">
      <c r="A166" t="s">
        <v>8219</v>
      </c>
      <c r="B166">
        <v>760</v>
      </c>
      <c r="D166" t="s">
        <v>8221</v>
      </c>
      <c r="E166">
        <v>5</v>
      </c>
    </row>
    <row r="167" spans="1:5">
      <c r="A167" t="s">
        <v>8219</v>
      </c>
      <c r="B167">
        <v>563</v>
      </c>
      <c r="D167" t="s">
        <v>8221</v>
      </c>
      <c r="E167">
        <v>14</v>
      </c>
    </row>
    <row r="168" spans="1:5">
      <c r="A168" t="s">
        <v>8219</v>
      </c>
      <c r="B168">
        <v>135</v>
      </c>
      <c r="D168" t="s">
        <v>8221</v>
      </c>
      <c r="E168">
        <v>1</v>
      </c>
    </row>
    <row r="169" spans="1:5">
      <c r="A169" t="s">
        <v>8219</v>
      </c>
      <c r="B169">
        <v>290</v>
      </c>
      <c r="D169" t="s">
        <v>8221</v>
      </c>
      <c r="E169">
        <v>10</v>
      </c>
    </row>
    <row r="170" spans="1:5">
      <c r="A170" t="s">
        <v>8219</v>
      </c>
      <c r="B170">
        <v>447</v>
      </c>
      <c r="D170" t="s">
        <v>8221</v>
      </c>
      <c r="E170">
        <v>3</v>
      </c>
    </row>
    <row r="171" spans="1:5">
      <c r="A171" t="s">
        <v>8219</v>
      </c>
      <c r="B171">
        <v>232</v>
      </c>
      <c r="D171" t="s">
        <v>8221</v>
      </c>
      <c r="E171">
        <v>1</v>
      </c>
    </row>
    <row r="172" spans="1:5">
      <c r="A172" t="s">
        <v>8219</v>
      </c>
      <c r="B172">
        <v>168</v>
      </c>
      <c r="D172" t="s">
        <v>8221</v>
      </c>
      <c r="E172">
        <v>0</v>
      </c>
    </row>
    <row r="173" spans="1:5">
      <c r="A173" t="s">
        <v>8219</v>
      </c>
      <c r="B173">
        <v>128</v>
      </c>
      <c r="D173" t="s">
        <v>8221</v>
      </c>
      <c r="E173">
        <v>5</v>
      </c>
    </row>
    <row r="174" spans="1:5">
      <c r="A174" t="s">
        <v>8219</v>
      </c>
      <c r="B174">
        <v>493</v>
      </c>
      <c r="D174" t="s">
        <v>8221</v>
      </c>
      <c r="E174">
        <v>2</v>
      </c>
    </row>
    <row r="175" spans="1:5">
      <c r="A175" t="s">
        <v>8219</v>
      </c>
      <c r="B175">
        <v>131</v>
      </c>
      <c r="D175" t="s">
        <v>8221</v>
      </c>
      <c r="E175">
        <v>68</v>
      </c>
    </row>
    <row r="176" spans="1:5">
      <c r="A176" t="s">
        <v>8219</v>
      </c>
      <c r="B176">
        <v>50</v>
      </c>
      <c r="D176" t="s">
        <v>8221</v>
      </c>
      <c r="E176">
        <v>3</v>
      </c>
    </row>
    <row r="177" spans="1:5">
      <c r="A177" t="s">
        <v>8219</v>
      </c>
      <c r="B177">
        <v>665</v>
      </c>
      <c r="D177" t="s">
        <v>8221</v>
      </c>
      <c r="E177">
        <v>34</v>
      </c>
    </row>
    <row r="178" spans="1:5">
      <c r="A178" t="s">
        <v>8219</v>
      </c>
      <c r="B178">
        <v>129</v>
      </c>
      <c r="D178" t="s">
        <v>8221</v>
      </c>
      <c r="E178">
        <v>0</v>
      </c>
    </row>
    <row r="179" spans="1:5">
      <c r="A179" t="s">
        <v>8219</v>
      </c>
      <c r="B179">
        <v>142</v>
      </c>
      <c r="D179" t="s">
        <v>8221</v>
      </c>
      <c r="E179">
        <v>3</v>
      </c>
    </row>
    <row r="180" spans="1:5">
      <c r="A180" t="s">
        <v>8219</v>
      </c>
      <c r="B180">
        <v>2436</v>
      </c>
      <c r="D180" t="s">
        <v>8221</v>
      </c>
      <c r="E180">
        <v>0</v>
      </c>
    </row>
    <row r="181" spans="1:5">
      <c r="A181" t="s">
        <v>8219</v>
      </c>
      <c r="B181">
        <v>244</v>
      </c>
      <c r="D181" t="s">
        <v>8221</v>
      </c>
      <c r="E181">
        <v>70</v>
      </c>
    </row>
    <row r="182" spans="1:5">
      <c r="A182" t="s">
        <v>8219</v>
      </c>
      <c r="B182">
        <v>298</v>
      </c>
      <c r="D182" t="s">
        <v>8221</v>
      </c>
      <c r="E182">
        <v>1</v>
      </c>
    </row>
    <row r="183" spans="1:5">
      <c r="A183" t="s">
        <v>8219</v>
      </c>
      <c r="B183">
        <v>251</v>
      </c>
      <c r="D183" t="s">
        <v>8221</v>
      </c>
      <c r="E183">
        <v>1</v>
      </c>
    </row>
    <row r="184" spans="1:5">
      <c r="A184" t="s">
        <v>8219</v>
      </c>
      <c r="B184">
        <v>108</v>
      </c>
      <c r="D184" t="s">
        <v>8221</v>
      </c>
      <c r="E184">
        <v>1</v>
      </c>
    </row>
    <row r="185" spans="1:5">
      <c r="A185" t="s">
        <v>8219</v>
      </c>
      <c r="B185">
        <v>82</v>
      </c>
      <c r="D185" t="s">
        <v>8221</v>
      </c>
      <c r="E185">
        <v>2</v>
      </c>
    </row>
    <row r="186" spans="1:5">
      <c r="A186" t="s">
        <v>8219</v>
      </c>
      <c r="B186">
        <v>74</v>
      </c>
      <c r="D186" t="s">
        <v>8221</v>
      </c>
      <c r="E186">
        <v>2</v>
      </c>
    </row>
    <row r="187" spans="1:5">
      <c r="A187" t="s">
        <v>8219</v>
      </c>
      <c r="B187">
        <v>189</v>
      </c>
      <c r="D187" t="s">
        <v>8221</v>
      </c>
      <c r="E187">
        <v>34</v>
      </c>
    </row>
    <row r="188" spans="1:5">
      <c r="A188" t="s">
        <v>8219</v>
      </c>
      <c r="B188">
        <v>80</v>
      </c>
      <c r="D188" t="s">
        <v>8221</v>
      </c>
      <c r="E188">
        <v>2</v>
      </c>
    </row>
    <row r="189" spans="1:5">
      <c r="A189" t="s">
        <v>8219</v>
      </c>
      <c r="B189">
        <v>576</v>
      </c>
      <c r="D189" t="s">
        <v>8221</v>
      </c>
      <c r="E189">
        <v>0</v>
      </c>
    </row>
    <row r="190" spans="1:5">
      <c r="A190" t="s">
        <v>8219</v>
      </c>
      <c r="B190">
        <v>202</v>
      </c>
      <c r="D190" t="s">
        <v>8221</v>
      </c>
      <c r="E190">
        <v>1</v>
      </c>
    </row>
    <row r="191" spans="1:5">
      <c r="A191" t="s">
        <v>8219</v>
      </c>
      <c r="B191">
        <v>238</v>
      </c>
      <c r="D191" t="s">
        <v>8221</v>
      </c>
      <c r="E191">
        <v>8</v>
      </c>
    </row>
    <row r="192" spans="1:5">
      <c r="A192" t="s">
        <v>8219</v>
      </c>
      <c r="B192">
        <v>36</v>
      </c>
      <c r="D192" t="s">
        <v>8221</v>
      </c>
      <c r="E192">
        <v>4</v>
      </c>
    </row>
    <row r="193" spans="1:5">
      <c r="A193" t="s">
        <v>8219</v>
      </c>
      <c r="B193">
        <v>150</v>
      </c>
      <c r="D193" t="s">
        <v>8221</v>
      </c>
      <c r="E193">
        <v>28</v>
      </c>
    </row>
    <row r="194" spans="1:5">
      <c r="A194" t="s">
        <v>8219</v>
      </c>
      <c r="B194">
        <v>146</v>
      </c>
      <c r="D194" t="s">
        <v>8221</v>
      </c>
      <c r="E194">
        <v>0</v>
      </c>
    </row>
    <row r="195" spans="1:5">
      <c r="A195" t="s">
        <v>8219</v>
      </c>
      <c r="B195">
        <v>222</v>
      </c>
      <c r="D195" t="s">
        <v>8221</v>
      </c>
      <c r="E195">
        <v>6</v>
      </c>
    </row>
    <row r="196" spans="1:5">
      <c r="A196" t="s">
        <v>8219</v>
      </c>
      <c r="B196">
        <v>120</v>
      </c>
      <c r="D196" t="s">
        <v>8221</v>
      </c>
      <c r="E196">
        <v>22</v>
      </c>
    </row>
    <row r="197" spans="1:5">
      <c r="A197" t="s">
        <v>8219</v>
      </c>
      <c r="B197">
        <v>126</v>
      </c>
      <c r="D197" t="s">
        <v>8221</v>
      </c>
      <c r="E197">
        <v>0</v>
      </c>
    </row>
    <row r="198" spans="1:5">
      <c r="A198" t="s">
        <v>8219</v>
      </c>
      <c r="B198">
        <v>158</v>
      </c>
      <c r="D198" t="s">
        <v>8221</v>
      </c>
      <c r="E198">
        <v>1</v>
      </c>
    </row>
    <row r="199" spans="1:5">
      <c r="A199" t="s">
        <v>8219</v>
      </c>
      <c r="B199">
        <v>316</v>
      </c>
      <c r="D199" t="s">
        <v>8221</v>
      </c>
      <c r="E199">
        <v>20</v>
      </c>
    </row>
    <row r="200" spans="1:5">
      <c r="A200" t="s">
        <v>8219</v>
      </c>
      <c r="B200">
        <v>284</v>
      </c>
      <c r="D200" t="s">
        <v>8221</v>
      </c>
      <c r="E200">
        <v>0</v>
      </c>
    </row>
    <row r="201" spans="1:5">
      <c r="A201" t="s">
        <v>8219</v>
      </c>
      <c r="B201">
        <v>51</v>
      </c>
      <c r="D201" t="s">
        <v>8221</v>
      </c>
      <c r="E201">
        <v>1</v>
      </c>
    </row>
    <row r="202" spans="1:5">
      <c r="A202" t="s">
        <v>8219</v>
      </c>
      <c r="B202">
        <v>158</v>
      </c>
      <c r="D202" t="s">
        <v>8221</v>
      </c>
      <c r="E202">
        <v>3</v>
      </c>
    </row>
    <row r="203" spans="1:5">
      <c r="A203" t="s">
        <v>8219</v>
      </c>
      <c r="B203">
        <v>337</v>
      </c>
      <c r="D203" t="s">
        <v>8221</v>
      </c>
      <c r="E203">
        <v>2</v>
      </c>
    </row>
    <row r="204" spans="1:5">
      <c r="A204" t="s">
        <v>8219</v>
      </c>
      <c r="B204">
        <v>186</v>
      </c>
      <c r="D204" t="s">
        <v>8221</v>
      </c>
      <c r="E204">
        <v>0</v>
      </c>
    </row>
    <row r="205" spans="1:5">
      <c r="A205" t="s">
        <v>8219</v>
      </c>
      <c r="B205">
        <v>58</v>
      </c>
      <c r="D205" t="s">
        <v>8221</v>
      </c>
      <c r="E205">
        <v>2</v>
      </c>
    </row>
    <row r="206" spans="1:5">
      <c r="A206" t="s">
        <v>8219</v>
      </c>
      <c r="B206">
        <v>82</v>
      </c>
      <c r="D206" t="s">
        <v>8221</v>
      </c>
      <c r="E206">
        <v>1</v>
      </c>
    </row>
    <row r="207" spans="1:5">
      <c r="A207" t="s">
        <v>8219</v>
      </c>
      <c r="B207">
        <v>736</v>
      </c>
      <c r="D207" t="s">
        <v>8221</v>
      </c>
      <c r="E207">
        <v>0</v>
      </c>
    </row>
    <row r="208" spans="1:5">
      <c r="A208" t="s">
        <v>8219</v>
      </c>
      <c r="B208">
        <v>1151</v>
      </c>
      <c r="D208" t="s">
        <v>8221</v>
      </c>
      <c r="E208">
        <v>1</v>
      </c>
    </row>
    <row r="209" spans="1:5">
      <c r="A209" t="s">
        <v>8219</v>
      </c>
      <c r="B209">
        <v>34</v>
      </c>
      <c r="D209" t="s">
        <v>8221</v>
      </c>
      <c r="E209">
        <v>0</v>
      </c>
    </row>
    <row r="210" spans="1:5">
      <c r="A210" t="s">
        <v>8219</v>
      </c>
      <c r="B210">
        <v>498</v>
      </c>
      <c r="D210" t="s">
        <v>8221</v>
      </c>
      <c r="E210">
        <v>5</v>
      </c>
    </row>
    <row r="211" spans="1:5">
      <c r="A211" t="s">
        <v>8219</v>
      </c>
      <c r="B211">
        <v>167</v>
      </c>
      <c r="D211" t="s">
        <v>8221</v>
      </c>
      <c r="E211">
        <v>1</v>
      </c>
    </row>
    <row r="212" spans="1:5">
      <c r="A212" t="s">
        <v>8219</v>
      </c>
      <c r="B212">
        <v>340</v>
      </c>
      <c r="D212" t="s">
        <v>8221</v>
      </c>
      <c r="E212">
        <v>1</v>
      </c>
    </row>
    <row r="213" spans="1:5">
      <c r="A213" t="s">
        <v>8219</v>
      </c>
      <c r="B213">
        <v>438</v>
      </c>
      <c r="D213" t="s">
        <v>8221</v>
      </c>
      <c r="E213">
        <v>2</v>
      </c>
    </row>
    <row r="214" spans="1:5">
      <c r="A214" t="s">
        <v>8219</v>
      </c>
      <c r="B214">
        <v>555</v>
      </c>
      <c r="D214" t="s">
        <v>8221</v>
      </c>
      <c r="E214">
        <v>0</v>
      </c>
    </row>
    <row r="215" spans="1:5">
      <c r="A215" t="s">
        <v>8219</v>
      </c>
      <c r="B215">
        <v>266</v>
      </c>
      <c r="D215" t="s">
        <v>8221</v>
      </c>
      <c r="E215">
        <v>9</v>
      </c>
    </row>
    <row r="216" spans="1:5">
      <c r="A216" t="s">
        <v>8219</v>
      </c>
      <c r="B216">
        <v>69</v>
      </c>
      <c r="D216" t="s">
        <v>8221</v>
      </c>
      <c r="E216">
        <v>4</v>
      </c>
    </row>
    <row r="217" spans="1:5">
      <c r="A217" t="s">
        <v>8219</v>
      </c>
      <c r="B217">
        <v>80</v>
      </c>
      <c r="D217" t="s">
        <v>8221</v>
      </c>
      <c r="E217">
        <v>4</v>
      </c>
    </row>
    <row r="218" spans="1:5">
      <c r="A218" t="s">
        <v>8219</v>
      </c>
      <c r="B218">
        <v>493</v>
      </c>
      <c r="D218" t="s">
        <v>8221</v>
      </c>
      <c r="E218">
        <v>1</v>
      </c>
    </row>
    <row r="219" spans="1:5">
      <c r="A219" t="s">
        <v>8219</v>
      </c>
      <c r="B219">
        <v>31</v>
      </c>
      <c r="D219" t="s">
        <v>8221</v>
      </c>
      <c r="E219">
        <v>1</v>
      </c>
    </row>
    <row r="220" spans="1:5">
      <c r="A220" t="s">
        <v>8219</v>
      </c>
      <c r="B220">
        <v>236</v>
      </c>
      <c r="D220" t="s">
        <v>8221</v>
      </c>
      <c r="E220">
        <v>7</v>
      </c>
    </row>
    <row r="221" spans="1:5">
      <c r="A221" t="s">
        <v>8219</v>
      </c>
      <c r="B221">
        <v>89</v>
      </c>
      <c r="D221" t="s">
        <v>8221</v>
      </c>
      <c r="E221">
        <v>5</v>
      </c>
    </row>
    <row r="222" spans="1:5">
      <c r="A222" t="s">
        <v>8219</v>
      </c>
      <c r="B222">
        <v>299</v>
      </c>
      <c r="D222" t="s">
        <v>8221</v>
      </c>
      <c r="E222">
        <v>1</v>
      </c>
    </row>
    <row r="223" spans="1:5">
      <c r="A223" t="s">
        <v>8219</v>
      </c>
      <c r="B223">
        <v>55</v>
      </c>
      <c r="D223" t="s">
        <v>8221</v>
      </c>
      <c r="E223">
        <v>0</v>
      </c>
    </row>
    <row r="224" spans="1:5">
      <c r="A224" t="s">
        <v>8219</v>
      </c>
      <c r="B224">
        <v>325</v>
      </c>
      <c r="D224" t="s">
        <v>8221</v>
      </c>
      <c r="E224">
        <v>0</v>
      </c>
    </row>
    <row r="225" spans="1:5">
      <c r="A225" t="s">
        <v>8219</v>
      </c>
      <c r="B225">
        <v>524</v>
      </c>
      <c r="D225" t="s">
        <v>8221</v>
      </c>
      <c r="E225">
        <v>1</v>
      </c>
    </row>
    <row r="226" spans="1:5">
      <c r="A226" t="s">
        <v>8219</v>
      </c>
      <c r="B226">
        <v>285</v>
      </c>
      <c r="D226" t="s">
        <v>8221</v>
      </c>
      <c r="E226">
        <v>2</v>
      </c>
    </row>
    <row r="227" spans="1:5">
      <c r="A227" t="s">
        <v>8219</v>
      </c>
      <c r="B227">
        <v>179</v>
      </c>
      <c r="D227" t="s">
        <v>8221</v>
      </c>
      <c r="E227">
        <v>0</v>
      </c>
    </row>
    <row r="228" spans="1:5">
      <c r="A228" t="s">
        <v>8219</v>
      </c>
      <c r="B228">
        <v>188</v>
      </c>
      <c r="D228" t="s">
        <v>8221</v>
      </c>
      <c r="E228">
        <v>4</v>
      </c>
    </row>
    <row r="229" spans="1:5">
      <c r="A229" t="s">
        <v>8219</v>
      </c>
      <c r="B229">
        <v>379</v>
      </c>
      <c r="D229" t="s">
        <v>8221</v>
      </c>
      <c r="E229">
        <v>7</v>
      </c>
    </row>
    <row r="230" spans="1:5">
      <c r="A230" t="s">
        <v>8219</v>
      </c>
      <c r="B230">
        <v>119</v>
      </c>
      <c r="D230" t="s">
        <v>8221</v>
      </c>
      <c r="E230">
        <v>2</v>
      </c>
    </row>
    <row r="231" spans="1:5">
      <c r="A231" t="s">
        <v>8219</v>
      </c>
      <c r="B231">
        <v>167</v>
      </c>
      <c r="D231" t="s">
        <v>8221</v>
      </c>
      <c r="E231">
        <v>1</v>
      </c>
    </row>
    <row r="232" spans="1:5">
      <c r="A232" t="s">
        <v>8219</v>
      </c>
      <c r="B232">
        <v>221</v>
      </c>
      <c r="D232" t="s">
        <v>8221</v>
      </c>
      <c r="E232">
        <v>9</v>
      </c>
    </row>
    <row r="233" spans="1:5">
      <c r="A233" t="s">
        <v>8219</v>
      </c>
      <c r="B233">
        <v>964</v>
      </c>
      <c r="D233" t="s">
        <v>8221</v>
      </c>
      <c r="E233">
        <v>2</v>
      </c>
    </row>
    <row r="234" spans="1:5">
      <c r="A234" t="s">
        <v>8219</v>
      </c>
      <c r="B234">
        <v>286</v>
      </c>
      <c r="D234" t="s">
        <v>8221</v>
      </c>
      <c r="E234">
        <v>1</v>
      </c>
    </row>
    <row r="235" spans="1:5">
      <c r="A235" t="s">
        <v>8219</v>
      </c>
      <c r="B235">
        <v>613</v>
      </c>
      <c r="D235" t="s">
        <v>8221</v>
      </c>
      <c r="E235">
        <v>7</v>
      </c>
    </row>
    <row r="236" spans="1:5">
      <c r="A236" t="s">
        <v>8219</v>
      </c>
      <c r="B236">
        <v>29</v>
      </c>
      <c r="D236" t="s">
        <v>8221</v>
      </c>
      <c r="E236">
        <v>2</v>
      </c>
    </row>
    <row r="237" spans="1:5">
      <c r="A237" t="s">
        <v>8219</v>
      </c>
      <c r="B237">
        <v>165</v>
      </c>
      <c r="D237" t="s">
        <v>8221</v>
      </c>
      <c r="E237">
        <v>8</v>
      </c>
    </row>
    <row r="238" spans="1:5">
      <c r="A238" t="s">
        <v>8219</v>
      </c>
      <c r="B238">
        <v>97</v>
      </c>
      <c r="D238" t="s">
        <v>8221</v>
      </c>
      <c r="E238">
        <v>2</v>
      </c>
    </row>
    <row r="239" spans="1:5">
      <c r="A239" t="s">
        <v>8219</v>
      </c>
      <c r="B239">
        <v>303</v>
      </c>
      <c r="D239" t="s">
        <v>8221</v>
      </c>
      <c r="E239">
        <v>2</v>
      </c>
    </row>
    <row r="240" spans="1:5">
      <c r="A240" t="s">
        <v>8219</v>
      </c>
      <c r="B240">
        <v>267</v>
      </c>
      <c r="D240" t="s">
        <v>8221</v>
      </c>
      <c r="E240">
        <v>7</v>
      </c>
    </row>
    <row r="241" spans="1:5">
      <c r="A241" t="s">
        <v>8219</v>
      </c>
      <c r="B241">
        <v>302</v>
      </c>
      <c r="D241" t="s">
        <v>8221</v>
      </c>
      <c r="E241">
        <v>2</v>
      </c>
    </row>
    <row r="242" spans="1:5">
      <c r="A242" t="s">
        <v>8219</v>
      </c>
      <c r="B242">
        <v>87</v>
      </c>
      <c r="D242" t="s">
        <v>8221</v>
      </c>
      <c r="E242">
        <v>18</v>
      </c>
    </row>
    <row r="243" spans="1:5">
      <c r="A243" t="s">
        <v>8219</v>
      </c>
      <c r="B243">
        <v>354</v>
      </c>
      <c r="D243" t="s">
        <v>8221</v>
      </c>
      <c r="E243">
        <v>9</v>
      </c>
    </row>
    <row r="244" spans="1:5">
      <c r="A244" t="s">
        <v>8219</v>
      </c>
      <c r="B244">
        <v>86</v>
      </c>
      <c r="D244" t="s">
        <v>8221</v>
      </c>
      <c r="E244">
        <v>4</v>
      </c>
    </row>
    <row r="245" spans="1:5">
      <c r="A245" t="s">
        <v>8219</v>
      </c>
      <c r="B245">
        <v>26</v>
      </c>
      <c r="D245" t="s">
        <v>8221</v>
      </c>
      <c r="E245">
        <v>7</v>
      </c>
    </row>
    <row r="246" spans="1:5">
      <c r="A246" t="s">
        <v>8219</v>
      </c>
      <c r="B246">
        <v>113</v>
      </c>
      <c r="D246" t="s">
        <v>8221</v>
      </c>
      <c r="E246">
        <v>29</v>
      </c>
    </row>
    <row r="247" spans="1:5">
      <c r="A247" t="s">
        <v>8219</v>
      </c>
      <c r="B247">
        <v>65</v>
      </c>
      <c r="D247" t="s">
        <v>8221</v>
      </c>
      <c r="E247">
        <v>12</v>
      </c>
    </row>
    <row r="248" spans="1:5">
      <c r="A248" t="s">
        <v>8219</v>
      </c>
      <c r="B248">
        <v>134</v>
      </c>
      <c r="D248" t="s">
        <v>8221</v>
      </c>
      <c r="E248">
        <v>4</v>
      </c>
    </row>
    <row r="249" spans="1:5">
      <c r="A249" t="s">
        <v>8219</v>
      </c>
      <c r="B249">
        <v>119</v>
      </c>
      <c r="D249" t="s">
        <v>8221</v>
      </c>
      <c r="E249">
        <v>28</v>
      </c>
    </row>
    <row r="250" spans="1:5">
      <c r="A250" t="s">
        <v>8219</v>
      </c>
      <c r="B250">
        <v>159</v>
      </c>
      <c r="D250" t="s">
        <v>8221</v>
      </c>
      <c r="E250">
        <v>25</v>
      </c>
    </row>
    <row r="251" spans="1:5">
      <c r="A251" t="s">
        <v>8219</v>
      </c>
      <c r="B251">
        <v>167</v>
      </c>
      <c r="D251" t="s">
        <v>8221</v>
      </c>
      <c r="E251">
        <v>28</v>
      </c>
    </row>
    <row r="252" spans="1:5">
      <c r="A252" t="s">
        <v>8219</v>
      </c>
      <c r="B252">
        <v>43</v>
      </c>
      <c r="D252" t="s">
        <v>8221</v>
      </c>
      <c r="E252">
        <v>310</v>
      </c>
    </row>
    <row r="253" spans="1:5">
      <c r="A253" t="s">
        <v>8219</v>
      </c>
      <c r="B253">
        <v>1062</v>
      </c>
      <c r="D253" t="s">
        <v>8221</v>
      </c>
      <c r="E253">
        <v>15</v>
      </c>
    </row>
    <row r="254" spans="1:5">
      <c r="A254" t="s">
        <v>8219</v>
      </c>
      <c r="B254">
        <v>9</v>
      </c>
      <c r="D254" t="s">
        <v>8221</v>
      </c>
      <c r="E254">
        <v>215</v>
      </c>
    </row>
    <row r="255" spans="1:5">
      <c r="A255" t="s">
        <v>8219</v>
      </c>
      <c r="B255">
        <v>89</v>
      </c>
      <c r="D255" t="s">
        <v>8221</v>
      </c>
      <c r="E255">
        <v>3</v>
      </c>
    </row>
    <row r="256" spans="1:5">
      <c r="A256" t="s">
        <v>8219</v>
      </c>
      <c r="B256">
        <v>174</v>
      </c>
      <c r="D256" t="s">
        <v>8221</v>
      </c>
      <c r="E256">
        <v>2</v>
      </c>
    </row>
    <row r="257" spans="1:5">
      <c r="A257" t="s">
        <v>8219</v>
      </c>
      <c r="B257">
        <v>14</v>
      </c>
      <c r="D257" t="s">
        <v>8221</v>
      </c>
      <c r="E257">
        <v>26</v>
      </c>
    </row>
    <row r="258" spans="1:5">
      <c r="A258" t="s">
        <v>8219</v>
      </c>
      <c r="B258">
        <v>48</v>
      </c>
      <c r="D258" t="s">
        <v>8221</v>
      </c>
      <c r="E258">
        <v>24</v>
      </c>
    </row>
    <row r="259" spans="1:5">
      <c r="A259" t="s">
        <v>8219</v>
      </c>
      <c r="B259">
        <v>133</v>
      </c>
      <c r="D259" t="s">
        <v>8221</v>
      </c>
      <c r="E259">
        <v>96</v>
      </c>
    </row>
    <row r="260" spans="1:5">
      <c r="A260" t="s">
        <v>8219</v>
      </c>
      <c r="B260">
        <v>83</v>
      </c>
      <c r="D260" t="s">
        <v>8221</v>
      </c>
      <c r="E260">
        <v>17</v>
      </c>
    </row>
    <row r="261" spans="1:5">
      <c r="A261" t="s">
        <v>8219</v>
      </c>
      <c r="B261">
        <v>149</v>
      </c>
      <c r="D261" t="s">
        <v>8221</v>
      </c>
      <c r="E261">
        <v>94</v>
      </c>
    </row>
    <row r="262" spans="1:5">
      <c r="A262" t="s">
        <v>8219</v>
      </c>
      <c r="B262">
        <v>49</v>
      </c>
      <c r="D262" t="s">
        <v>8221</v>
      </c>
      <c r="E262">
        <v>129</v>
      </c>
    </row>
    <row r="263" spans="1:5">
      <c r="A263" t="s">
        <v>8219</v>
      </c>
      <c r="B263">
        <v>251</v>
      </c>
      <c r="D263" t="s">
        <v>8221</v>
      </c>
      <c r="E263">
        <v>1</v>
      </c>
    </row>
    <row r="264" spans="1:5">
      <c r="A264" t="s">
        <v>8219</v>
      </c>
      <c r="B264">
        <v>22</v>
      </c>
      <c r="D264" t="s">
        <v>8221</v>
      </c>
      <c r="E264">
        <v>4</v>
      </c>
    </row>
    <row r="265" spans="1:5">
      <c r="A265" t="s">
        <v>8219</v>
      </c>
      <c r="B265">
        <v>48</v>
      </c>
      <c r="D265" t="s">
        <v>8221</v>
      </c>
      <c r="E265">
        <v>3</v>
      </c>
    </row>
    <row r="266" spans="1:5">
      <c r="A266" t="s">
        <v>8219</v>
      </c>
      <c r="B266">
        <v>383</v>
      </c>
      <c r="D266" t="s">
        <v>8221</v>
      </c>
      <c r="E266">
        <v>135</v>
      </c>
    </row>
    <row r="267" spans="1:5">
      <c r="A267" t="s">
        <v>8219</v>
      </c>
      <c r="B267">
        <v>237</v>
      </c>
      <c r="D267" t="s">
        <v>8221</v>
      </c>
      <c r="E267">
        <v>10</v>
      </c>
    </row>
    <row r="268" spans="1:5">
      <c r="A268" t="s">
        <v>8219</v>
      </c>
      <c r="B268">
        <v>13</v>
      </c>
      <c r="D268" t="s">
        <v>8221</v>
      </c>
      <c r="E268">
        <v>0</v>
      </c>
    </row>
    <row r="269" spans="1:5">
      <c r="A269" t="s">
        <v>8219</v>
      </c>
      <c r="B269">
        <v>562</v>
      </c>
      <c r="D269" t="s">
        <v>8221</v>
      </c>
      <c r="E269">
        <v>6</v>
      </c>
    </row>
    <row r="270" spans="1:5">
      <c r="A270" t="s">
        <v>8219</v>
      </c>
      <c r="B270">
        <v>71</v>
      </c>
      <c r="D270" t="s">
        <v>8221</v>
      </c>
      <c r="E270">
        <v>36</v>
      </c>
    </row>
    <row r="271" spans="1:5">
      <c r="A271" t="s">
        <v>8219</v>
      </c>
      <c r="B271">
        <v>1510</v>
      </c>
      <c r="D271" t="s">
        <v>8221</v>
      </c>
      <c r="E271">
        <v>336</v>
      </c>
    </row>
    <row r="272" spans="1:5">
      <c r="A272" t="s">
        <v>8219</v>
      </c>
      <c r="B272">
        <v>14</v>
      </c>
      <c r="D272" t="s">
        <v>8221</v>
      </c>
      <c r="E272">
        <v>34</v>
      </c>
    </row>
    <row r="273" spans="1:5">
      <c r="A273" t="s">
        <v>8219</v>
      </c>
      <c r="B273">
        <v>193</v>
      </c>
      <c r="D273" t="s">
        <v>8221</v>
      </c>
      <c r="E273">
        <v>10</v>
      </c>
    </row>
    <row r="274" spans="1:5">
      <c r="A274" t="s">
        <v>8219</v>
      </c>
      <c r="B274">
        <v>206</v>
      </c>
      <c r="D274" t="s">
        <v>8221</v>
      </c>
      <c r="E274">
        <v>201</v>
      </c>
    </row>
    <row r="275" spans="1:5">
      <c r="A275" t="s">
        <v>8219</v>
      </c>
      <c r="B275">
        <v>351</v>
      </c>
      <c r="D275" t="s">
        <v>8221</v>
      </c>
      <c r="E275">
        <v>296</v>
      </c>
    </row>
    <row r="276" spans="1:5">
      <c r="A276" t="s">
        <v>8219</v>
      </c>
      <c r="B276">
        <v>50</v>
      </c>
      <c r="D276" t="s">
        <v>8221</v>
      </c>
      <c r="E276">
        <v>7</v>
      </c>
    </row>
    <row r="277" spans="1:5">
      <c r="A277" t="s">
        <v>8219</v>
      </c>
      <c r="B277">
        <v>184</v>
      </c>
      <c r="D277" t="s">
        <v>8221</v>
      </c>
      <c r="E277">
        <v>7</v>
      </c>
    </row>
    <row r="278" spans="1:5">
      <c r="A278" t="s">
        <v>8219</v>
      </c>
      <c r="B278">
        <v>196</v>
      </c>
      <c r="D278" t="s">
        <v>8221</v>
      </c>
      <c r="E278">
        <v>1</v>
      </c>
    </row>
    <row r="279" spans="1:5">
      <c r="A279" t="s">
        <v>8219</v>
      </c>
      <c r="B279">
        <v>229</v>
      </c>
      <c r="D279" t="s">
        <v>8221</v>
      </c>
      <c r="E279">
        <v>114</v>
      </c>
    </row>
    <row r="280" spans="1:5">
      <c r="A280" t="s">
        <v>8219</v>
      </c>
      <c r="B280">
        <v>67</v>
      </c>
      <c r="D280" t="s">
        <v>8221</v>
      </c>
      <c r="E280">
        <v>29</v>
      </c>
    </row>
    <row r="281" spans="1:5">
      <c r="A281" t="s">
        <v>8219</v>
      </c>
      <c r="B281">
        <v>95</v>
      </c>
      <c r="D281" t="s">
        <v>8221</v>
      </c>
      <c r="E281">
        <v>890</v>
      </c>
    </row>
    <row r="282" spans="1:5">
      <c r="A282" t="s">
        <v>8219</v>
      </c>
      <c r="B282">
        <v>62</v>
      </c>
      <c r="D282" t="s">
        <v>8221</v>
      </c>
      <c r="E282">
        <v>31</v>
      </c>
    </row>
    <row r="283" spans="1:5">
      <c r="A283" t="s">
        <v>8219</v>
      </c>
      <c r="B283">
        <v>73</v>
      </c>
      <c r="D283" t="s">
        <v>8221</v>
      </c>
      <c r="E283">
        <v>21</v>
      </c>
    </row>
    <row r="284" spans="1:5">
      <c r="A284" t="s">
        <v>8219</v>
      </c>
      <c r="B284">
        <v>43</v>
      </c>
      <c r="D284" t="s">
        <v>8221</v>
      </c>
      <c r="E284">
        <v>37</v>
      </c>
    </row>
    <row r="285" spans="1:5">
      <c r="A285" t="s">
        <v>8219</v>
      </c>
      <c r="B285">
        <v>70</v>
      </c>
      <c r="D285" t="s">
        <v>8221</v>
      </c>
      <c r="E285">
        <v>7</v>
      </c>
    </row>
    <row r="286" spans="1:5">
      <c r="A286" t="s">
        <v>8219</v>
      </c>
      <c r="B286">
        <v>271</v>
      </c>
      <c r="D286" t="s">
        <v>8221</v>
      </c>
      <c r="E286">
        <v>4</v>
      </c>
    </row>
    <row r="287" spans="1:5">
      <c r="A287" t="s">
        <v>8219</v>
      </c>
      <c r="B287">
        <v>55</v>
      </c>
      <c r="D287" t="s">
        <v>8221</v>
      </c>
      <c r="E287">
        <v>5</v>
      </c>
    </row>
    <row r="288" spans="1:5">
      <c r="A288" t="s">
        <v>8219</v>
      </c>
      <c r="B288">
        <v>35</v>
      </c>
      <c r="D288" t="s">
        <v>8221</v>
      </c>
      <c r="E288">
        <v>0</v>
      </c>
    </row>
    <row r="289" spans="1:5">
      <c r="A289" t="s">
        <v>8219</v>
      </c>
      <c r="B289">
        <v>22</v>
      </c>
      <c r="D289" t="s">
        <v>8221</v>
      </c>
      <c r="E289">
        <v>456</v>
      </c>
    </row>
    <row r="290" spans="1:5">
      <c r="A290" t="s">
        <v>8219</v>
      </c>
      <c r="B290">
        <v>38</v>
      </c>
      <c r="D290" t="s">
        <v>8221</v>
      </c>
      <c r="E290">
        <v>369</v>
      </c>
    </row>
    <row r="291" spans="1:5">
      <c r="A291" t="s">
        <v>8219</v>
      </c>
      <c r="B291">
        <v>15</v>
      </c>
      <c r="D291" t="s">
        <v>8221</v>
      </c>
      <c r="E291">
        <v>2</v>
      </c>
    </row>
    <row r="292" spans="1:5">
      <c r="A292" t="s">
        <v>8219</v>
      </c>
      <c r="B292">
        <v>7</v>
      </c>
      <c r="D292" t="s">
        <v>8221</v>
      </c>
      <c r="E292">
        <v>0</v>
      </c>
    </row>
    <row r="293" spans="1:5">
      <c r="A293" t="s">
        <v>8219</v>
      </c>
      <c r="B293">
        <v>241</v>
      </c>
      <c r="D293" t="s">
        <v>8221</v>
      </c>
      <c r="E293">
        <v>338</v>
      </c>
    </row>
    <row r="294" spans="1:5">
      <c r="A294" t="s">
        <v>8219</v>
      </c>
      <c r="B294">
        <v>55</v>
      </c>
      <c r="D294" t="s">
        <v>8221</v>
      </c>
      <c r="E294">
        <v>4</v>
      </c>
    </row>
    <row r="295" spans="1:5">
      <c r="A295" t="s">
        <v>8219</v>
      </c>
      <c r="B295">
        <v>171</v>
      </c>
      <c r="D295" t="s">
        <v>8221</v>
      </c>
      <c r="E295">
        <v>1</v>
      </c>
    </row>
    <row r="296" spans="1:5">
      <c r="A296" t="s">
        <v>8219</v>
      </c>
      <c r="B296">
        <v>208</v>
      </c>
      <c r="D296" t="s">
        <v>8221</v>
      </c>
      <c r="E296">
        <v>28</v>
      </c>
    </row>
    <row r="297" spans="1:5">
      <c r="A297" t="s">
        <v>8219</v>
      </c>
      <c r="B297">
        <v>21</v>
      </c>
      <c r="D297" t="s">
        <v>8221</v>
      </c>
      <c r="E297">
        <v>12</v>
      </c>
    </row>
    <row r="298" spans="1:5">
      <c r="A298" t="s">
        <v>8219</v>
      </c>
      <c r="B298">
        <v>25</v>
      </c>
      <c r="D298" t="s">
        <v>8221</v>
      </c>
      <c r="E298">
        <v>16</v>
      </c>
    </row>
    <row r="299" spans="1:5">
      <c r="A299" t="s">
        <v>8219</v>
      </c>
      <c r="B299">
        <v>52</v>
      </c>
      <c r="D299" t="s">
        <v>8221</v>
      </c>
      <c r="E299">
        <v>4</v>
      </c>
    </row>
    <row r="300" spans="1:5">
      <c r="A300" t="s">
        <v>8219</v>
      </c>
      <c r="B300">
        <v>104</v>
      </c>
      <c r="D300" t="s">
        <v>8221</v>
      </c>
      <c r="E300">
        <v>4</v>
      </c>
    </row>
    <row r="301" spans="1:5">
      <c r="A301" t="s">
        <v>8219</v>
      </c>
      <c r="B301">
        <v>73</v>
      </c>
      <c r="D301" t="s">
        <v>8221</v>
      </c>
      <c r="E301">
        <v>10</v>
      </c>
    </row>
    <row r="302" spans="1:5">
      <c r="A302" t="s">
        <v>8219</v>
      </c>
      <c r="B302">
        <v>34</v>
      </c>
      <c r="D302" t="s">
        <v>8221</v>
      </c>
      <c r="E302">
        <v>0</v>
      </c>
    </row>
    <row r="303" spans="1:5">
      <c r="A303" t="s">
        <v>8219</v>
      </c>
      <c r="B303">
        <v>56</v>
      </c>
      <c r="D303" t="s">
        <v>8221</v>
      </c>
      <c r="E303">
        <v>6</v>
      </c>
    </row>
    <row r="304" spans="1:5">
      <c r="A304" t="s">
        <v>8219</v>
      </c>
      <c r="B304">
        <v>31</v>
      </c>
      <c r="D304" t="s">
        <v>8221</v>
      </c>
      <c r="E304">
        <v>0</v>
      </c>
    </row>
    <row r="305" spans="1:5">
      <c r="A305" t="s">
        <v>8219</v>
      </c>
      <c r="B305">
        <v>84</v>
      </c>
      <c r="D305" t="s">
        <v>8221</v>
      </c>
      <c r="E305">
        <v>1</v>
      </c>
    </row>
    <row r="306" spans="1:5">
      <c r="A306" t="s">
        <v>8219</v>
      </c>
      <c r="B306">
        <v>130</v>
      </c>
      <c r="D306" t="s">
        <v>8221</v>
      </c>
      <c r="E306">
        <v>0</v>
      </c>
    </row>
    <row r="307" spans="1:5">
      <c r="A307" t="s">
        <v>8219</v>
      </c>
      <c r="B307">
        <v>12</v>
      </c>
      <c r="D307" t="s">
        <v>8221</v>
      </c>
      <c r="E307">
        <v>44</v>
      </c>
    </row>
    <row r="308" spans="1:5">
      <c r="A308" t="s">
        <v>8219</v>
      </c>
      <c r="B308">
        <v>23</v>
      </c>
      <c r="D308" t="s">
        <v>8221</v>
      </c>
      <c r="E308">
        <v>0</v>
      </c>
    </row>
    <row r="309" spans="1:5">
      <c r="A309" t="s">
        <v>8219</v>
      </c>
      <c r="B309">
        <v>158</v>
      </c>
      <c r="D309" t="s">
        <v>8221</v>
      </c>
      <c r="E309">
        <v>3</v>
      </c>
    </row>
    <row r="310" spans="1:5">
      <c r="A310" t="s">
        <v>8219</v>
      </c>
      <c r="B310">
        <v>30</v>
      </c>
      <c r="D310" t="s">
        <v>8221</v>
      </c>
      <c r="E310">
        <v>0</v>
      </c>
    </row>
    <row r="311" spans="1:5">
      <c r="A311" t="s">
        <v>8219</v>
      </c>
      <c r="B311">
        <v>18</v>
      </c>
      <c r="D311" t="s">
        <v>8221</v>
      </c>
      <c r="E311">
        <v>52</v>
      </c>
    </row>
    <row r="312" spans="1:5">
      <c r="A312" t="s">
        <v>8219</v>
      </c>
      <c r="B312">
        <v>29</v>
      </c>
      <c r="D312" t="s">
        <v>8221</v>
      </c>
      <c r="E312">
        <v>0</v>
      </c>
    </row>
    <row r="313" spans="1:5">
      <c r="A313" t="s">
        <v>8219</v>
      </c>
      <c r="B313">
        <v>31</v>
      </c>
      <c r="D313" t="s">
        <v>8221</v>
      </c>
      <c r="E313">
        <v>1</v>
      </c>
    </row>
    <row r="314" spans="1:5">
      <c r="A314" t="s">
        <v>8219</v>
      </c>
      <c r="B314">
        <v>173</v>
      </c>
      <c r="D314" t="s">
        <v>8221</v>
      </c>
      <c r="E314">
        <v>1</v>
      </c>
    </row>
    <row r="315" spans="1:5">
      <c r="A315" t="s">
        <v>8219</v>
      </c>
      <c r="B315">
        <v>17</v>
      </c>
      <c r="D315" t="s">
        <v>8221</v>
      </c>
      <c r="E315">
        <v>2</v>
      </c>
    </row>
    <row r="316" spans="1:5">
      <c r="A316" t="s">
        <v>8219</v>
      </c>
      <c r="B316">
        <v>48</v>
      </c>
      <c r="D316" t="s">
        <v>8221</v>
      </c>
      <c r="E316">
        <v>9</v>
      </c>
    </row>
    <row r="317" spans="1:5">
      <c r="A317" t="s">
        <v>8219</v>
      </c>
      <c r="B317">
        <v>59</v>
      </c>
      <c r="D317" t="s">
        <v>8221</v>
      </c>
      <c r="E317">
        <v>5</v>
      </c>
    </row>
    <row r="318" spans="1:5">
      <c r="A318" t="s">
        <v>8219</v>
      </c>
      <c r="B318">
        <v>39</v>
      </c>
      <c r="D318" t="s">
        <v>8221</v>
      </c>
      <c r="E318">
        <v>57</v>
      </c>
    </row>
    <row r="319" spans="1:5">
      <c r="A319" t="s">
        <v>8219</v>
      </c>
      <c r="B319">
        <v>59</v>
      </c>
      <c r="D319" t="s">
        <v>8221</v>
      </c>
      <c r="E319">
        <v>3</v>
      </c>
    </row>
    <row r="320" spans="1:5">
      <c r="A320" t="s">
        <v>8219</v>
      </c>
      <c r="B320">
        <v>60</v>
      </c>
      <c r="D320" t="s">
        <v>8221</v>
      </c>
      <c r="E320">
        <v>1</v>
      </c>
    </row>
    <row r="321" spans="1:5">
      <c r="A321" t="s">
        <v>8219</v>
      </c>
      <c r="B321">
        <v>20</v>
      </c>
      <c r="D321" t="s">
        <v>8221</v>
      </c>
      <c r="E321">
        <v>6</v>
      </c>
    </row>
    <row r="322" spans="1:5">
      <c r="A322" t="s">
        <v>8219</v>
      </c>
      <c r="B322">
        <v>2</v>
      </c>
      <c r="D322" t="s">
        <v>8221</v>
      </c>
      <c r="E322">
        <v>48</v>
      </c>
    </row>
    <row r="323" spans="1:5">
      <c r="A323" t="s">
        <v>8219</v>
      </c>
      <c r="B323">
        <v>315</v>
      </c>
      <c r="D323" t="s">
        <v>8221</v>
      </c>
      <c r="E323">
        <v>2</v>
      </c>
    </row>
    <row r="324" spans="1:5">
      <c r="A324" t="s">
        <v>8219</v>
      </c>
      <c r="B324">
        <v>2174</v>
      </c>
      <c r="D324" t="s">
        <v>8221</v>
      </c>
      <c r="E324">
        <v>4</v>
      </c>
    </row>
    <row r="325" spans="1:5">
      <c r="A325" t="s">
        <v>8219</v>
      </c>
      <c r="B325">
        <v>152</v>
      </c>
      <c r="D325" t="s">
        <v>8221</v>
      </c>
      <c r="E325">
        <v>5</v>
      </c>
    </row>
    <row r="326" spans="1:5">
      <c r="A326" t="s">
        <v>8219</v>
      </c>
      <c r="B326">
        <v>1021</v>
      </c>
      <c r="D326" t="s">
        <v>8221</v>
      </c>
      <c r="E326">
        <v>79</v>
      </c>
    </row>
    <row r="327" spans="1:5">
      <c r="A327" t="s">
        <v>8219</v>
      </c>
      <c r="B327">
        <v>237</v>
      </c>
      <c r="D327" t="s">
        <v>8221</v>
      </c>
      <c r="E327">
        <v>2</v>
      </c>
    </row>
    <row r="328" spans="1:5">
      <c r="A328" t="s">
        <v>8219</v>
      </c>
      <c r="B328">
        <v>27</v>
      </c>
      <c r="D328" t="s">
        <v>8221</v>
      </c>
      <c r="E328">
        <v>11</v>
      </c>
    </row>
    <row r="329" spans="1:5">
      <c r="A329" t="s">
        <v>8219</v>
      </c>
      <c r="B329">
        <v>17</v>
      </c>
      <c r="D329" t="s">
        <v>8221</v>
      </c>
      <c r="E329">
        <v>11</v>
      </c>
    </row>
    <row r="330" spans="1:5">
      <c r="A330" t="s">
        <v>8219</v>
      </c>
      <c r="B330">
        <v>27</v>
      </c>
      <c r="D330" t="s">
        <v>8221</v>
      </c>
      <c r="E330">
        <v>1</v>
      </c>
    </row>
    <row r="331" spans="1:5">
      <c r="A331" t="s">
        <v>8219</v>
      </c>
      <c r="B331">
        <v>82</v>
      </c>
      <c r="D331" t="s">
        <v>8221</v>
      </c>
      <c r="E331">
        <v>3</v>
      </c>
    </row>
    <row r="332" spans="1:5">
      <c r="A332" t="s">
        <v>8219</v>
      </c>
      <c r="B332">
        <v>48</v>
      </c>
      <c r="D332" t="s">
        <v>8221</v>
      </c>
      <c r="E332">
        <v>5</v>
      </c>
    </row>
    <row r="333" spans="1:5">
      <c r="A333" t="s">
        <v>8219</v>
      </c>
      <c r="B333">
        <v>105</v>
      </c>
      <c r="D333" t="s">
        <v>8221</v>
      </c>
      <c r="E333">
        <v>12</v>
      </c>
    </row>
    <row r="334" spans="1:5">
      <c r="A334" t="s">
        <v>8219</v>
      </c>
      <c r="B334">
        <v>28</v>
      </c>
      <c r="D334" t="s">
        <v>8221</v>
      </c>
      <c r="E334">
        <v>2</v>
      </c>
    </row>
    <row r="335" spans="1:5">
      <c r="A335" t="s">
        <v>8219</v>
      </c>
      <c r="B335">
        <v>1107</v>
      </c>
      <c r="D335" t="s">
        <v>8221</v>
      </c>
      <c r="E335">
        <v>5</v>
      </c>
    </row>
    <row r="336" spans="1:5">
      <c r="A336" t="s">
        <v>8219</v>
      </c>
      <c r="B336">
        <v>1013</v>
      </c>
      <c r="D336" t="s">
        <v>8221</v>
      </c>
      <c r="E336">
        <v>21</v>
      </c>
    </row>
    <row r="337" spans="1:5">
      <c r="A337" t="s">
        <v>8219</v>
      </c>
      <c r="B337">
        <v>274</v>
      </c>
      <c r="D337" t="s">
        <v>8221</v>
      </c>
      <c r="E337">
        <v>0</v>
      </c>
    </row>
    <row r="338" spans="1:5">
      <c r="A338" t="s">
        <v>8219</v>
      </c>
      <c r="B338">
        <v>87</v>
      </c>
      <c r="D338" t="s">
        <v>8221</v>
      </c>
      <c r="E338">
        <v>45</v>
      </c>
    </row>
    <row r="339" spans="1:5">
      <c r="A339" t="s">
        <v>8219</v>
      </c>
      <c r="B339">
        <v>99</v>
      </c>
      <c r="D339" t="s">
        <v>8221</v>
      </c>
      <c r="E339">
        <v>29</v>
      </c>
    </row>
    <row r="340" spans="1:5">
      <c r="A340" t="s">
        <v>8219</v>
      </c>
      <c r="B340">
        <v>276</v>
      </c>
      <c r="D340" t="s">
        <v>8221</v>
      </c>
      <c r="E340">
        <v>2</v>
      </c>
    </row>
    <row r="341" spans="1:5">
      <c r="A341" t="s">
        <v>8219</v>
      </c>
      <c r="B341">
        <v>21</v>
      </c>
      <c r="D341" t="s">
        <v>8221</v>
      </c>
      <c r="E341">
        <v>30</v>
      </c>
    </row>
    <row r="342" spans="1:5">
      <c r="A342" t="s">
        <v>8219</v>
      </c>
      <c r="B342">
        <v>41</v>
      </c>
      <c r="D342" t="s">
        <v>8221</v>
      </c>
      <c r="E342">
        <v>8</v>
      </c>
    </row>
    <row r="343" spans="1:5">
      <c r="A343" t="s">
        <v>8219</v>
      </c>
      <c r="B343">
        <v>119</v>
      </c>
      <c r="D343" t="s">
        <v>8221</v>
      </c>
      <c r="E343">
        <v>1</v>
      </c>
    </row>
    <row r="344" spans="1:5">
      <c r="A344" t="s">
        <v>8219</v>
      </c>
      <c r="B344">
        <v>153</v>
      </c>
      <c r="D344" t="s">
        <v>8221</v>
      </c>
      <c r="E344">
        <v>14</v>
      </c>
    </row>
    <row r="345" spans="1:5">
      <c r="A345" t="s">
        <v>8219</v>
      </c>
      <c r="B345">
        <v>100</v>
      </c>
      <c r="D345" t="s">
        <v>8221</v>
      </c>
      <c r="E345">
        <v>24</v>
      </c>
    </row>
    <row r="346" spans="1:5">
      <c r="A346" t="s">
        <v>8219</v>
      </c>
      <c r="B346">
        <v>143</v>
      </c>
      <c r="D346" t="s">
        <v>8221</v>
      </c>
      <c r="E346">
        <v>2</v>
      </c>
    </row>
    <row r="347" spans="1:5">
      <c r="A347" t="s">
        <v>8219</v>
      </c>
      <c r="B347">
        <v>140</v>
      </c>
      <c r="D347" t="s">
        <v>8221</v>
      </c>
      <c r="E347">
        <v>21</v>
      </c>
    </row>
    <row r="348" spans="1:5">
      <c r="A348" t="s">
        <v>8219</v>
      </c>
      <c r="B348">
        <v>35</v>
      </c>
      <c r="D348" t="s">
        <v>8221</v>
      </c>
      <c r="E348">
        <v>7</v>
      </c>
    </row>
    <row r="349" spans="1:5">
      <c r="A349" t="s">
        <v>8219</v>
      </c>
      <c r="B349">
        <v>149</v>
      </c>
      <c r="D349" t="s">
        <v>8221</v>
      </c>
      <c r="E349">
        <v>0</v>
      </c>
    </row>
    <row r="350" spans="1:5">
      <c r="A350" t="s">
        <v>8219</v>
      </c>
      <c r="B350">
        <v>130</v>
      </c>
      <c r="D350" t="s">
        <v>8221</v>
      </c>
      <c r="E350">
        <v>4</v>
      </c>
    </row>
    <row r="351" spans="1:5">
      <c r="A351" t="s">
        <v>8219</v>
      </c>
      <c r="B351">
        <v>120</v>
      </c>
      <c r="D351" t="s">
        <v>8221</v>
      </c>
      <c r="E351">
        <v>32</v>
      </c>
    </row>
    <row r="352" spans="1:5">
      <c r="A352" t="s">
        <v>8219</v>
      </c>
      <c r="B352">
        <v>265</v>
      </c>
      <c r="D352" t="s">
        <v>8221</v>
      </c>
      <c r="E352">
        <v>4</v>
      </c>
    </row>
    <row r="353" spans="1:5">
      <c r="A353" t="s">
        <v>8219</v>
      </c>
      <c r="B353">
        <v>71</v>
      </c>
      <c r="D353" t="s">
        <v>8221</v>
      </c>
      <c r="E353">
        <v>9</v>
      </c>
    </row>
    <row r="354" spans="1:5">
      <c r="A354" t="s">
        <v>8219</v>
      </c>
      <c r="B354">
        <v>13</v>
      </c>
      <c r="D354" t="s">
        <v>8221</v>
      </c>
      <c r="E354">
        <v>17</v>
      </c>
    </row>
    <row r="355" spans="1:5">
      <c r="A355" t="s">
        <v>8219</v>
      </c>
      <c r="B355">
        <v>169</v>
      </c>
      <c r="D355" t="s">
        <v>8221</v>
      </c>
      <c r="E355">
        <v>5</v>
      </c>
    </row>
    <row r="356" spans="1:5">
      <c r="A356" t="s">
        <v>8219</v>
      </c>
      <c r="B356">
        <v>57</v>
      </c>
      <c r="D356" t="s">
        <v>8221</v>
      </c>
      <c r="E356">
        <v>53</v>
      </c>
    </row>
    <row r="357" spans="1:5">
      <c r="A357" t="s">
        <v>8219</v>
      </c>
      <c r="B357">
        <v>229</v>
      </c>
      <c r="D357" t="s">
        <v>8221</v>
      </c>
      <c r="E357">
        <v>7</v>
      </c>
    </row>
    <row r="358" spans="1:5">
      <c r="A358" t="s">
        <v>8219</v>
      </c>
      <c r="B358">
        <v>108</v>
      </c>
      <c r="D358" t="s">
        <v>8221</v>
      </c>
      <c r="E358">
        <v>72</v>
      </c>
    </row>
    <row r="359" spans="1:5">
      <c r="A359" t="s">
        <v>8219</v>
      </c>
      <c r="B359">
        <v>108</v>
      </c>
      <c r="D359" t="s">
        <v>8221</v>
      </c>
      <c r="E359">
        <v>0</v>
      </c>
    </row>
    <row r="360" spans="1:5">
      <c r="A360" t="s">
        <v>8219</v>
      </c>
      <c r="B360">
        <v>41</v>
      </c>
      <c r="D360" t="s">
        <v>8221</v>
      </c>
      <c r="E360">
        <v>2</v>
      </c>
    </row>
    <row r="361" spans="1:5">
      <c r="A361" t="s">
        <v>8219</v>
      </c>
      <c r="B361">
        <v>139</v>
      </c>
      <c r="D361" t="s">
        <v>8221</v>
      </c>
      <c r="E361">
        <v>8</v>
      </c>
    </row>
    <row r="362" spans="1:5">
      <c r="A362" t="s">
        <v>8219</v>
      </c>
      <c r="B362">
        <v>19</v>
      </c>
      <c r="D362" t="s">
        <v>8221</v>
      </c>
      <c r="E362">
        <v>2</v>
      </c>
    </row>
    <row r="363" spans="1:5">
      <c r="A363" t="s">
        <v>8219</v>
      </c>
      <c r="B363">
        <v>94</v>
      </c>
      <c r="D363" t="s">
        <v>8221</v>
      </c>
      <c r="E363">
        <v>0</v>
      </c>
    </row>
    <row r="364" spans="1:5">
      <c r="A364" t="s">
        <v>8219</v>
      </c>
      <c r="B364">
        <v>23</v>
      </c>
      <c r="D364" t="s">
        <v>8221</v>
      </c>
      <c r="E364">
        <v>3</v>
      </c>
    </row>
    <row r="365" spans="1:5">
      <c r="A365" t="s">
        <v>8219</v>
      </c>
      <c r="B365">
        <v>15</v>
      </c>
      <c r="D365" t="s">
        <v>8221</v>
      </c>
      <c r="E365">
        <v>4</v>
      </c>
    </row>
    <row r="366" spans="1:5">
      <c r="A366" t="s">
        <v>8219</v>
      </c>
      <c r="B366">
        <v>62</v>
      </c>
      <c r="D366" t="s">
        <v>8221</v>
      </c>
      <c r="E366">
        <v>3</v>
      </c>
    </row>
    <row r="367" spans="1:5">
      <c r="A367" t="s">
        <v>8219</v>
      </c>
      <c r="B367">
        <v>74</v>
      </c>
      <c r="D367" t="s">
        <v>8221</v>
      </c>
      <c r="E367">
        <v>6</v>
      </c>
    </row>
    <row r="368" spans="1:5">
      <c r="A368" t="s">
        <v>8219</v>
      </c>
      <c r="B368">
        <v>97</v>
      </c>
      <c r="D368" t="s">
        <v>8221</v>
      </c>
      <c r="E368">
        <v>0</v>
      </c>
    </row>
    <row r="369" spans="1:5">
      <c r="A369" t="s">
        <v>8219</v>
      </c>
      <c r="B369">
        <v>55</v>
      </c>
      <c r="D369" t="s">
        <v>8221</v>
      </c>
      <c r="E369">
        <v>0</v>
      </c>
    </row>
    <row r="370" spans="1:5">
      <c r="A370" t="s">
        <v>8219</v>
      </c>
      <c r="B370">
        <v>44</v>
      </c>
      <c r="D370" t="s">
        <v>8221</v>
      </c>
      <c r="E370">
        <v>0</v>
      </c>
    </row>
    <row r="371" spans="1:5">
      <c r="A371" t="s">
        <v>8219</v>
      </c>
      <c r="B371">
        <v>110</v>
      </c>
      <c r="D371" t="s">
        <v>8221</v>
      </c>
      <c r="E371">
        <v>8</v>
      </c>
    </row>
    <row r="372" spans="1:5">
      <c r="A372" t="s">
        <v>8219</v>
      </c>
      <c r="B372">
        <v>59</v>
      </c>
      <c r="D372" t="s">
        <v>8221</v>
      </c>
      <c r="E372">
        <v>5</v>
      </c>
    </row>
    <row r="373" spans="1:5">
      <c r="A373" t="s">
        <v>8219</v>
      </c>
      <c r="B373">
        <v>62</v>
      </c>
      <c r="D373" t="s">
        <v>8221</v>
      </c>
      <c r="E373">
        <v>0</v>
      </c>
    </row>
    <row r="374" spans="1:5">
      <c r="A374" t="s">
        <v>8219</v>
      </c>
      <c r="B374">
        <v>105</v>
      </c>
      <c r="D374" t="s">
        <v>8221</v>
      </c>
      <c r="E374">
        <v>2</v>
      </c>
    </row>
    <row r="375" spans="1:5">
      <c r="A375" t="s">
        <v>8219</v>
      </c>
      <c r="B375">
        <v>26</v>
      </c>
      <c r="D375" t="s">
        <v>8221</v>
      </c>
      <c r="E375">
        <v>24</v>
      </c>
    </row>
    <row r="376" spans="1:5">
      <c r="A376" t="s">
        <v>8219</v>
      </c>
      <c r="B376">
        <v>49</v>
      </c>
      <c r="D376" t="s">
        <v>8221</v>
      </c>
      <c r="E376">
        <v>0</v>
      </c>
    </row>
    <row r="377" spans="1:5">
      <c r="A377" t="s">
        <v>8219</v>
      </c>
      <c r="B377">
        <v>68</v>
      </c>
      <c r="D377" t="s">
        <v>8221</v>
      </c>
      <c r="E377">
        <v>9</v>
      </c>
    </row>
    <row r="378" spans="1:5">
      <c r="A378" t="s">
        <v>8219</v>
      </c>
      <c r="B378">
        <v>22</v>
      </c>
      <c r="D378" t="s">
        <v>8221</v>
      </c>
      <c r="E378">
        <v>0</v>
      </c>
    </row>
    <row r="379" spans="1:5">
      <c r="A379" t="s">
        <v>8219</v>
      </c>
      <c r="B379">
        <v>18</v>
      </c>
      <c r="D379" t="s">
        <v>8221</v>
      </c>
      <c r="E379">
        <v>1</v>
      </c>
    </row>
    <row r="380" spans="1:5">
      <c r="A380" t="s">
        <v>8219</v>
      </c>
      <c r="B380">
        <v>19</v>
      </c>
      <c r="D380" t="s">
        <v>8221</v>
      </c>
      <c r="E380">
        <v>10</v>
      </c>
    </row>
    <row r="381" spans="1:5">
      <c r="A381" t="s">
        <v>8219</v>
      </c>
      <c r="B381">
        <v>99</v>
      </c>
      <c r="D381" t="s">
        <v>8221</v>
      </c>
      <c r="E381">
        <v>1</v>
      </c>
    </row>
    <row r="382" spans="1:5">
      <c r="A382" t="s">
        <v>8219</v>
      </c>
      <c r="B382">
        <v>27</v>
      </c>
      <c r="D382" t="s">
        <v>8221</v>
      </c>
      <c r="E382">
        <v>0</v>
      </c>
    </row>
    <row r="383" spans="1:5">
      <c r="A383" t="s">
        <v>8219</v>
      </c>
      <c r="B383">
        <v>25</v>
      </c>
      <c r="D383" t="s">
        <v>8221</v>
      </c>
      <c r="E383">
        <v>20</v>
      </c>
    </row>
    <row r="384" spans="1:5">
      <c r="A384" t="s">
        <v>8219</v>
      </c>
      <c r="B384">
        <v>14</v>
      </c>
      <c r="D384" t="s">
        <v>8221</v>
      </c>
      <c r="E384">
        <v>30</v>
      </c>
    </row>
    <row r="385" spans="1:5">
      <c r="A385" t="s">
        <v>8219</v>
      </c>
      <c r="B385">
        <v>35</v>
      </c>
      <c r="D385" t="s">
        <v>8221</v>
      </c>
      <c r="E385">
        <v>6</v>
      </c>
    </row>
    <row r="386" spans="1:5">
      <c r="A386" t="s">
        <v>8219</v>
      </c>
      <c r="B386">
        <v>10</v>
      </c>
      <c r="D386" t="s">
        <v>8221</v>
      </c>
      <c r="E386">
        <v>15</v>
      </c>
    </row>
    <row r="387" spans="1:5">
      <c r="A387" t="s">
        <v>8219</v>
      </c>
      <c r="B387">
        <v>29</v>
      </c>
      <c r="D387" t="s">
        <v>8221</v>
      </c>
      <c r="E387">
        <v>5</v>
      </c>
    </row>
    <row r="388" spans="1:5">
      <c r="A388" t="s">
        <v>8219</v>
      </c>
      <c r="B388">
        <v>44</v>
      </c>
      <c r="D388" t="s">
        <v>8221</v>
      </c>
      <c r="E388">
        <v>0</v>
      </c>
    </row>
    <row r="389" spans="1:5">
      <c r="A389" t="s">
        <v>8219</v>
      </c>
      <c r="B389">
        <v>17</v>
      </c>
      <c r="D389" t="s">
        <v>8221</v>
      </c>
      <c r="E389">
        <v>0</v>
      </c>
    </row>
    <row r="390" spans="1:5">
      <c r="A390" t="s">
        <v>8219</v>
      </c>
      <c r="B390">
        <v>34</v>
      </c>
      <c r="D390" t="s">
        <v>8221</v>
      </c>
      <c r="E390">
        <v>28</v>
      </c>
    </row>
    <row r="391" spans="1:5">
      <c r="A391" t="s">
        <v>8219</v>
      </c>
      <c r="B391">
        <v>14</v>
      </c>
      <c r="D391" t="s">
        <v>8221</v>
      </c>
      <c r="E391">
        <v>0</v>
      </c>
    </row>
    <row r="392" spans="1:5">
      <c r="A392" t="s">
        <v>8219</v>
      </c>
      <c r="B392">
        <v>156</v>
      </c>
      <c r="D392" t="s">
        <v>8221</v>
      </c>
      <c r="E392">
        <v>5</v>
      </c>
    </row>
    <row r="393" spans="1:5">
      <c r="A393" t="s">
        <v>8219</v>
      </c>
      <c r="B393">
        <v>128</v>
      </c>
      <c r="D393" t="s">
        <v>8221</v>
      </c>
      <c r="E393">
        <v>7</v>
      </c>
    </row>
    <row r="394" spans="1:5">
      <c r="A394" t="s">
        <v>8219</v>
      </c>
      <c r="B394">
        <v>60</v>
      </c>
      <c r="D394" t="s">
        <v>8221</v>
      </c>
      <c r="E394">
        <v>30</v>
      </c>
    </row>
    <row r="395" spans="1:5">
      <c r="A395" t="s">
        <v>8219</v>
      </c>
      <c r="B395">
        <v>32</v>
      </c>
      <c r="D395" t="s">
        <v>8221</v>
      </c>
      <c r="E395">
        <v>2</v>
      </c>
    </row>
    <row r="396" spans="1:5">
      <c r="A396" t="s">
        <v>8219</v>
      </c>
      <c r="B396">
        <v>53</v>
      </c>
      <c r="D396" t="s">
        <v>8221</v>
      </c>
      <c r="E396">
        <v>30</v>
      </c>
    </row>
    <row r="397" spans="1:5">
      <c r="A397" t="s">
        <v>8219</v>
      </c>
      <c r="B397">
        <v>184</v>
      </c>
      <c r="D397" t="s">
        <v>8221</v>
      </c>
      <c r="E397">
        <v>2</v>
      </c>
    </row>
    <row r="398" spans="1:5">
      <c r="A398" t="s">
        <v>8219</v>
      </c>
      <c r="B398">
        <v>90</v>
      </c>
      <c r="D398" t="s">
        <v>8221</v>
      </c>
      <c r="E398">
        <v>0</v>
      </c>
    </row>
    <row r="399" spans="1:5">
      <c r="A399" t="s">
        <v>8219</v>
      </c>
      <c r="B399">
        <v>71</v>
      </c>
      <c r="D399" t="s">
        <v>8221</v>
      </c>
      <c r="E399">
        <v>2</v>
      </c>
    </row>
    <row r="400" spans="1:5">
      <c r="A400" t="s">
        <v>8219</v>
      </c>
      <c r="B400">
        <v>87</v>
      </c>
      <c r="D400" t="s">
        <v>8221</v>
      </c>
      <c r="E400">
        <v>1</v>
      </c>
    </row>
    <row r="401" spans="1:5">
      <c r="A401" t="s">
        <v>8219</v>
      </c>
      <c r="B401">
        <v>28</v>
      </c>
      <c r="D401" t="s">
        <v>8221</v>
      </c>
      <c r="E401">
        <v>2</v>
      </c>
    </row>
    <row r="402" spans="1:5">
      <c r="A402" t="s">
        <v>8219</v>
      </c>
      <c r="B402">
        <v>56</v>
      </c>
      <c r="D402" t="s">
        <v>8221</v>
      </c>
      <c r="E402">
        <v>14</v>
      </c>
    </row>
    <row r="403" spans="1:5">
      <c r="A403" t="s">
        <v>8219</v>
      </c>
      <c r="B403">
        <v>51</v>
      </c>
      <c r="D403" t="s">
        <v>8221</v>
      </c>
      <c r="E403">
        <v>31</v>
      </c>
    </row>
    <row r="404" spans="1:5">
      <c r="A404" t="s">
        <v>8219</v>
      </c>
      <c r="B404">
        <v>75</v>
      </c>
      <c r="D404" t="s">
        <v>8221</v>
      </c>
      <c r="E404">
        <v>16</v>
      </c>
    </row>
    <row r="405" spans="1:5">
      <c r="A405" t="s">
        <v>8219</v>
      </c>
      <c r="B405">
        <v>38</v>
      </c>
      <c r="D405" t="s">
        <v>8221</v>
      </c>
      <c r="E405">
        <v>12</v>
      </c>
    </row>
    <row r="406" spans="1:5">
      <c r="A406" t="s">
        <v>8219</v>
      </c>
      <c r="B406">
        <v>18</v>
      </c>
      <c r="D406" t="s">
        <v>8221</v>
      </c>
      <c r="E406">
        <v>96</v>
      </c>
    </row>
    <row r="407" spans="1:5">
      <c r="A407" t="s">
        <v>8219</v>
      </c>
      <c r="B407">
        <v>54</v>
      </c>
      <c r="D407" t="s">
        <v>8221</v>
      </c>
      <c r="E407">
        <v>16</v>
      </c>
    </row>
    <row r="408" spans="1:5">
      <c r="A408" t="s">
        <v>8219</v>
      </c>
      <c r="B408">
        <v>71</v>
      </c>
      <c r="D408" t="s">
        <v>8221</v>
      </c>
      <c r="E408">
        <v>5</v>
      </c>
    </row>
    <row r="409" spans="1:5">
      <c r="A409" t="s">
        <v>8219</v>
      </c>
      <c r="B409">
        <v>57</v>
      </c>
      <c r="D409" t="s">
        <v>8221</v>
      </c>
      <c r="E409">
        <v>0</v>
      </c>
    </row>
    <row r="410" spans="1:5">
      <c r="A410" t="s">
        <v>8219</v>
      </c>
      <c r="B410">
        <v>43</v>
      </c>
      <c r="D410" t="s">
        <v>8221</v>
      </c>
      <c r="E410">
        <v>8</v>
      </c>
    </row>
    <row r="411" spans="1:5">
      <c r="A411" t="s">
        <v>8219</v>
      </c>
      <c r="B411">
        <v>52</v>
      </c>
      <c r="D411" t="s">
        <v>8221</v>
      </c>
      <c r="E411">
        <v>7</v>
      </c>
    </row>
    <row r="412" spans="1:5">
      <c r="A412" t="s">
        <v>8219</v>
      </c>
      <c r="B412">
        <v>27</v>
      </c>
      <c r="D412" t="s">
        <v>8221</v>
      </c>
      <c r="E412">
        <v>24</v>
      </c>
    </row>
    <row r="413" spans="1:5">
      <c r="A413" t="s">
        <v>8219</v>
      </c>
      <c r="B413">
        <v>12</v>
      </c>
      <c r="D413" t="s">
        <v>8221</v>
      </c>
      <c r="E413">
        <v>121</v>
      </c>
    </row>
    <row r="414" spans="1:5">
      <c r="A414" t="s">
        <v>8219</v>
      </c>
      <c r="B414">
        <v>33</v>
      </c>
      <c r="D414" t="s">
        <v>8221</v>
      </c>
      <c r="E414">
        <v>196</v>
      </c>
    </row>
    <row r="415" spans="1:5">
      <c r="A415" t="s">
        <v>8219</v>
      </c>
      <c r="B415">
        <v>96</v>
      </c>
      <c r="D415" t="s">
        <v>8221</v>
      </c>
      <c r="E415">
        <v>5</v>
      </c>
    </row>
    <row r="416" spans="1:5">
      <c r="A416" t="s">
        <v>8219</v>
      </c>
      <c r="B416">
        <v>28</v>
      </c>
      <c r="D416" t="s">
        <v>8221</v>
      </c>
      <c r="E416">
        <v>73</v>
      </c>
    </row>
    <row r="417" spans="1:5">
      <c r="A417" t="s">
        <v>8219</v>
      </c>
      <c r="B417">
        <v>43</v>
      </c>
      <c r="D417" t="s">
        <v>8221</v>
      </c>
      <c r="E417">
        <v>93</v>
      </c>
    </row>
    <row r="418" spans="1:5">
      <c r="A418" t="s">
        <v>8219</v>
      </c>
      <c r="B418">
        <v>205</v>
      </c>
      <c r="D418" t="s">
        <v>8221</v>
      </c>
      <c r="E418">
        <v>17</v>
      </c>
    </row>
    <row r="419" spans="1:5">
      <c r="A419" t="s">
        <v>8219</v>
      </c>
      <c r="B419">
        <v>23</v>
      </c>
      <c r="D419" t="s">
        <v>8221</v>
      </c>
      <c r="E419">
        <v>7</v>
      </c>
    </row>
    <row r="420" spans="1:5">
      <c r="A420" t="s">
        <v>8219</v>
      </c>
      <c r="B420">
        <v>19</v>
      </c>
      <c r="D420" t="s">
        <v>8221</v>
      </c>
      <c r="E420">
        <v>17</v>
      </c>
    </row>
    <row r="421" spans="1:5">
      <c r="A421" t="s">
        <v>8219</v>
      </c>
      <c r="B421">
        <v>14</v>
      </c>
      <c r="D421" t="s">
        <v>8221</v>
      </c>
      <c r="E421">
        <v>171</v>
      </c>
    </row>
    <row r="422" spans="1:5">
      <c r="A422" t="s">
        <v>8219</v>
      </c>
      <c r="B422">
        <v>38</v>
      </c>
      <c r="D422" t="s">
        <v>8221</v>
      </c>
      <c r="E422">
        <v>188</v>
      </c>
    </row>
    <row r="423" spans="1:5">
      <c r="A423" t="s">
        <v>8219</v>
      </c>
      <c r="B423">
        <v>78</v>
      </c>
      <c r="D423" t="s">
        <v>8221</v>
      </c>
      <c r="E423">
        <v>110</v>
      </c>
    </row>
    <row r="424" spans="1:5">
      <c r="A424" t="s">
        <v>8219</v>
      </c>
      <c r="B424">
        <v>69</v>
      </c>
      <c r="D424" t="s">
        <v>8221</v>
      </c>
      <c r="E424">
        <v>37</v>
      </c>
    </row>
    <row r="425" spans="1:5">
      <c r="A425" t="s">
        <v>8219</v>
      </c>
      <c r="B425">
        <v>33</v>
      </c>
      <c r="D425" t="s">
        <v>8221</v>
      </c>
      <c r="E425">
        <v>9</v>
      </c>
    </row>
    <row r="426" spans="1:5">
      <c r="A426" t="s">
        <v>8219</v>
      </c>
      <c r="B426">
        <v>54</v>
      </c>
      <c r="D426" t="s">
        <v>8221</v>
      </c>
      <c r="E426">
        <v>29</v>
      </c>
    </row>
    <row r="427" spans="1:5">
      <c r="A427" t="s">
        <v>8219</v>
      </c>
      <c r="B427">
        <v>99</v>
      </c>
      <c r="D427" t="s">
        <v>8221</v>
      </c>
      <c r="E427">
        <v>6</v>
      </c>
    </row>
    <row r="428" spans="1:5">
      <c r="A428" t="s">
        <v>8219</v>
      </c>
      <c r="B428">
        <v>49</v>
      </c>
      <c r="D428" t="s">
        <v>8221</v>
      </c>
      <c r="E428">
        <v>30</v>
      </c>
    </row>
    <row r="429" spans="1:5">
      <c r="A429" t="s">
        <v>8219</v>
      </c>
      <c r="B429">
        <v>11</v>
      </c>
      <c r="D429" t="s">
        <v>8221</v>
      </c>
      <c r="E429">
        <v>81</v>
      </c>
    </row>
    <row r="430" spans="1:5">
      <c r="A430" t="s">
        <v>8219</v>
      </c>
      <c r="B430">
        <v>38</v>
      </c>
      <c r="D430" t="s">
        <v>8221</v>
      </c>
      <c r="E430">
        <v>4</v>
      </c>
    </row>
    <row r="431" spans="1:5">
      <c r="A431" t="s">
        <v>8219</v>
      </c>
      <c r="B431">
        <v>16</v>
      </c>
      <c r="D431" t="s">
        <v>8221</v>
      </c>
      <c r="E431">
        <v>11</v>
      </c>
    </row>
    <row r="432" spans="1:5">
      <c r="A432" t="s">
        <v>8219</v>
      </c>
      <c r="B432">
        <v>32</v>
      </c>
      <c r="D432" t="s">
        <v>8221</v>
      </c>
      <c r="E432">
        <v>14</v>
      </c>
    </row>
    <row r="433" spans="1:5">
      <c r="A433" t="s">
        <v>8219</v>
      </c>
      <c r="B433">
        <v>20</v>
      </c>
      <c r="D433" t="s">
        <v>8221</v>
      </c>
      <c r="E433">
        <v>5</v>
      </c>
    </row>
    <row r="434" spans="1:5">
      <c r="A434" t="s">
        <v>8219</v>
      </c>
      <c r="B434">
        <v>154</v>
      </c>
      <c r="D434" t="s">
        <v>8221</v>
      </c>
      <c r="E434">
        <v>45</v>
      </c>
    </row>
    <row r="435" spans="1:5">
      <c r="A435" t="s">
        <v>8219</v>
      </c>
      <c r="B435">
        <v>41</v>
      </c>
      <c r="D435" t="s">
        <v>8221</v>
      </c>
      <c r="E435">
        <v>8</v>
      </c>
    </row>
    <row r="436" spans="1:5">
      <c r="A436" t="s">
        <v>8219</v>
      </c>
      <c r="B436">
        <v>75</v>
      </c>
      <c r="D436" t="s">
        <v>8221</v>
      </c>
      <c r="E436">
        <v>3</v>
      </c>
    </row>
    <row r="437" spans="1:5">
      <c r="A437" t="s">
        <v>8219</v>
      </c>
      <c r="B437">
        <v>40</v>
      </c>
      <c r="D437" t="s">
        <v>8221</v>
      </c>
      <c r="E437">
        <v>24</v>
      </c>
    </row>
    <row r="438" spans="1:5">
      <c r="A438" t="s">
        <v>8219</v>
      </c>
      <c r="B438">
        <v>46</v>
      </c>
      <c r="D438" t="s">
        <v>8221</v>
      </c>
      <c r="E438">
        <v>18</v>
      </c>
    </row>
    <row r="439" spans="1:5">
      <c r="A439" t="s">
        <v>8219</v>
      </c>
      <c r="B439">
        <v>62</v>
      </c>
      <c r="D439" t="s">
        <v>8221</v>
      </c>
      <c r="E439">
        <v>12</v>
      </c>
    </row>
    <row r="440" spans="1:5">
      <c r="A440" t="s">
        <v>8219</v>
      </c>
      <c r="B440">
        <v>61</v>
      </c>
      <c r="D440" t="s">
        <v>8221</v>
      </c>
      <c r="E440">
        <v>123</v>
      </c>
    </row>
    <row r="441" spans="1:5">
      <c r="A441" t="s">
        <v>8219</v>
      </c>
      <c r="B441">
        <v>96</v>
      </c>
      <c r="D441" t="s">
        <v>8221</v>
      </c>
      <c r="E441">
        <v>96</v>
      </c>
    </row>
    <row r="442" spans="1:5">
      <c r="A442" t="s">
        <v>8219</v>
      </c>
      <c r="B442">
        <v>190</v>
      </c>
      <c r="D442" t="s">
        <v>8221</v>
      </c>
      <c r="E442">
        <v>31</v>
      </c>
    </row>
    <row r="443" spans="1:5">
      <c r="A443" t="s">
        <v>8219</v>
      </c>
      <c r="B443">
        <v>94</v>
      </c>
      <c r="D443" t="s">
        <v>8221</v>
      </c>
      <c r="E443">
        <v>4</v>
      </c>
    </row>
    <row r="444" spans="1:5">
      <c r="A444" t="s">
        <v>8219</v>
      </c>
      <c r="B444">
        <v>39</v>
      </c>
      <c r="D444" t="s">
        <v>8221</v>
      </c>
      <c r="E444">
        <v>3</v>
      </c>
    </row>
    <row r="445" spans="1:5">
      <c r="A445" t="s">
        <v>8219</v>
      </c>
      <c r="B445">
        <v>127</v>
      </c>
      <c r="D445" t="s">
        <v>8221</v>
      </c>
      <c r="E445">
        <v>179</v>
      </c>
    </row>
    <row r="446" spans="1:5">
      <c r="A446" t="s">
        <v>8219</v>
      </c>
      <c r="B446">
        <v>159</v>
      </c>
      <c r="D446" t="s">
        <v>8221</v>
      </c>
      <c r="E446">
        <v>3</v>
      </c>
    </row>
    <row r="447" spans="1:5">
      <c r="A447" t="s">
        <v>8219</v>
      </c>
      <c r="B447">
        <v>177</v>
      </c>
      <c r="D447" t="s">
        <v>8221</v>
      </c>
      <c r="E447">
        <v>23</v>
      </c>
    </row>
    <row r="448" spans="1:5">
      <c r="A448" t="s">
        <v>8219</v>
      </c>
      <c r="B448">
        <v>47</v>
      </c>
      <c r="D448" t="s">
        <v>8221</v>
      </c>
      <c r="E448">
        <v>23</v>
      </c>
    </row>
    <row r="449" spans="1:5">
      <c r="A449" t="s">
        <v>8219</v>
      </c>
      <c r="B449">
        <v>1</v>
      </c>
      <c r="D449" t="s">
        <v>8221</v>
      </c>
      <c r="E449">
        <v>41</v>
      </c>
    </row>
    <row r="450" spans="1:5">
      <c r="A450" t="s">
        <v>8219</v>
      </c>
      <c r="B450">
        <v>16</v>
      </c>
      <c r="D450" t="s">
        <v>8221</v>
      </c>
      <c r="E450">
        <v>0</v>
      </c>
    </row>
    <row r="451" spans="1:5">
      <c r="A451" t="s">
        <v>8219</v>
      </c>
      <c r="B451">
        <v>115</v>
      </c>
      <c r="D451" t="s">
        <v>8221</v>
      </c>
      <c r="E451">
        <v>32</v>
      </c>
    </row>
    <row r="452" spans="1:5">
      <c r="A452" t="s">
        <v>8219</v>
      </c>
      <c r="B452">
        <v>133</v>
      </c>
      <c r="D452" t="s">
        <v>8221</v>
      </c>
      <c r="E452">
        <v>2</v>
      </c>
    </row>
    <row r="453" spans="1:5">
      <c r="A453" t="s">
        <v>8219</v>
      </c>
      <c r="B453">
        <v>70</v>
      </c>
      <c r="D453" t="s">
        <v>8221</v>
      </c>
      <c r="E453">
        <v>7</v>
      </c>
    </row>
    <row r="454" spans="1:5">
      <c r="A454" t="s">
        <v>8219</v>
      </c>
      <c r="B454">
        <v>62</v>
      </c>
      <c r="D454" t="s">
        <v>8221</v>
      </c>
      <c r="E454">
        <v>4</v>
      </c>
    </row>
    <row r="455" spans="1:5">
      <c r="A455" t="s">
        <v>8219</v>
      </c>
      <c r="B455">
        <v>10</v>
      </c>
      <c r="D455" t="s">
        <v>8221</v>
      </c>
      <c r="E455">
        <v>196</v>
      </c>
    </row>
    <row r="456" spans="1:5">
      <c r="A456" t="s">
        <v>8219</v>
      </c>
      <c r="B456">
        <v>499</v>
      </c>
      <c r="D456" t="s">
        <v>8221</v>
      </c>
      <c r="E456">
        <v>11</v>
      </c>
    </row>
    <row r="457" spans="1:5">
      <c r="A457" t="s">
        <v>8219</v>
      </c>
      <c r="B457">
        <v>47</v>
      </c>
      <c r="D457" t="s">
        <v>8221</v>
      </c>
      <c r="E457">
        <v>9</v>
      </c>
    </row>
    <row r="458" spans="1:5">
      <c r="A458" t="s">
        <v>8219</v>
      </c>
      <c r="B458">
        <v>28</v>
      </c>
      <c r="D458" t="s">
        <v>8221</v>
      </c>
      <c r="E458">
        <v>5</v>
      </c>
    </row>
    <row r="459" spans="1:5">
      <c r="A459" t="s">
        <v>8219</v>
      </c>
      <c r="B459">
        <v>24</v>
      </c>
      <c r="D459" t="s">
        <v>8221</v>
      </c>
      <c r="E459">
        <v>8</v>
      </c>
    </row>
    <row r="460" spans="1:5">
      <c r="A460" t="s">
        <v>8219</v>
      </c>
      <c r="B460">
        <v>76</v>
      </c>
      <c r="D460" t="s">
        <v>8221</v>
      </c>
      <c r="E460">
        <v>229</v>
      </c>
    </row>
    <row r="461" spans="1:5">
      <c r="A461" t="s">
        <v>8219</v>
      </c>
      <c r="B461">
        <v>98</v>
      </c>
      <c r="D461" t="s">
        <v>8221</v>
      </c>
      <c r="E461">
        <v>40</v>
      </c>
    </row>
    <row r="462" spans="1:5">
      <c r="A462" t="s">
        <v>8219</v>
      </c>
      <c r="B462">
        <v>30</v>
      </c>
      <c r="D462" t="s">
        <v>8221</v>
      </c>
      <c r="E462">
        <v>123</v>
      </c>
    </row>
    <row r="463" spans="1:5">
      <c r="A463" t="s">
        <v>8219</v>
      </c>
      <c r="B463">
        <v>478</v>
      </c>
      <c r="D463" t="s">
        <v>8221</v>
      </c>
      <c r="E463">
        <v>5</v>
      </c>
    </row>
    <row r="464" spans="1:5">
      <c r="A464" t="s">
        <v>8219</v>
      </c>
      <c r="B464">
        <v>74</v>
      </c>
      <c r="D464" t="s">
        <v>8221</v>
      </c>
      <c r="E464">
        <v>148</v>
      </c>
    </row>
    <row r="465" spans="1:5">
      <c r="A465" t="s">
        <v>8219</v>
      </c>
      <c r="B465">
        <v>131</v>
      </c>
      <c r="D465" t="s">
        <v>8221</v>
      </c>
      <c r="E465">
        <v>10</v>
      </c>
    </row>
    <row r="466" spans="1:5">
      <c r="A466" t="s">
        <v>8219</v>
      </c>
      <c r="B466">
        <v>61</v>
      </c>
      <c r="D466" t="s">
        <v>8221</v>
      </c>
      <c r="E466">
        <v>4</v>
      </c>
    </row>
    <row r="467" spans="1:5">
      <c r="A467" t="s">
        <v>8219</v>
      </c>
      <c r="B467">
        <v>1071</v>
      </c>
      <c r="D467" t="s">
        <v>8221</v>
      </c>
      <c r="E467">
        <v>21</v>
      </c>
    </row>
    <row r="468" spans="1:5">
      <c r="A468" t="s">
        <v>8219</v>
      </c>
      <c r="B468">
        <v>122</v>
      </c>
      <c r="D468" t="s">
        <v>8221</v>
      </c>
      <c r="E468">
        <v>2</v>
      </c>
    </row>
    <row r="469" spans="1:5">
      <c r="A469" t="s">
        <v>8219</v>
      </c>
      <c r="B469">
        <v>111</v>
      </c>
      <c r="D469" t="s">
        <v>8221</v>
      </c>
      <c r="E469">
        <v>0</v>
      </c>
    </row>
    <row r="470" spans="1:5">
      <c r="A470" t="s">
        <v>8219</v>
      </c>
      <c r="B470">
        <v>255</v>
      </c>
      <c r="D470" t="s">
        <v>8221</v>
      </c>
      <c r="E470">
        <v>4</v>
      </c>
    </row>
    <row r="471" spans="1:5">
      <c r="A471" t="s">
        <v>8219</v>
      </c>
      <c r="B471">
        <v>141</v>
      </c>
      <c r="D471" t="s">
        <v>8221</v>
      </c>
      <c r="E471">
        <v>1</v>
      </c>
    </row>
    <row r="472" spans="1:5">
      <c r="A472" t="s">
        <v>8219</v>
      </c>
      <c r="B472">
        <v>159</v>
      </c>
      <c r="D472" t="s">
        <v>8221</v>
      </c>
      <c r="E472">
        <v>30</v>
      </c>
    </row>
    <row r="473" spans="1:5">
      <c r="A473" t="s">
        <v>8219</v>
      </c>
      <c r="B473">
        <v>99</v>
      </c>
      <c r="D473" t="s">
        <v>8221</v>
      </c>
      <c r="E473">
        <v>3</v>
      </c>
    </row>
    <row r="474" spans="1:5">
      <c r="A474" t="s">
        <v>8219</v>
      </c>
      <c r="B474">
        <v>96</v>
      </c>
      <c r="D474" t="s">
        <v>8221</v>
      </c>
      <c r="E474">
        <v>975</v>
      </c>
    </row>
    <row r="475" spans="1:5">
      <c r="A475" t="s">
        <v>8219</v>
      </c>
      <c r="B475">
        <v>27</v>
      </c>
      <c r="D475" t="s">
        <v>8221</v>
      </c>
      <c r="E475">
        <v>167</v>
      </c>
    </row>
    <row r="476" spans="1:5">
      <c r="A476" t="s">
        <v>8219</v>
      </c>
      <c r="B476">
        <v>166</v>
      </c>
      <c r="D476" t="s">
        <v>8221</v>
      </c>
      <c r="E476">
        <v>5</v>
      </c>
    </row>
    <row r="477" spans="1:5">
      <c r="A477" t="s">
        <v>8219</v>
      </c>
      <c r="B477">
        <v>76</v>
      </c>
      <c r="D477" t="s">
        <v>8221</v>
      </c>
      <c r="E477">
        <v>18</v>
      </c>
    </row>
    <row r="478" spans="1:5">
      <c r="A478" t="s">
        <v>8219</v>
      </c>
      <c r="B478">
        <v>211</v>
      </c>
      <c r="D478" t="s">
        <v>8221</v>
      </c>
      <c r="E478">
        <v>98</v>
      </c>
    </row>
    <row r="479" spans="1:5">
      <c r="A479" t="s">
        <v>8219</v>
      </c>
      <c r="B479">
        <v>21</v>
      </c>
      <c r="D479" t="s">
        <v>8221</v>
      </c>
      <c r="E479">
        <v>4</v>
      </c>
    </row>
    <row r="480" spans="1:5">
      <c r="A480" t="s">
        <v>8219</v>
      </c>
      <c r="B480">
        <v>61</v>
      </c>
      <c r="D480" t="s">
        <v>8221</v>
      </c>
      <c r="E480">
        <v>3</v>
      </c>
    </row>
    <row r="481" spans="1:5">
      <c r="A481" t="s">
        <v>8219</v>
      </c>
      <c r="B481">
        <v>30</v>
      </c>
      <c r="D481" t="s">
        <v>8221</v>
      </c>
      <c r="E481">
        <v>1</v>
      </c>
    </row>
    <row r="482" spans="1:5">
      <c r="A482" t="s">
        <v>8219</v>
      </c>
      <c r="B482">
        <v>375</v>
      </c>
      <c r="D482" t="s">
        <v>8221</v>
      </c>
      <c r="E482">
        <v>0</v>
      </c>
    </row>
    <row r="483" spans="1:5">
      <c r="A483" t="s">
        <v>8219</v>
      </c>
      <c r="B483">
        <v>111</v>
      </c>
      <c r="D483" t="s">
        <v>8221</v>
      </c>
      <c r="E483">
        <v>9</v>
      </c>
    </row>
    <row r="484" spans="1:5">
      <c r="A484" t="s">
        <v>8219</v>
      </c>
      <c r="B484">
        <v>123</v>
      </c>
      <c r="D484" t="s">
        <v>8221</v>
      </c>
      <c r="E484">
        <v>2</v>
      </c>
    </row>
    <row r="485" spans="1:5">
      <c r="A485" t="s">
        <v>8219</v>
      </c>
      <c r="B485">
        <v>70</v>
      </c>
      <c r="D485" t="s">
        <v>8221</v>
      </c>
      <c r="E485">
        <v>0</v>
      </c>
    </row>
    <row r="486" spans="1:5">
      <c r="A486" t="s">
        <v>8219</v>
      </c>
      <c r="B486">
        <v>85</v>
      </c>
      <c r="D486" t="s">
        <v>8221</v>
      </c>
      <c r="E486">
        <v>147</v>
      </c>
    </row>
    <row r="487" spans="1:5">
      <c r="A487" t="s">
        <v>8219</v>
      </c>
      <c r="B487">
        <v>86</v>
      </c>
      <c r="D487" t="s">
        <v>8221</v>
      </c>
      <c r="E487">
        <v>49</v>
      </c>
    </row>
    <row r="488" spans="1:5">
      <c r="A488" t="s">
        <v>8219</v>
      </c>
      <c r="B488">
        <v>13</v>
      </c>
      <c r="D488" t="s">
        <v>8221</v>
      </c>
      <c r="E488">
        <v>1</v>
      </c>
    </row>
    <row r="489" spans="1:5">
      <c r="A489" t="s">
        <v>8219</v>
      </c>
      <c r="B489">
        <v>33</v>
      </c>
      <c r="D489" t="s">
        <v>8221</v>
      </c>
      <c r="E489">
        <v>2</v>
      </c>
    </row>
    <row r="490" spans="1:5">
      <c r="A490" t="s">
        <v>8219</v>
      </c>
      <c r="B490">
        <v>15</v>
      </c>
      <c r="D490" t="s">
        <v>8221</v>
      </c>
      <c r="E490">
        <v>7</v>
      </c>
    </row>
    <row r="491" spans="1:5">
      <c r="A491" t="s">
        <v>8219</v>
      </c>
      <c r="B491">
        <v>273</v>
      </c>
      <c r="D491" t="s">
        <v>8221</v>
      </c>
      <c r="E491">
        <v>4</v>
      </c>
    </row>
    <row r="492" spans="1:5">
      <c r="A492" t="s">
        <v>8219</v>
      </c>
      <c r="B492">
        <v>714</v>
      </c>
      <c r="D492" t="s">
        <v>8221</v>
      </c>
      <c r="E492">
        <v>27</v>
      </c>
    </row>
    <row r="493" spans="1:5">
      <c r="A493" t="s">
        <v>8219</v>
      </c>
      <c r="B493">
        <v>170</v>
      </c>
      <c r="D493" t="s">
        <v>8221</v>
      </c>
      <c r="E493">
        <v>94</v>
      </c>
    </row>
    <row r="494" spans="1:5">
      <c r="A494" t="s">
        <v>8219</v>
      </c>
      <c r="B494">
        <v>512</v>
      </c>
      <c r="D494" t="s">
        <v>8221</v>
      </c>
      <c r="E494">
        <v>29</v>
      </c>
    </row>
    <row r="495" spans="1:5">
      <c r="A495" t="s">
        <v>8219</v>
      </c>
      <c r="B495">
        <v>314</v>
      </c>
      <c r="D495" t="s">
        <v>8221</v>
      </c>
      <c r="E495">
        <v>7</v>
      </c>
    </row>
    <row r="496" spans="1:5">
      <c r="A496" t="s">
        <v>8219</v>
      </c>
      <c r="B496">
        <v>167</v>
      </c>
      <c r="D496" t="s">
        <v>8221</v>
      </c>
      <c r="E496">
        <v>22</v>
      </c>
    </row>
    <row r="497" spans="1:5">
      <c r="A497" t="s">
        <v>8219</v>
      </c>
      <c r="B497">
        <v>9</v>
      </c>
      <c r="D497" t="s">
        <v>8221</v>
      </c>
      <c r="E497">
        <v>1</v>
      </c>
    </row>
    <row r="498" spans="1:5">
      <c r="A498" t="s">
        <v>8219</v>
      </c>
      <c r="B498">
        <v>103</v>
      </c>
      <c r="D498" t="s">
        <v>8221</v>
      </c>
      <c r="E498">
        <v>10</v>
      </c>
    </row>
    <row r="499" spans="1:5">
      <c r="A499" t="s">
        <v>8219</v>
      </c>
      <c r="B499">
        <v>111</v>
      </c>
      <c r="D499" t="s">
        <v>8221</v>
      </c>
      <c r="E499">
        <v>6</v>
      </c>
    </row>
    <row r="500" spans="1:5">
      <c r="A500" t="s">
        <v>8219</v>
      </c>
      <c r="B500">
        <v>271</v>
      </c>
      <c r="D500" t="s">
        <v>8221</v>
      </c>
      <c r="E500">
        <v>24</v>
      </c>
    </row>
    <row r="501" spans="1:5">
      <c r="A501" t="s">
        <v>8219</v>
      </c>
      <c r="B501">
        <v>101</v>
      </c>
      <c r="D501" t="s">
        <v>8221</v>
      </c>
      <c r="E501">
        <v>15</v>
      </c>
    </row>
    <row r="502" spans="1:5">
      <c r="A502" t="s">
        <v>8219</v>
      </c>
      <c r="B502">
        <v>57</v>
      </c>
      <c r="D502" t="s">
        <v>8221</v>
      </c>
      <c r="E502">
        <v>37</v>
      </c>
    </row>
    <row r="503" spans="1:5">
      <c r="A503" t="s">
        <v>8219</v>
      </c>
      <c r="B503">
        <v>62</v>
      </c>
      <c r="D503" t="s">
        <v>8221</v>
      </c>
      <c r="E503">
        <v>20</v>
      </c>
    </row>
    <row r="504" spans="1:5">
      <c r="A504" t="s">
        <v>8219</v>
      </c>
      <c r="B504">
        <v>32</v>
      </c>
      <c r="D504" t="s">
        <v>8221</v>
      </c>
      <c r="E504">
        <v>7</v>
      </c>
    </row>
    <row r="505" spans="1:5">
      <c r="A505" t="s">
        <v>8219</v>
      </c>
      <c r="B505">
        <v>141</v>
      </c>
      <c r="D505" t="s">
        <v>8221</v>
      </c>
      <c r="E505">
        <v>0</v>
      </c>
    </row>
    <row r="506" spans="1:5">
      <c r="A506" t="s">
        <v>8219</v>
      </c>
      <c r="B506">
        <v>75</v>
      </c>
      <c r="D506" t="s">
        <v>8221</v>
      </c>
      <c r="E506">
        <v>21</v>
      </c>
    </row>
    <row r="507" spans="1:5">
      <c r="A507" t="s">
        <v>8219</v>
      </c>
      <c r="B507">
        <v>46</v>
      </c>
      <c r="D507" t="s">
        <v>8221</v>
      </c>
      <c r="E507">
        <v>3</v>
      </c>
    </row>
    <row r="508" spans="1:5">
      <c r="A508" t="s">
        <v>8219</v>
      </c>
      <c r="B508">
        <v>103</v>
      </c>
      <c r="D508" t="s">
        <v>8221</v>
      </c>
      <c r="E508">
        <v>11</v>
      </c>
    </row>
    <row r="509" spans="1:5">
      <c r="A509" t="s">
        <v>8219</v>
      </c>
      <c r="B509">
        <v>6</v>
      </c>
      <c r="D509" t="s">
        <v>8221</v>
      </c>
      <c r="E509">
        <v>1</v>
      </c>
    </row>
    <row r="510" spans="1:5">
      <c r="A510" t="s">
        <v>8219</v>
      </c>
      <c r="B510">
        <v>83</v>
      </c>
      <c r="D510" t="s">
        <v>8221</v>
      </c>
      <c r="E510">
        <v>312</v>
      </c>
    </row>
    <row r="511" spans="1:5">
      <c r="A511" t="s">
        <v>8219</v>
      </c>
      <c r="B511">
        <v>108</v>
      </c>
      <c r="D511" t="s">
        <v>8221</v>
      </c>
      <c r="E511">
        <v>1</v>
      </c>
    </row>
    <row r="512" spans="1:5">
      <c r="A512" t="s">
        <v>8219</v>
      </c>
      <c r="B512">
        <v>25</v>
      </c>
      <c r="D512" t="s">
        <v>8221</v>
      </c>
      <c r="E512">
        <v>3</v>
      </c>
    </row>
    <row r="513" spans="1:5">
      <c r="A513" t="s">
        <v>8219</v>
      </c>
      <c r="B513">
        <v>549</v>
      </c>
      <c r="D513" t="s">
        <v>8221</v>
      </c>
      <c r="E513">
        <v>4</v>
      </c>
    </row>
    <row r="514" spans="1:5">
      <c r="A514" t="s">
        <v>8219</v>
      </c>
      <c r="B514">
        <v>222</v>
      </c>
      <c r="D514" t="s">
        <v>8221</v>
      </c>
      <c r="E514">
        <v>10</v>
      </c>
    </row>
    <row r="515" spans="1:5">
      <c r="A515" t="s">
        <v>8219</v>
      </c>
      <c r="B515">
        <v>183</v>
      </c>
      <c r="D515" t="s">
        <v>8221</v>
      </c>
      <c r="E515">
        <v>8</v>
      </c>
    </row>
    <row r="516" spans="1:5">
      <c r="A516" t="s">
        <v>8219</v>
      </c>
      <c r="B516">
        <v>89</v>
      </c>
      <c r="D516" t="s">
        <v>8221</v>
      </c>
      <c r="E516">
        <v>3</v>
      </c>
    </row>
    <row r="517" spans="1:5">
      <c r="A517" t="s">
        <v>8219</v>
      </c>
      <c r="B517">
        <v>253</v>
      </c>
      <c r="D517" t="s">
        <v>8221</v>
      </c>
      <c r="E517">
        <v>1</v>
      </c>
    </row>
    <row r="518" spans="1:5">
      <c r="A518" t="s">
        <v>8219</v>
      </c>
      <c r="B518">
        <v>140</v>
      </c>
      <c r="D518" t="s">
        <v>8221</v>
      </c>
      <c r="E518">
        <v>0</v>
      </c>
    </row>
    <row r="519" spans="1:5">
      <c r="A519" t="s">
        <v>8219</v>
      </c>
      <c r="B519">
        <v>103</v>
      </c>
      <c r="D519" t="s">
        <v>8221</v>
      </c>
      <c r="E519">
        <v>5</v>
      </c>
    </row>
    <row r="520" spans="1:5">
      <c r="A520" t="s">
        <v>8219</v>
      </c>
      <c r="B520">
        <v>138</v>
      </c>
      <c r="D520" t="s">
        <v>8221</v>
      </c>
      <c r="E520">
        <v>0</v>
      </c>
    </row>
    <row r="521" spans="1:5">
      <c r="A521" t="s">
        <v>8219</v>
      </c>
      <c r="B521">
        <v>191</v>
      </c>
      <c r="D521" t="s">
        <v>8221</v>
      </c>
      <c r="E521">
        <v>3</v>
      </c>
    </row>
    <row r="522" spans="1:5">
      <c r="A522" t="s">
        <v>8219</v>
      </c>
      <c r="B522">
        <v>45</v>
      </c>
      <c r="D522" t="s">
        <v>8221</v>
      </c>
      <c r="E522">
        <v>7</v>
      </c>
    </row>
    <row r="523" spans="1:5">
      <c r="A523" t="s">
        <v>8219</v>
      </c>
      <c r="B523">
        <v>17</v>
      </c>
      <c r="D523" t="s">
        <v>8221</v>
      </c>
      <c r="E523">
        <v>0</v>
      </c>
    </row>
    <row r="524" spans="1:5">
      <c r="A524" t="s">
        <v>8219</v>
      </c>
      <c r="B524">
        <v>31</v>
      </c>
      <c r="D524" t="s">
        <v>8221</v>
      </c>
      <c r="E524">
        <v>2</v>
      </c>
    </row>
    <row r="525" spans="1:5">
      <c r="A525" t="s">
        <v>8219</v>
      </c>
      <c r="B525">
        <v>50</v>
      </c>
      <c r="D525" t="s">
        <v>8221</v>
      </c>
      <c r="E525">
        <v>23</v>
      </c>
    </row>
    <row r="526" spans="1:5">
      <c r="A526" t="s">
        <v>8219</v>
      </c>
      <c r="B526">
        <v>59</v>
      </c>
      <c r="D526" t="s">
        <v>8221</v>
      </c>
      <c r="E526">
        <v>1</v>
      </c>
    </row>
    <row r="527" spans="1:5">
      <c r="A527" t="s">
        <v>8219</v>
      </c>
      <c r="B527">
        <v>81</v>
      </c>
      <c r="D527" t="s">
        <v>8221</v>
      </c>
      <c r="E527">
        <v>2</v>
      </c>
    </row>
    <row r="528" spans="1:5">
      <c r="A528" t="s">
        <v>8219</v>
      </c>
      <c r="B528">
        <v>508</v>
      </c>
      <c r="D528" t="s">
        <v>8221</v>
      </c>
      <c r="E528">
        <v>3</v>
      </c>
    </row>
    <row r="529" spans="1:5">
      <c r="A529" t="s">
        <v>8219</v>
      </c>
      <c r="B529">
        <v>74</v>
      </c>
      <c r="D529" t="s">
        <v>8221</v>
      </c>
      <c r="E529">
        <v>0</v>
      </c>
    </row>
    <row r="530" spans="1:5">
      <c r="A530" t="s">
        <v>8219</v>
      </c>
      <c r="B530">
        <v>141</v>
      </c>
      <c r="D530" t="s">
        <v>8221</v>
      </c>
      <c r="E530">
        <v>13</v>
      </c>
    </row>
    <row r="531" spans="1:5">
      <c r="A531" t="s">
        <v>8219</v>
      </c>
      <c r="B531">
        <v>711</v>
      </c>
      <c r="D531" t="s">
        <v>8221</v>
      </c>
      <c r="E531">
        <v>1</v>
      </c>
    </row>
    <row r="532" spans="1:5">
      <c r="A532" t="s">
        <v>8219</v>
      </c>
      <c r="B532">
        <v>141</v>
      </c>
      <c r="D532" t="s">
        <v>8221</v>
      </c>
      <c r="E532">
        <v>1</v>
      </c>
    </row>
    <row r="533" spans="1:5">
      <c r="A533" t="s">
        <v>8219</v>
      </c>
      <c r="B533">
        <v>109</v>
      </c>
      <c r="D533" t="s">
        <v>8221</v>
      </c>
      <c r="E533">
        <v>1</v>
      </c>
    </row>
    <row r="534" spans="1:5">
      <c r="A534" t="s">
        <v>8219</v>
      </c>
      <c r="B534">
        <v>361</v>
      </c>
      <c r="D534" t="s">
        <v>8221</v>
      </c>
      <c r="E534">
        <v>6</v>
      </c>
    </row>
    <row r="535" spans="1:5">
      <c r="A535" t="s">
        <v>8219</v>
      </c>
      <c r="B535">
        <v>176</v>
      </c>
      <c r="D535" t="s">
        <v>8221</v>
      </c>
      <c r="E535">
        <v>39</v>
      </c>
    </row>
    <row r="536" spans="1:5">
      <c r="A536" t="s">
        <v>8219</v>
      </c>
      <c r="B536">
        <v>670</v>
      </c>
      <c r="D536" t="s">
        <v>8221</v>
      </c>
      <c r="E536">
        <v>4</v>
      </c>
    </row>
    <row r="537" spans="1:5">
      <c r="A537" t="s">
        <v>8219</v>
      </c>
      <c r="B537">
        <v>96</v>
      </c>
      <c r="D537" t="s">
        <v>8221</v>
      </c>
      <c r="E537">
        <v>1</v>
      </c>
    </row>
    <row r="538" spans="1:5">
      <c r="A538" t="s">
        <v>8219</v>
      </c>
      <c r="B538">
        <v>74</v>
      </c>
      <c r="D538" t="s">
        <v>8221</v>
      </c>
      <c r="E538">
        <v>0</v>
      </c>
    </row>
    <row r="539" spans="1:5">
      <c r="A539" t="s">
        <v>8219</v>
      </c>
      <c r="B539">
        <v>52</v>
      </c>
      <c r="D539" t="s">
        <v>8221</v>
      </c>
      <c r="E539">
        <v>0</v>
      </c>
    </row>
    <row r="540" spans="1:5">
      <c r="A540" t="s">
        <v>8219</v>
      </c>
      <c r="B540">
        <v>105</v>
      </c>
      <c r="D540" t="s">
        <v>8221</v>
      </c>
      <c r="E540">
        <v>0</v>
      </c>
    </row>
    <row r="541" spans="1:5">
      <c r="A541" t="s">
        <v>8219</v>
      </c>
      <c r="B541">
        <v>41</v>
      </c>
      <c r="D541" t="s">
        <v>8221</v>
      </c>
      <c r="E541">
        <v>8</v>
      </c>
    </row>
    <row r="542" spans="1:5">
      <c r="A542" t="s">
        <v>8219</v>
      </c>
      <c r="B542">
        <v>34</v>
      </c>
      <c r="D542" t="s">
        <v>8221</v>
      </c>
      <c r="E542">
        <v>0</v>
      </c>
    </row>
    <row r="543" spans="1:5">
      <c r="A543" t="s">
        <v>8219</v>
      </c>
      <c r="B543">
        <v>66</v>
      </c>
      <c r="D543" t="s">
        <v>8221</v>
      </c>
      <c r="E543">
        <v>1</v>
      </c>
    </row>
    <row r="544" spans="1:5">
      <c r="A544" t="s">
        <v>8219</v>
      </c>
      <c r="B544">
        <v>50</v>
      </c>
      <c r="D544" t="s">
        <v>8221</v>
      </c>
      <c r="E544">
        <v>12</v>
      </c>
    </row>
    <row r="545" spans="1:5">
      <c r="A545" t="s">
        <v>8219</v>
      </c>
      <c r="B545">
        <v>159</v>
      </c>
      <c r="D545" t="s">
        <v>8221</v>
      </c>
      <c r="E545">
        <v>0</v>
      </c>
    </row>
    <row r="546" spans="1:5">
      <c r="A546" t="s">
        <v>8219</v>
      </c>
      <c r="B546">
        <v>182</v>
      </c>
      <c r="D546" t="s">
        <v>8221</v>
      </c>
      <c r="E546">
        <v>3</v>
      </c>
    </row>
    <row r="547" spans="1:5">
      <c r="A547" t="s">
        <v>8219</v>
      </c>
      <c r="B547">
        <v>206</v>
      </c>
      <c r="D547" t="s">
        <v>8221</v>
      </c>
      <c r="E547">
        <v>2</v>
      </c>
    </row>
    <row r="548" spans="1:5">
      <c r="A548" t="s">
        <v>8219</v>
      </c>
      <c r="B548">
        <v>169</v>
      </c>
      <c r="D548" t="s">
        <v>8221</v>
      </c>
      <c r="E548">
        <v>6</v>
      </c>
    </row>
    <row r="549" spans="1:5">
      <c r="A549" t="s">
        <v>8219</v>
      </c>
      <c r="B549">
        <v>31</v>
      </c>
      <c r="D549" t="s">
        <v>8221</v>
      </c>
      <c r="E549">
        <v>0</v>
      </c>
    </row>
    <row r="550" spans="1:5">
      <c r="A550" t="s">
        <v>8219</v>
      </c>
      <c r="B550">
        <v>28</v>
      </c>
      <c r="D550" t="s">
        <v>8221</v>
      </c>
      <c r="E550">
        <v>15</v>
      </c>
    </row>
    <row r="551" spans="1:5">
      <c r="A551" t="s">
        <v>8219</v>
      </c>
      <c r="B551">
        <v>54</v>
      </c>
      <c r="D551" t="s">
        <v>8221</v>
      </c>
      <c r="E551">
        <v>1</v>
      </c>
    </row>
    <row r="552" spans="1:5">
      <c r="A552" t="s">
        <v>8219</v>
      </c>
      <c r="B552">
        <v>467</v>
      </c>
      <c r="D552" t="s">
        <v>8221</v>
      </c>
      <c r="E552">
        <v>3</v>
      </c>
    </row>
    <row r="553" spans="1:5">
      <c r="A553" t="s">
        <v>8219</v>
      </c>
      <c r="B553">
        <v>389</v>
      </c>
      <c r="D553" t="s">
        <v>8221</v>
      </c>
      <c r="E553">
        <v>8</v>
      </c>
    </row>
    <row r="554" spans="1:5">
      <c r="A554" t="s">
        <v>8219</v>
      </c>
      <c r="B554">
        <v>68</v>
      </c>
      <c r="D554" t="s">
        <v>8221</v>
      </c>
      <c r="E554">
        <v>0</v>
      </c>
    </row>
    <row r="555" spans="1:5">
      <c r="A555" t="s">
        <v>8219</v>
      </c>
      <c r="B555">
        <v>413</v>
      </c>
      <c r="D555" t="s">
        <v>8221</v>
      </c>
      <c r="E555">
        <v>3</v>
      </c>
    </row>
    <row r="556" spans="1:5">
      <c r="A556" t="s">
        <v>8219</v>
      </c>
      <c r="B556">
        <v>190</v>
      </c>
      <c r="D556" t="s">
        <v>8221</v>
      </c>
      <c r="E556">
        <v>3</v>
      </c>
    </row>
    <row r="557" spans="1:5">
      <c r="A557" t="s">
        <v>8219</v>
      </c>
      <c r="B557">
        <v>189</v>
      </c>
      <c r="D557" t="s">
        <v>8221</v>
      </c>
      <c r="E557">
        <v>0</v>
      </c>
    </row>
    <row r="558" spans="1:5">
      <c r="A558" t="s">
        <v>8219</v>
      </c>
      <c r="B558">
        <v>130</v>
      </c>
      <c r="D558" t="s">
        <v>8221</v>
      </c>
      <c r="E558">
        <v>19</v>
      </c>
    </row>
    <row r="559" spans="1:5">
      <c r="A559" t="s">
        <v>8219</v>
      </c>
      <c r="B559">
        <v>74</v>
      </c>
      <c r="D559" t="s">
        <v>8221</v>
      </c>
      <c r="E559">
        <v>0</v>
      </c>
    </row>
    <row r="560" spans="1:5">
      <c r="A560" t="s">
        <v>8219</v>
      </c>
      <c r="B560">
        <v>274</v>
      </c>
      <c r="D560" t="s">
        <v>8221</v>
      </c>
      <c r="E560">
        <v>2</v>
      </c>
    </row>
    <row r="561" spans="1:5">
      <c r="A561" t="s">
        <v>8219</v>
      </c>
      <c r="B561">
        <v>22</v>
      </c>
      <c r="D561" t="s">
        <v>8221</v>
      </c>
      <c r="E561">
        <v>0</v>
      </c>
    </row>
    <row r="562" spans="1:5">
      <c r="A562" t="s">
        <v>8219</v>
      </c>
      <c r="B562">
        <v>31</v>
      </c>
      <c r="D562" t="s">
        <v>8221</v>
      </c>
      <c r="E562">
        <v>0</v>
      </c>
    </row>
    <row r="563" spans="1:5">
      <c r="A563" t="s">
        <v>8219</v>
      </c>
      <c r="B563">
        <v>63</v>
      </c>
      <c r="D563" t="s">
        <v>8221</v>
      </c>
      <c r="E563">
        <v>25</v>
      </c>
    </row>
    <row r="564" spans="1:5">
      <c r="A564" t="s">
        <v>8219</v>
      </c>
      <c r="B564">
        <v>20</v>
      </c>
      <c r="D564" t="s">
        <v>8221</v>
      </c>
      <c r="E564">
        <v>8</v>
      </c>
    </row>
    <row r="565" spans="1:5">
      <c r="A565" t="s">
        <v>8219</v>
      </c>
      <c r="B565">
        <v>25</v>
      </c>
      <c r="D565" t="s">
        <v>8221</v>
      </c>
      <c r="E565">
        <v>16</v>
      </c>
    </row>
    <row r="566" spans="1:5">
      <c r="A566" t="s">
        <v>8219</v>
      </c>
      <c r="B566">
        <v>61</v>
      </c>
      <c r="D566" t="s">
        <v>8221</v>
      </c>
      <c r="E566">
        <v>3</v>
      </c>
    </row>
    <row r="567" spans="1:5">
      <c r="A567" t="s">
        <v>8219</v>
      </c>
      <c r="B567">
        <v>52</v>
      </c>
      <c r="D567" t="s">
        <v>8221</v>
      </c>
      <c r="E567">
        <v>3</v>
      </c>
    </row>
    <row r="568" spans="1:5">
      <c r="A568" t="s">
        <v>8219</v>
      </c>
      <c r="B568">
        <v>86</v>
      </c>
      <c r="D568" t="s">
        <v>8221</v>
      </c>
      <c r="E568">
        <v>2</v>
      </c>
    </row>
    <row r="569" spans="1:5">
      <c r="A569" t="s">
        <v>8219</v>
      </c>
      <c r="B569">
        <v>42</v>
      </c>
      <c r="D569" t="s">
        <v>8221</v>
      </c>
      <c r="E569">
        <v>1</v>
      </c>
    </row>
    <row r="570" spans="1:5">
      <c r="A570" t="s">
        <v>8219</v>
      </c>
      <c r="B570">
        <v>52</v>
      </c>
      <c r="D570" t="s">
        <v>8221</v>
      </c>
      <c r="E570">
        <v>0</v>
      </c>
    </row>
    <row r="571" spans="1:5">
      <c r="A571" t="s">
        <v>8219</v>
      </c>
      <c r="B571">
        <v>120</v>
      </c>
      <c r="D571" t="s">
        <v>8221</v>
      </c>
      <c r="E571">
        <v>1</v>
      </c>
    </row>
    <row r="572" spans="1:5">
      <c r="A572" t="s">
        <v>8219</v>
      </c>
      <c r="B572">
        <v>22</v>
      </c>
      <c r="D572" t="s">
        <v>8221</v>
      </c>
      <c r="E572">
        <v>19</v>
      </c>
    </row>
    <row r="573" spans="1:5">
      <c r="A573" t="s">
        <v>8219</v>
      </c>
      <c r="B573">
        <v>64</v>
      </c>
      <c r="D573" t="s">
        <v>8221</v>
      </c>
      <c r="E573">
        <v>9</v>
      </c>
    </row>
    <row r="574" spans="1:5">
      <c r="A574" t="s">
        <v>8219</v>
      </c>
      <c r="B574">
        <v>23</v>
      </c>
      <c r="D574" t="s">
        <v>8221</v>
      </c>
      <c r="E574">
        <v>1</v>
      </c>
    </row>
    <row r="575" spans="1:5">
      <c r="A575" t="s">
        <v>8219</v>
      </c>
      <c r="B575">
        <v>238</v>
      </c>
      <c r="D575" t="s">
        <v>8221</v>
      </c>
      <c r="E575">
        <v>0</v>
      </c>
    </row>
    <row r="576" spans="1:5">
      <c r="A576" t="s">
        <v>8219</v>
      </c>
      <c r="B576">
        <v>33</v>
      </c>
      <c r="D576" t="s">
        <v>8221</v>
      </c>
      <c r="E576">
        <v>1</v>
      </c>
    </row>
    <row r="577" spans="1:5">
      <c r="A577" t="s">
        <v>8219</v>
      </c>
      <c r="B577">
        <v>32</v>
      </c>
      <c r="D577" t="s">
        <v>8221</v>
      </c>
      <c r="E577">
        <v>5</v>
      </c>
    </row>
    <row r="578" spans="1:5">
      <c r="A578" t="s">
        <v>8219</v>
      </c>
      <c r="B578">
        <v>24</v>
      </c>
      <c r="D578" t="s">
        <v>8221</v>
      </c>
      <c r="E578">
        <v>85</v>
      </c>
    </row>
    <row r="579" spans="1:5">
      <c r="A579" t="s">
        <v>8219</v>
      </c>
      <c r="B579">
        <v>29</v>
      </c>
      <c r="D579" t="s">
        <v>8221</v>
      </c>
      <c r="E579">
        <v>3</v>
      </c>
    </row>
    <row r="580" spans="1:5">
      <c r="A580" t="s">
        <v>8219</v>
      </c>
      <c r="B580">
        <v>50</v>
      </c>
      <c r="D580" t="s">
        <v>8221</v>
      </c>
      <c r="E580">
        <v>4</v>
      </c>
    </row>
    <row r="581" spans="1:5">
      <c r="A581" t="s">
        <v>8219</v>
      </c>
      <c r="B581">
        <v>108</v>
      </c>
      <c r="D581" t="s">
        <v>8221</v>
      </c>
      <c r="E581">
        <v>3</v>
      </c>
    </row>
    <row r="582" spans="1:5">
      <c r="A582" t="s">
        <v>8219</v>
      </c>
      <c r="B582">
        <v>139</v>
      </c>
      <c r="D582" t="s">
        <v>8221</v>
      </c>
      <c r="E582">
        <v>5</v>
      </c>
    </row>
    <row r="583" spans="1:5">
      <c r="A583" t="s">
        <v>8219</v>
      </c>
      <c r="B583">
        <v>7</v>
      </c>
      <c r="D583" t="s">
        <v>8221</v>
      </c>
      <c r="E583">
        <v>17</v>
      </c>
    </row>
    <row r="584" spans="1:5">
      <c r="A584" t="s">
        <v>8219</v>
      </c>
      <c r="B584">
        <v>149</v>
      </c>
      <c r="D584" t="s">
        <v>8221</v>
      </c>
      <c r="E584">
        <v>3</v>
      </c>
    </row>
    <row r="585" spans="1:5">
      <c r="A585" t="s">
        <v>8219</v>
      </c>
      <c r="B585">
        <v>31</v>
      </c>
      <c r="D585" t="s">
        <v>8221</v>
      </c>
      <c r="E585">
        <v>2</v>
      </c>
    </row>
    <row r="586" spans="1:5">
      <c r="A586" t="s">
        <v>8219</v>
      </c>
      <c r="B586">
        <v>26</v>
      </c>
      <c r="D586" t="s">
        <v>8221</v>
      </c>
      <c r="E586">
        <v>6</v>
      </c>
    </row>
    <row r="587" spans="1:5">
      <c r="A587" t="s">
        <v>8219</v>
      </c>
      <c r="B587">
        <v>172</v>
      </c>
      <c r="D587" t="s">
        <v>8221</v>
      </c>
      <c r="E587">
        <v>0</v>
      </c>
    </row>
    <row r="588" spans="1:5">
      <c r="A588" t="s">
        <v>8219</v>
      </c>
      <c r="B588">
        <v>78</v>
      </c>
      <c r="D588" t="s">
        <v>8221</v>
      </c>
      <c r="E588">
        <v>1</v>
      </c>
    </row>
    <row r="589" spans="1:5">
      <c r="A589" t="s">
        <v>8219</v>
      </c>
      <c r="B589">
        <v>120</v>
      </c>
      <c r="D589" t="s">
        <v>8221</v>
      </c>
      <c r="E589">
        <v>3</v>
      </c>
    </row>
    <row r="590" spans="1:5">
      <c r="A590" t="s">
        <v>8219</v>
      </c>
      <c r="B590">
        <v>227</v>
      </c>
      <c r="D590" t="s">
        <v>8221</v>
      </c>
      <c r="E590">
        <v>13</v>
      </c>
    </row>
    <row r="591" spans="1:5">
      <c r="A591" t="s">
        <v>8219</v>
      </c>
      <c r="B591">
        <v>42</v>
      </c>
      <c r="D591" t="s">
        <v>8221</v>
      </c>
      <c r="E591">
        <v>1</v>
      </c>
    </row>
    <row r="592" spans="1:5">
      <c r="A592" t="s">
        <v>8219</v>
      </c>
      <c r="B592">
        <v>64</v>
      </c>
      <c r="D592" t="s">
        <v>8221</v>
      </c>
      <c r="E592">
        <v>1</v>
      </c>
    </row>
    <row r="593" spans="1:5">
      <c r="A593" t="s">
        <v>8219</v>
      </c>
      <c r="B593">
        <v>121</v>
      </c>
      <c r="D593" t="s">
        <v>8221</v>
      </c>
      <c r="E593">
        <v>9</v>
      </c>
    </row>
    <row r="594" spans="1:5">
      <c r="A594" t="s">
        <v>8219</v>
      </c>
      <c r="B594">
        <v>87</v>
      </c>
      <c r="D594" t="s">
        <v>8221</v>
      </c>
      <c r="E594">
        <v>0</v>
      </c>
    </row>
    <row r="595" spans="1:5">
      <c r="A595" t="s">
        <v>8219</v>
      </c>
      <c r="B595">
        <v>65</v>
      </c>
      <c r="D595" t="s">
        <v>8221</v>
      </c>
      <c r="E595">
        <v>2</v>
      </c>
    </row>
    <row r="596" spans="1:5">
      <c r="A596" t="s">
        <v>8219</v>
      </c>
      <c r="B596">
        <v>49</v>
      </c>
      <c r="D596" t="s">
        <v>8221</v>
      </c>
      <c r="E596">
        <v>1</v>
      </c>
    </row>
    <row r="597" spans="1:5">
      <c r="A597" t="s">
        <v>8219</v>
      </c>
      <c r="B597">
        <v>19</v>
      </c>
      <c r="D597" t="s">
        <v>8221</v>
      </c>
      <c r="E597">
        <v>10</v>
      </c>
    </row>
    <row r="598" spans="1:5">
      <c r="A598" t="s">
        <v>8219</v>
      </c>
      <c r="B598">
        <v>81</v>
      </c>
      <c r="D598" t="s">
        <v>8221</v>
      </c>
      <c r="E598">
        <v>3</v>
      </c>
    </row>
    <row r="599" spans="1:5">
      <c r="A599" t="s">
        <v>8219</v>
      </c>
      <c r="B599">
        <v>264</v>
      </c>
      <c r="D599" t="s">
        <v>8221</v>
      </c>
      <c r="E599">
        <v>2</v>
      </c>
    </row>
    <row r="600" spans="1:5">
      <c r="A600" t="s">
        <v>8219</v>
      </c>
      <c r="B600">
        <v>25</v>
      </c>
      <c r="D600" t="s">
        <v>8221</v>
      </c>
      <c r="E600">
        <v>2</v>
      </c>
    </row>
    <row r="601" spans="1:5">
      <c r="A601" t="s">
        <v>8219</v>
      </c>
      <c r="B601">
        <v>5</v>
      </c>
      <c r="D601" t="s">
        <v>8221</v>
      </c>
      <c r="E601">
        <v>1</v>
      </c>
    </row>
    <row r="602" spans="1:5">
      <c r="A602" t="s">
        <v>8219</v>
      </c>
      <c r="B602">
        <v>144</v>
      </c>
      <c r="D602" t="s">
        <v>8221</v>
      </c>
      <c r="E602">
        <v>14</v>
      </c>
    </row>
    <row r="603" spans="1:5">
      <c r="A603" t="s">
        <v>8219</v>
      </c>
      <c r="B603">
        <v>92</v>
      </c>
      <c r="D603" t="s">
        <v>8221</v>
      </c>
      <c r="E603">
        <v>0</v>
      </c>
    </row>
    <row r="604" spans="1:5">
      <c r="A604" t="s">
        <v>8219</v>
      </c>
      <c r="B604">
        <v>147</v>
      </c>
      <c r="D604" t="s">
        <v>8221</v>
      </c>
      <c r="E604">
        <v>0</v>
      </c>
    </row>
    <row r="605" spans="1:5">
      <c r="A605" t="s">
        <v>8219</v>
      </c>
      <c r="B605">
        <v>90</v>
      </c>
      <c r="D605" t="s">
        <v>8221</v>
      </c>
      <c r="E605">
        <v>4</v>
      </c>
    </row>
    <row r="606" spans="1:5">
      <c r="A606" t="s">
        <v>8219</v>
      </c>
      <c r="B606">
        <v>87</v>
      </c>
      <c r="D606" t="s">
        <v>8221</v>
      </c>
      <c r="E606">
        <v>3</v>
      </c>
    </row>
    <row r="607" spans="1:5">
      <c r="A607" t="s">
        <v>8219</v>
      </c>
      <c r="B607">
        <v>406</v>
      </c>
      <c r="D607" t="s">
        <v>8221</v>
      </c>
      <c r="E607">
        <v>0</v>
      </c>
    </row>
    <row r="608" spans="1:5">
      <c r="A608" t="s">
        <v>8219</v>
      </c>
      <c r="B608">
        <v>20</v>
      </c>
      <c r="D608" t="s">
        <v>8221</v>
      </c>
      <c r="E608">
        <v>5</v>
      </c>
    </row>
    <row r="609" spans="1:5">
      <c r="A609" t="s">
        <v>8219</v>
      </c>
      <c r="B609">
        <v>70</v>
      </c>
      <c r="D609" t="s">
        <v>8221</v>
      </c>
      <c r="E609">
        <v>47</v>
      </c>
    </row>
    <row r="610" spans="1:5">
      <c r="A610" t="s">
        <v>8219</v>
      </c>
      <c r="B610">
        <v>16</v>
      </c>
      <c r="D610" t="s">
        <v>8221</v>
      </c>
      <c r="E610">
        <v>0</v>
      </c>
    </row>
    <row r="611" spans="1:5">
      <c r="A611" t="s">
        <v>8219</v>
      </c>
      <c r="B611">
        <v>52</v>
      </c>
      <c r="D611" t="s">
        <v>8221</v>
      </c>
      <c r="E611">
        <v>10</v>
      </c>
    </row>
    <row r="612" spans="1:5">
      <c r="A612" t="s">
        <v>8219</v>
      </c>
      <c r="B612">
        <v>66</v>
      </c>
      <c r="D612" t="s">
        <v>8221</v>
      </c>
      <c r="E612">
        <v>11</v>
      </c>
    </row>
    <row r="613" spans="1:5">
      <c r="A613" t="s">
        <v>8219</v>
      </c>
      <c r="B613">
        <v>109</v>
      </c>
      <c r="D613" t="s">
        <v>8221</v>
      </c>
      <c r="E613">
        <v>2</v>
      </c>
    </row>
    <row r="614" spans="1:5">
      <c r="A614" t="s">
        <v>8219</v>
      </c>
      <c r="B614">
        <v>168</v>
      </c>
      <c r="D614" t="s">
        <v>8221</v>
      </c>
      <c r="E614">
        <v>2</v>
      </c>
    </row>
    <row r="615" spans="1:5">
      <c r="A615" t="s">
        <v>8219</v>
      </c>
      <c r="B615">
        <v>31</v>
      </c>
      <c r="D615" t="s">
        <v>8221</v>
      </c>
      <c r="E615">
        <v>22</v>
      </c>
    </row>
    <row r="616" spans="1:5">
      <c r="A616" t="s">
        <v>8219</v>
      </c>
      <c r="B616">
        <v>133</v>
      </c>
      <c r="D616" t="s">
        <v>8221</v>
      </c>
      <c r="E616">
        <v>8</v>
      </c>
    </row>
    <row r="617" spans="1:5">
      <c r="A617" t="s">
        <v>8219</v>
      </c>
      <c r="B617">
        <v>151</v>
      </c>
      <c r="D617" t="s">
        <v>8221</v>
      </c>
      <c r="E617">
        <v>6</v>
      </c>
    </row>
    <row r="618" spans="1:5">
      <c r="A618" t="s">
        <v>8219</v>
      </c>
      <c r="B618">
        <v>5</v>
      </c>
      <c r="D618" t="s">
        <v>8221</v>
      </c>
      <c r="E618">
        <v>1</v>
      </c>
    </row>
    <row r="619" spans="1:5">
      <c r="A619" t="s">
        <v>8219</v>
      </c>
      <c r="B619">
        <v>73</v>
      </c>
      <c r="D619" t="s">
        <v>8221</v>
      </c>
      <c r="E619">
        <v>3</v>
      </c>
    </row>
    <row r="620" spans="1:5">
      <c r="A620" t="s">
        <v>8219</v>
      </c>
      <c r="B620">
        <v>148</v>
      </c>
      <c r="D620" t="s">
        <v>8221</v>
      </c>
      <c r="E620">
        <v>0</v>
      </c>
    </row>
    <row r="621" spans="1:5">
      <c r="A621" t="s">
        <v>8219</v>
      </c>
      <c r="B621">
        <v>93</v>
      </c>
      <c r="D621" t="s">
        <v>8221</v>
      </c>
      <c r="E621">
        <v>0</v>
      </c>
    </row>
    <row r="622" spans="1:5">
      <c r="A622" t="s">
        <v>8219</v>
      </c>
      <c r="B622">
        <v>63</v>
      </c>
      <c r="D622" t="s">
        <v>8221</v>
      </c>
      <c r="E622">
        <v>0</v>
      </c>
    </row>
    <row r="623" spans="1:5">
      <c r="A623" t="s">
        <v>8219</v>
      </c>
      <c r="B623">
        <v>134</v>
      </c>
      <c r="D623" t="s">
        <v>8221</v>
      </c>
      <c r="E623">
        <v>0</v>
      </c>
    </row>
    <row r="624" spans="1:5">
      <c r="A624" t="s">
        <v>8219</v>
      </c>
      <c r="B624">
        <v>14</v>
      </c>
      <c r="D624" t="s">
        <v>8221</v>
      </c>
      <c r="E624">
        <v>0</v>
      </c>
    </row>
    <row r="625" spans="1:5">
      <c r="A625" t="s">
        <v>8219</v>
      </c>
      <c r="B625">
        <v>78</v>
      </c>
      <c r="D625" t="s">
        <v>8221</v>
      </c>
      <c r="E625">
        <v>3</v>
      </c>
    </row>
    <row r="626" spans="1:5">
      <c r="A626" t="s">
        <v>8219</v>
      </c>
      <c r="B626">
        <v>112</v>
      </c>
      <c r="D626" t="s">
        <v>8221</v>
      </c>
      <c r="E626">
        <v>0</v>
      </c>
    </row>
    <row r="627" spans="1:5">
      <c r="A627" t="s">
        <v>8219</v>
      </c>
      <c r="B627">
        <v>34</v>
      </c>
      <c r="D627" t="s">
        <v>8221</v>
      </c>
      <c r="E627">
        <v>0</v>
      </c>
    </row>
    <row r="628" spans="1:5">
      <c r="A628" t="s">
        <v>8219</v>
      </c>
      <c r="B628">
        <v>19</v>
      </c>
      <c r="D628" t="s">
        <v>8221</v>
      </c>
      <c r="E628">
        <v>1</v>
      </c>
    </row>
    <row r="629" spans="1:5">
      <c r="A629" t="s">
        <v>8219</v>
      </c>
      <c r="B629">
        <v>13</v>
      </c>
      <c r="D629" t="s">
        <v>8221</v>
      </c>
      <c r="E629">
        <v>6</v>
      </c>
    </row>
    <row r="630" spans="1:5">
      <c r="A630" t="s">
        <v>8219</v>
      </c>
      <c r="B630">
        <v>104</v>
      </c>
      <c r="D630" t="s">
        <v>8221</v>
      </c>
      <c r="E630">
        <v>1</v>
      </c>
    </row>
    <row r="631" spans="1:5">
      <c r="A631" t="s">
        <v>8219</v>
      </c>
      <c r="B631">
        <v>52</v>
      </c>
      <c r="D631" t="s">
        <v>8221</v>
      </c>
      <c r="E631">
        <v>2</v>
      </c>
    </row>
    <row r="632" spans="1:5">
      <c r="A632" t="s">
        <v>8219</v>
      </c>
      <c r="B632">
        <v>17</v>
      </c>
      <c r="D632" t="s">
        <v>8221</v>
      </c>
      <c r="E632">
        <v>0</v>
      </c>
    </row>
    <row r="633" spans="1:5">
      <c r="A633" t="s">
        <v>8219</v>
      </c>
      <c r="B633">
        <v>82</v>
      </c>
      <c r="D633" t="s">
        <v>8221</v>
      </c>
      <c r="E633">
        <v>3</v>
      </c>
    </row>
    <row r="634" spans="1:5">
      <c r="A634" t="s">
        <v>8219</v>
      </c>
      <c r="B634">
        <v>73</v>
      </c>
      <c r="D634" t="s">
        <v>8221</v>
      </c>
      <c r="E634">
        <v>3</v>
      </c>
    </row>
    <row r="635" spans="1:5">
      <c r="A635" t="s">
        <v>8219</v>
      </c>
      <c r="B635">
        <v>158</v>
      </c>
      <c r="D635" t="s">
        <v>8221</v>
      </c>
      <c r="E635">
        <v>0</v>
      </c>
    </row>
    <row r="636" spans="1:5">
      <c r="A636" t="s">
        <v>8219</v>
      </c>
      <c r="B636">
        <v>65</v>
      </c>
      <c r="D636" t="s">
        <v>8221</v>
      </c>
      <c r="E636">
        <v>6</v>
      </c>
    </row>
    <row r="637" spans="1:5">
      <c r="A637" t="s">
        <v>8219</v>
      </c>
      <c r="B637">
        <v>184</v>
      </c>
      <c r="D637" t="s">
        <v>8221</v>
      </c>
      <c r="E637">
        <v>0</v>
      </c>
    </row>
    <row r="638" spans="1:5">
      <c r="A638" t="s">
        <v>8219</v>
      </c>
      <c r="B638">
        <v>34</v>
      </c>
      <c r="D638" t="s">
        <v>8221</v>
      </c>
      <c r="E638">
        <v>19</v>
      </c>
    </row>
    <row r="639" spans="1:5">
      <c r="A639" t="s">
        <v>8219</v>
      </c>
      <c r="B639">
        <v>240</v>
      </c>
      <c r="D639" t="s">
        <v>8221</v>
      </c>
      <c r="E639">
        <v>1</v>
      </c>
    </row>
    <row r="640" spans="1:5">
      <c r="A640" t="s">
        <v>8219</v>
      </c>
      <c r="B640">
        <v>113</v>
      </c>
      <c r="D640" t="s">
        <v>8221</v>
      </c>
      <c r="E640">
        <v>2</v>
      </c>
    </row>
    <row r="641" spans="1:5">
      <c r="A641" t="s">
        <v>8219</v>
      </c>
      <c r="B641">
        <v>66</v>
      </c>
      <c r="D641" t="s">
        <v>8221</v>
      </c>
      <c r="E641">
        <v>0</v>
      </c>
    </row>
    <row r="642" spans="1:5">
      <c r="A642" t="s">
        <v>8219</v>
      </c>
      <c r="B642">
        <v>340</v>
      </c>
      <c r="D642" t="s">
        <v>8221</v>
      </c>
      <c r="E642">
        <v>11</v>
      </c>
    </row>
    <row r="643" spans="1:5">
      <c r="A643" t="s">
        <v>8219</v>
      </c>
      <c r="B643">
        <v>150</v>
      </c>
      <c r="D643" t="s">
        <v>8221</v>
      </c>
      <c r="E643">
        <v>0</v>
      </c>
    </row>
    <row r="644" spans="1:5">
      <c r="A644" t="s">
        <v>8219</v>
      </c>
      <c r="B644">
        <v>25</v>
      </c>
      <c r="D644" t="s">
        <v>8221</v>
      </c>
      <c r="E644">
        <v>0</v>
      </c>
    </row>
    <row r="645" spans="1:5">
      <c r="A645" t="s">
        <v>8219</v>
      </c>
      <c r="B645">
        <v>234</v>
      </c>
      <c r="D645" t="s">
        <v>8221</v>
      </c>
      <c r="E645">
        <v>1</v>
      </c>
    </row>
    <row r="646" spans="1:5">
      <c r="A646" t="s">
        <v>8219</v>
      </c>
      <c r="B646">
        <v>2602</v>
      </c>
      <c r="D646" t="s">
        <v>8221</v>
      </c>
      <c r="E646">
        <v>3</v>
      </c>
    </row>
    <row r="647" spans="1:5">
      <c r="A647" t="s">
        <v>8219</v>
      </c>
      <c r="B647">
        <v>248</v>
      </c>
      <c r="D647" t="s">
        <v>8221</v>
      </c>
      <c r="E647">
        <v>1</v>
      </c>
    </row>
    <row r="648" spans="1:5">
      <c r="A648" t="s">
        <v>8219</v>
      </c>
      <c r="B648">
        <v>600</v>
      </c>
      <c r="D648" t="s">
        <v>8221</v>
      </c>
      <c r="E648">
        <v>15</v>
      </c>
    </row>
    <row r="649" spans="1:5">
      <c r="A649" t="s">
        <v>8219</v>
      </c>
      <c r="B649">
        <v>293</v>
      </c>
      <c r="D649" t="s">
        <v>8221</v>
      </c>
      <c r="E649">
        <v>2</v>
      </c>
    </row>
    <row r="650" spans="1:5">
      <c r="A650" t="s">
        <v>8219</v>
      </c>
      <c r="B650">
        <v>321</v>
      </c>
      <c r="D650" t="s">
        <v>8221</v>
      </c>
      <c r="E650">
        <v>1</v>
      </c>
    </row>
    <row r="651" spans="1:5">
      <c r="A651" t="s">
        <v>8219</v>
      </c>
      <c r="B651">
        <v>81</v>
      </c>
      <c r="D651" t="s">
        <v>8221</v>
      </c>
      <c r="E651">
        <v>1</v>
      </c>
    </row>
    <row r="652" spans="1:5">
      <c r="A652" t="s">
        <v>8219</v>
      </c>
      <c r="B652">
        <v>343</v>
      </c>
      <c r="D652" t="s">
        <v>8221</v>
      </c>
      <c r="E652">
        <v>0</v>
      </c>
    </row>
    <row r="653" spans="1:5">
      <c r="A653" t="s">
        <v>8219</v>
      </c>
      <c r="B653">
        <v>336</v>
      </c>
      <c r="D653" t="s">
        <v>8221</v>
      </c>
      <c r="E653">
        <v>1</v>
      </c>
    </row>
    <row r="654" spans="1:5">
      <c r="A654" t="s">
        <v>8219</v>
      </c>
      <c r="B654">
        <v>47</v>
      </c>
      <c r="D654" t="s">
        <v>8221</v>
      </c>
      <c r="E654">
        <v>11</v>
      </c>
    </row>
    <row r="655" spans="1:5">
      <c r="A655" t="s">
        <v>8219</v>
      </c>
      <c r="B655">
        <v>76</v>
      </c>
      <c r="D655" t="s">
        <v>8221</v>
      </c>
      <c r="E655">
        <v>0</v>
      </c>
    </row>
    <row r="656" spans="1:5">
      <c r="A656" t="s">
        <v>8219</v>
      </c>
      <c r="B656">
        <v>441</v>
      </c>
      <c r="D656" t="s">
        <v>8221</v>
      </c>
      <c r="E656">
        <v>1</v>
      </c>
    </row>
    <row r="657" spans="1:5">
      <c r="A657" t="s">
        <v>8219</v>
      </c>
      <c r="B657">
        <v>916</v>
      </c>
      <c r="D657" t="s">
        <v>8221</v>
      </c>
      <c r="E657">
        <v>6</v>
      </c>
    </row>
    <row r="658" spans="1:5">
      <c r="A658" t="s">
        <v>8219</v>
      </c>
      <c r="B658">
        <v>369</v>
      </c>
      <c r="D658" t="s">
        <v>8221</v>
      </c>
      <c r="E658">
        <v>7</v>
      </c>
    </row>
    <row r="659" spans="1:5">
      <c r="A659" t="s">
        <v>8219</v>
      </c>
      <c r="B659">
        <v>20242</v>
      </c>
      <c r="D659" t="s">
        <v>8221</v>
      </c>
      <c r="E659">
        <v>0</v>
      </c>
    </row>
    <row r="660" spans="1:5">
      <c r="A660" t="s">
        <v>8219</v>
      </c>
      <c r="B660">
        <v>71</v>
      </c>
      <c r="D660" t="s">
        <v>8221</v>
      </c>
      <c r="E660">
        <v>16</v>
      </c>
    </row>
    <row r="661" spans="1:5">
      <c r="A661" t="s">
        <v>8219</v>
      </c>
      <c r="B661">
        <v>635</v>
      </c>
      <c r="D661" t="s">
        <v>8221</v>
      </c>
      <c r="E661">
        <v>0</v>
      </c>
    </row>
    <row r="662" spans="1:5">
      <c r="A662" t="s">
        <v>8219</v>
      </c>
      <c r="B662">
        <v>885</v>
      </c>
      <c r="D662" t="s">
        <v>8221</v>
      </c>
      <c r="E662">
        <v>0</v>
      </c>
    </row>
    <row r="663" spans="1:5">
      <c r="A663" t="s">
        <v>8219</v>
      </c>
      <c r="B663">
        <v>329</v>
      </c>
      <c r="D663" t="s">
        <v>8221</v>
      </c>
      <c r="E663">
        <v>0</v>
      </c>
    </row>
    <row r="664" spans="1:5">
      <c r="A664" t="s">
        <v>8219</v>
      </c>
      <c r="B664">
        <v>71</v>
      </c>
      <c r="D664" t="s">
        <v>8221</v>
      </c>
      <c r="E664">
        <v>12</v>
      </c>
    </row>
    <row r="665" spans="1:5">
      <c r="A665" t="s">
        <v>8219</v>
      </c>
      <c r="B665">
        <v>269</v>
      </c>
      <c r="D665" t="s">
        <v>8221</v>
      </c>
      <c r="E665">
        <v>1</v>
      </c>
    </row>
    <row r="666" spans="1:5">
      <c r="A666" t="s">
        <v>8219</v>
      </c>
      <c r="B666">
        <v>345</v>
      </c>
      <c r="D666" t="s">
        <v>8221</v>
      </c>
      <c r="E666">
        <v>3</v>
      </c>
    </row>
    <row r="667" spans="1:5">
      <c r="A667" t="s">
        <v>8219</v>
      </c>
      <c r="B667">
        <v>43</v>
      </c>
      <c r="D667" t="s">
        <v>8221</v>
      </c>
      <c r="E667">
        <v>1</v>
      </c>
    </row>
    <row r="668" spans="1:5">
      <c r="A668" t="s">
        <v>8219</v>
      </c>
      <c r="B668">
        <v>33</v>
      </c>
      <c r="D668" t="s">
        <v>8221</v>
      </c>
      <c r="E668">
        <v>4</v>
      </c>
    </row>
    <row r="669" spans="1:5">
      <c r="A669" t="s">
        <v>8219</v>
      </c>
      <c r="B669">
        <v>211</v>
      </c>
      <c r="D669" t="s">
        <v>8221</v>
      </c>
      <c r="E669">
        <v>1</v>
      </c>
    </row>
    <row r="670" spans="1:5">
      <c r="A670" t="s">
        <v>8219</v>
      </c>
      <c r="B670">
        <v>196</v>
      </c>
      <c r="D670" t="s">
        <v>8221</v>
      </c>
      <c r="E670">
        <v>3</v>
      </c>
    </row>
    <row r="671" spans="1:5">
      <c r="A671" t="s">
        <v>8219</v>
      </c>
      <c r="B671">
        <v>405</v>
      </c>
      <c r="D671" t="s">
        <v>8221</v>
      </c>
      <c r="E671">
        <v>1</v>
      </c>
    </row>
    <row r="672" spans="1:5">
      <c r="A672" t="s">
        <v>8219</v>
      </c>
      <c r="B672">
        <v>206</v>
      </c>
      <c r="D672" t="s">
        <v>8221</v>
      </c>
      <c r="E672">
        <v>0</v>
      </c>
    </row>
    <row r="673" spans="1:5">
      <c r="A673" t="s">
        <v>8219</v>
      </c>
      <c r="B673">
        <v>335</v>
      </c>
      <c r="D673" t="s">
        <v>8221</v>
      </c>
      <c r="E673">
        <v>12</v>
      </c>
    </row>
    <row r="674" spans="1:5">
      <c r="A674" t="s">
        <v>8219</v>
      </c>
      <c r="B674">
        <v>215</v>
      </c>
      <c r="D674" t="s">
        <v>8221</v>
      </c>
      <c r="E674">
        <v>0</v>
      </c>
    </row>
    <row r="675" spans="1:5">
      <c r="A675" t="s">
        <v>8219</v>
      </c>
      <c r="B675">
        <v>176</v>
      </c>
      <c r="D675" t="s">
        <v>8221</v>
      </c>
      <c r="E675">
        <v>1</v>
      </c>
    </row>
    <row r="676" spans="1:5">
      <c r="A676" t="s">
        <v>8219</v>
      </c>
      <c r="B676">
        <v>555</v>
      </c>
      <c r="D676" t="s">
        <v>8221</v>
      </c>
      <c r="E676">
        <v>0</v>
      </c>
    </row>
    <row r="677" spans="1:5">
      <c r="A677" t="s">
        <v>8219</v>
      </c>
      <c r="B677">
        <v>116</v>
      </c>
      <c r="D677" t="s">
        <v>8221</v>
      </c>
      <c r="E677">
        <v>0</v>
      </c>
    </row>
    <row r="678" spans="1:5">
      <c r="A678" t="s">
        <v>8219</v>
      </c>
      <c r="B678">
        <v>615</v>
      </c>
      <c r="D678" t="s">
        <v>8221</v>
      </c>
      <c r="E678">
        <v>2</v>
      </c>
    </row>
    <row r="679" spans="1:5">
      <c r="A679" t="s">
        <v>8219</v>
      </c>
      <c r="B679">
        <v>236</v>
      </c>
      <c r="D679" t="s">
        <v>8221</v>
      </c>
      <c r="E679">
        <v>92</v>
      </c>
    </row>
    <row r="680" spans="1:5">
      <c r="A680" t="s">
        <v>8219</v>
      </c>
      <c r="B680">
        <v>145</v>
      </c>
      <c r="D680" t="s">
        <v>8221</v>
      </c>
      <c r="E680">
        <v>0</v>
      </c>
    </row>
    <row r="681" spans="1:5">
      <c r="A681" t="s">
        <v>8219</v>
      </c>
      <c r="B681">
        <v>167</v>
      </c>
      <c r="D681" t="s">
        <v>8221</v>
      </c>
      <c r="E681">
        <v>3</v>
      </c>
    </row>
    <row r="682" spans="1:5">
      <c r="A682" t="s">
        <v>8219</v>
      </c>
      <c r="B682">
        <v>235</v>
      </c>
      <c r="D682" t="s">
        <v>8221</v>
      </c>
      <c r="E682">
        <v>10</v>
      </c>
    </row>
    <row r="683" spans="1:5">
      <c r="A683" t="s">
        <v>8219</v>
      </c>
      <c r="B683">
        <v>452</v>
      </c>
      <c r="D683" t="s">
        <v>8221</v>
      </c>
      <c r="E683">
        <v>7</v>
      </c>
    </row>
    <row r="684" spans="1:5">
      <c r="A684" t="s">
        <v>8219</v>
      </c>
      <c r="B684">
        <v>241</v>
      </c>
      <c r="D684" t="s">
        <v>8221</v>
      </c>
      <c r="E684">
        <v>3</v>
      </c>
    </row>
    <row r="685" spans="1:5">
      <c r="A685" t="s">
        <v>8219</v>
      </c>
      <c r="B685">
        <v>28</v>
      </c>
      <c r="D685" t="s">
        <v>8221</v>
      </c>
      <c r="E685">
        <v>0</v>
      </c>
    </row>
    <row r="686" spans="1:5">
      <c r="A686" t="s">
        <v>8219</v>
      </c>
      <c r="B686">
        <v>140</v>
      </c>
      <c r="D686" t="s">
        <v>8221</v>
      </c>
      <c r="E686">
        <v>1</v>
      </c>
    </row>
    <row r="687" spans="1:5">
      <c r="A687" t="s">
        <v>8219</v>
      </c>
      <c r="B687">
        <v>280</v>
      </c>
      <c r="D687" t="s">
        <v>8221</v>
      </c>
      <c r="E687">
        <v>0</v>
      </c>
    </row>
    <row r="688" spans="1:5">
      <c r="A688" t="s">
        <v>8219</v>
      </c>
      <c r="B688">
        <v>70</v>
      </c>
      <c r="D688" t="s">
        <v>8221</v>
      </c>
      <c r="E688">
        <v>9</v>
      </c>
    </row>
    <row r="689" spans="1:5">
      <c r="A689" t="s">
        <v>8219</v>
      </c>
      <c r="B689">
        <v>160</v>
      </c>
      <c r="D689" t="s">
        <v>8221</v>
      </c>
      <c r="E689">
        <v>2</v>
      </c>
    </row>
    <row r="690" spans="1:5">
      <c r="A690" t="s">
        <v>8219</v>
      </c>
      <c r="B690">
        <v>141</v>
      </c>
      <c r="D690" t="s">
        <v>8221</v>
      </c>
      <c r="E690">
        <v>1</v>
      </c>
    </row>
    <row r="691" spans="1:5">
      <c r="A691" t="s">
        <v>8219</v>
      </c>
      <c r="B691">
        <v>874</v>
      </c>
      <c r="D691" t="s">
        <v>8221</v>
      </c>
      <c r="E691">
        <v>2</v>
      </c>
    </row>
    <row r="692" spans="1:5">
      <c r="A692" t="s">
        <v>8219</v>
      </c>
      <c r="B692">
        <v>73</v>
      </c>
      <c r="D692" t="s">
        <v>8221</v>
      </c>
      <c r="E692">
        <v>11</v>
      </c>
    </row>
    <row r="693" spans="1:5">
      <c r="A693" t="s">
        <v>8219</v>
      </c>
      <c r="B693">
        <v>294</v>
      </c>
      <c r="D693" t="s">
        <v>8221</v>
      </c>
      <c r="E693">
        <v>0</v>
      </c>
    </row>
    <row r="694" spans="1:5">
      <c r="A694" t="s">
        <v>8219</v>
      </c>
      <c r="B694">
        <v>740</v>
      </c>
      <c r="D694" t="s">
        <v>8221</v>
      </c>
      <c r="E694">
        <v>0</v>
      </c>
    </row>
    <row r="695" spans="1:5">
      <c r="A695" t="s">
        <v>8219</v>
      </c>
      <c r="B695">
        <v>369</v>
      </c>
      <c r="D695" t="s">
        <v>8221</v>
      </c>
      <c r="E695">
        <v>9</v>
      </c>
    </row>
    <row r="696" spans="1:5">
      <c r="A696" t="s">
        <v>8219</v>
      </c>
      <c r="B696">
        <v>110</v>
      </c>
      <c r="D696" t="s">
        <v>8221</v>
      </c>
      <c r="E696">
        <v>0</v>
      </c>
    </row>
    <row r="697" spans="1:5">
      <c r="A697" t="s">
        <v>8219</v>
      </c>
      <c r="B697">
        <v>455</v>
      </c>
      <c r="D697" t="s">
        <v>8221</v>
      </c>
      <c r="E697">
        <v>4</v>
      </c>
    </row>
    <row r="698" spans="1:5">
      <c r="A698" t="s">
        <v>8219</v>
      </c>
      <c r="B698">
        <v>224</v>
      </c>
      <c r="D698" t="s">
        <v>8221</v>
      </c>
      <c r="E698">
        <v>1</v>
      </c>
    </row>
    <row r="699" spans="1:5">
      <c r="A699" t="s">
        <v>8219</v>
      </c>
      <c r="B699">
        <v>46</v>
      </c>
      <c r="D699" t="s">
        <v>8221</v>
      </c>
      <c r="E699">
        <v>2</v>
      </c>
    </row>
    <row r="700" spans="1:5">
      <c r="A700" t="s">
        <v>8219</v>
      </c>
      <c r="B700">
        <v>284</v>
      </c>
      <c r="D700" t="s">
        <v>8221</v>
      </c>
      <c r="E700">
        <v>0</v>
      </c>
    </row>
    <row r="701" spans="1:5">
      <c r="A701" t="s">
        <v>8219</v>
      </c>
      <c r="B701">
        <v>98</v>
      </c>
      <c r="D701" t="s">
        <v>8221</v>
      </c>
      <c r="E701">
        <v>1</v>
      </c>
    </row>
    <row r="702" spans="1:5">
      <c r="A702" t="s">
        <v>8219</v>
      </c>
      <c r="B702">
        <v>56</v>
      </c>
      <c r="D702" t="s">
        <v>8221</v>
      </c>
      <c r="E702">
        <v>17</v>
      </c>
    </row>
    <row r="703" spans="1:5">
      <c r="A703" t="s">
        <v>8219</v>
      </c>
      <c r="B703">
        <v>32</v>
      </c>
      <c r="D703" t="s">
        <v>8221</v>
      </c>
      <c r="E703">
        <v>2</v>
      </c>
    </row>
    <row r="704" spans="1:5">
      <c r="A704" t="s">
        <v>8219</v>
      </c>
      <c r="B704">
        <v>30</v>
      </c>
      <c r="D704" t="s">
        <v>8221</v>
      </c>
      <c r="E704">
        <v>3</v>
      </c>
    </row>
    <row r="705" spans="1:5">
      <c r="A705" t="s">
        <v>8219</v>
      </c>
      <c r="B705">
        <v>70</v>
      </c>
      <c r="D705" t="s">
        <v>8221</v>
      </c>
      <c r="E705">
        <v>41</v>
      </c>
    </row>
    <row r="706" spans="1:5">
      <c r="A706" t="s">
        <v>8219</v>
      </c>
      <c r="B706">
        <v>44</v>
      </c>
      <c r="D706" t="s">
        <v>8221</v>
      </c>
      <c r="E706">
        <v>2</v>
      </c>
    </row>
    <row r="707" spans="1:5">
      <c r="A707" t="s">
        <v>8219</v>
      </c>
      <c r="B707">
        <v>92</v>
      </c>
      <c r="D707" t="s">
        <v>8221</v>
      </c>
      <c r="E707">
        <v>3</v>
      </c>
    </row>
    <row r="708" spans="1:5">
      <c r="A708" t="s">
        <v>8219</v>
      </c>
      <c r="B708">
        <v>205</v>
      </c>
      <c r="D708" t="s">
        <v>8221</v>
      </c>
      <c r="E708">
        <v>8</v>
      </c>
    </row>
    <row r="709" spans="1:5">
      <c r="A709" t="s">
        <v>8219</v>
      </c>
      <c r="B709">
        <v>23</v>
      </c>
      <c r="D709" t="s">
        <v>8221</v>
      </c>
      <c r="E709">
        <v>0</v>
      </c>
    </row>
    <row r="710" spans="1:5">
      <c r="A710" t="s">
        <v>8219</v>
      </c>
      <c r="B710">
        <v>4</v>
      </c>
      <c r="D710" t="s">
        <v>8221</v>
      </c>
      <c r="E710">
        <v>1</v>
      </c>
    </row>
    <row r="711" spans="1:5">
      <c r="A711" t="s">
        <v>8219</v>
      </c>
      <c r="B711">
        <v>112</v>
      </c>
      <c r="D711" t="s">
        <v>8221</v>
      </c>
      <c r="E711">
        <v>3</v>
      </c>
    </row>
    <row r="712" spans="1:5">
      <c r="A712" t="s">
        <v>8219</v>
      </c>
      <c r="B712">
        <v>27</v>
      </c>
      <c r="D712" t="s">
        <v>8221</v>
      </c>
      <c r="E712">
        <v>4</v>
      </c>
    </row>
    <row r="713" spans="1:5">
      <c r="A713" t="s">
        <v>8219</v>
      </c>
      <c r="B713">
        <v>11</v>
      </c>
      <c r="D713" t="s">
        <v>8221</v>
      </c>
      <c r="E713">
        <v>9</v>
      </c>
    </row>
    <row r="714" spans="1:5">
      <c r="A714" t="s">
        <v>8219</v>
      </c>
      <c r="B714">
        <v>26</v>
      </c>
      <c r="D714" t="s">
        <v>8221</v>
      </c>
      <c r="E714">
        <v>16</v>
      </c>
    </row>
    <row r="715" spans="1:5">
      <c r="A715" t="s">
        <v>8219</v>
      </c>
      <c r="B715">
        <v>77</v>
      </c>
      <c r="D715" t="s">
        <v>8221</v>
      </c>
      <c r="E715">
        <v>1</v>
      </c>
    </row>
    <row r="716" spans="1:5">
      <c r="A716" t="s">
        <v>8219</v>
      </c>
      <c r="B716">
        <v>136</v>
      </c>
      <c r="D716" t="s">
        <v>8221</v>
      </c>
      <c r="E716">
        <v>7</v>
      </c>
    </row>
    <row r="717" spans="1:5">
      <c r="A717" t="s">
        <v>8219</v>
      </c>
      <c r="B717">
        <v>157</v>
      </c>
      <c r="D717" t="s">
        <v>8221</v>
      </c>
      <c r="E717">
        <v>0</v>
      </c>
    </row>
    <row r="718" spans="1:5">
      <c r="A718" t="s">
        <v>8219</v>
      </c>
      <c r="B718">
        <v>158</v>
      </c>
      <c r="D718" t="s">
        <v>8221</v>
      </c>
      <c r="E718">
        <v>0</v>
      </c>
    </row>
    <row r="719" spans="1:5">
      <c r="A719" t="s">
        <v>8219</v>
      </c>
      <c r="B719">
        <v>27</v>
      </c>
      <c r="D719" t="s">
        <v>8221</v>
      </c>
      <c r="E719">
        <v>0</v>
      </c>
    </row>
    <row r="720" spans="1:5">
      <c r="A720" t="s">
        <v>8219</v>
      </c>
      <c r="B720">
        <v>23</v>
      </c>
      <c r="D720" t="s">
        <v>8221</v>
      </c>
      <c r="E720">
        <v>0</v>
      </c>
    </row>
    <row r="721" spans="1:5">
      <c r="A721" t="s">
        <v>8219</v>
      </c>
      <c r="B721">
        <v>17</v>
      </c>
      <c r="D721" t="s">
        <v>8221</v>
      </c>
      <c r="E721">
        <v>0</v>
      </c>
    </row>
    <row r="722" spans="1:5">
      <c r="A722" t="s">
        <v>8219</v>
      </c>
      <c r="B722">
        <v>37</v>
      </c>
      <c r="D722" t="s">
        <v>8221</v>
      </c>
      <c r="E722">
        <v>1</v>
      </c>
    </row>
    <row r="723" spans="1:5">
      <c r="A723" t="s">
        <v>8219</v>
      </c>
      <c r="B723">
        <v>65</v>
      </c>
      <c r="D723" t="s">
        <v>8221</v>
      </c>
      <c r="E723">
        <v>2</v>
      </c>
    </row>
    <row r="724" spans="1:5">
      <c r="A724" t="s">
        <v>8219</v>
      </c>
      <c r="B724">
        <v>18</v>
      </c>
      <c r="D724" t="s">
        <v>8221</v>
      </c>
      <c r="E724">
        <v>1</v>
      </c>
    </row>
    <row r="725" spans="1:5">
      <c r="A725" t="s">
        <v>8219</v>
      </c>
      <c r="B725">
        <v>25</v>
      </c>
      <c r="D725" t="s">
        <v>8221</v>
      </c>
      <c r="E725">
        <v>15</v>
      </c>
    </row>
    <row r="726" spans="1:5">
      <c r="A726" t="s">
        <v>8219</v>
      </c>
      <c r="B726">
        <v>104</v>
      </c>
      <c r="D726" t="s">
        <v>8221</v>
      </c>
      <c r="E726">
        <v>1</v>
      </c>
    </row>
    <row r="727" spans="1:5">
      <c r="A727" t="s">
        <v>8219</v>
      </c>
      <c r="B727">
        <v>108</v>
      </c>
      <c r="D727" t="s">
        <v>8221</v>
      </c>
      <c r="E727">
        <v>1</v>
      </c>
    </row>
    <row r="728" spans="1:5">
      <c r="A728" t="s">
        <v>8219</v>
      </c>
      <c r="B728">
        <v>38</v>
      </c>
      <c r="D728" t="s">
        <v>8221</v>
      </c>
      <c r="E728">
        <v>0</v>
      </c>
    </row>
    <row r="729" spans="1:5">
      <c r="A729" t="s">
        <v>8219</v>
      </c>
      <c r="B729">
        <v>88</v>
      </c>
      <c r="D729" t="s">
        <v>8221</v>
      </c>
      <c r="E729">
        <v>39</v>
      </c>
    </row>
    <row r="730" spans="1:5">
      <c r="A730" t="s">
        <v>8219</v>
      </c>
      <c r="B730">
        <v>82</v>
      </c>
      <c r="D730" t="s">
        <v>8221</v>
      </c>
      <c r="E730">
        <v>103</v>
      </c>
    </row>
    <row r="731" spans="1:5">
      <c r="A731" t="s">
        <v>8219</v>
      </c>
      <c r="B731">
        <v>126</v>
      </c>
      <c r="D731" t="s">
        <v>8221</v>
      </c>
      <c r="E731">
        <v>0</v>
      </c>
    </row>
    <row r="732" spans="1:5">
      <c r="A732" t="s">
        <v>8219</v>
      </c>
      <c r="B732">
        <v>133</v>
      </c>
      <c r="D732" t="s">
        <v>8221</v>
      </c>
      <c r="E732">
        <v>39</v>
      </c>
    </row>
    <row r="733" spans="1:5">
      <c r="A733" t="s">
        <v>8219</v>
      </c>
      <c r="B733">
        <v>47</v>
      </c>
      <c r="D733" t="s">
        <v>8221</v>
      </c>
      <c r="E733">
        <v>15</v>
      </c>
    </row>
    <row r="734" spans="1:5">
      <c r="A734" t="s">
        <v>8219</v>
      </c>
      <c r="B734">
        <v>58</v>
      </c>
      <c r="D734" t="s">
        <v>8221</v>
      </c>
      <c r="E734">
        <v>22</v>
      </c>
    </row>
    <row r="735" spans="1:5">
      <c r="A735" t="s">
        <v>8219</v>
      </c>
      <c r="B735">
        <v>32</v>
      </c>
      <c r="D735" t="s">
        <v>8221</v>
      </c>
      <c r="E735">
        <v>92</v>
      </c>
    </row>
    <row r="736" spans="1:5">
      <c r="A736" t="s">
        <v>8219</v>
      </c>
      <c r="B736">
        <v>37</v>
      </c>
      <c r="D736" t="s">
        <v>8221</v>
      </c>
      <c r="E736">
        <v>25</v>
      </c>
    </row>
    <row r="737" spans="1:5">
      <c r="A737" t="s">
        <v>8219</v>
      </c>
      <c r="B737">
        <v>87</v>
      </c>
      <c r="D737" t="s">
        <v>8221</v>
      </c>
      <c r="E737">
        <v>19</v>
      </c>
    </row>
    <row r="738" spans="1:5">
      <c r="A738" t="s">
        <v>8219</v>
      </c>
      <c r="B738">
        <v>15</v>
      </c>
      <c r="D738" t="s">
        <v>8221</v>
      </c>
      <c r="E738">
        <v>19</v>
      </c>
    </row>
    <row r="739" spans="1:5">
      <c r="A739" t="s">
        <v>8219</v>
      </c>
      <c r="B739">
        <v>27</v>
      </c>
      <c r="D739" t="s">
        <v>8221</v>
      </c>
      <c r="E739">
        <v>13</v>
      </c>
    </row>
    <row r="740" spans="1:5">
      <c r="A740" t="s">
        <v>8219</v>
      </c>
      <c r="B740">
        <v>19</v>
      </c>
      <c r="D740" t="s">
        <v>8221</v>
      </c>
      <c r="E740">
        <v>124</v>
      </c>
    </row>
    <row r="741" spans="1:5">
      <c r="A741" t="s">
        <v>8219</v>
      </c>
      <c r="B741">
        <v>17</v>
      </c>
      <c r="D741" t="s">
        <v>8221</v>
      </c>
      <c r="E741">
        <v>4</v>
      </c>
    </row>
    <row r="742" spans="1:5">
      <c r="A742" t="s">
        <v>8219</v>
      </c>
      <c r="B742">
        <v>26</v>
      </c>
      <c r="D742" t="s">
        <v>8221</v>
      </c>
      <c r="E742">
        <v>10</v>
      </c>
    </row>
    <row r="743" spans="1:5">
      <c r="A743" t="s">
        <v>8219</v>
      </c>
      <c r="B743">
        <v>28</v>
      </c>
      <c r="D743" t="s">
        <v>8221</v>
      </c>
      <c r="E743">
        <v>15</v>
      </c>
    </row>
    <row r="744" spans="1:5">
      <c r="A744" t="s">
        <v>8219</v>
      </c>
      <c r="B744">
        <v>37</v>
      </c>
      <c r="D744" t="s">
        <v>8221</v>
      </c>
      <c r="E744">
        <v>38</v>
      </c>
    </row>
    <row r="745" spans="1:5">
      <c r="A745" t="s">
        <v>8219</v>
      </c>
      <c r="B745">
        <v>128</v>
      </c>
      <c r="D745" t="s">
        <v>8221</v>
      </c>
      <c r="E745">
        <v>152</v>
      </c>
    </row>
    <row r="746" spans="1:5">
      <c r="A746" t="s">
        <v>8219</v>
      </c>
      <c r="B746">
        <v>10</v>
      </c>
      <c r="D746" t="s">
        <v>8221</v>
      </c>
      <c r="E746">
        <v>24</v>
      </c>
    </row>
    <row r="747" spans="1:5">
      <c r="A747" t="s">
        <v>8219</v>
      </c>
      <c r="B747">
        <v>83</v>
      </c>
      <c r="D747" t="s">
        <v>8221</v>
      </c>
      <c r="E747">
        <v>76</v>
      </c>
    </row>
    <row r="748" spans="1:5">
      <c r="A748" t="s">
        <v>8219</v>
      </c>
      <c r="B748">
        <v>46</v>
      </c>
      <c r="D748" t="s">
        <v>8221</v>
      </c>
      <c r="E748">
        <v>185</v>
      </c>
    </row>
    <row r="749" spans="1:5">
      <c r="A749" t="s">
        <v>8219</v>
      </c>
      <c r="B749">
        <v>90</v>
      </c>
      <c r="D749" t="s">
        <v>8221</v>
      </c>
      <c r="E749">
        <v>33</v>
      </c>
    </row>
    <row r="750" spans="1:5">
      <c r="A750" t="s">
        <v>8219</v>
      </c>
      <c r="B750">
        <v>81</v>
      </c>
      <c r="D750" t="s">
        <v>8221</v>
      </c>
      <c r="E750">
        <v>108</v>
      </c>
    </row>
    <row r="751" spans="1:5">
      <c r="A751" t="s">
        <v>8219</v>
      </c>
      <c r="B751">
        <v>32</v>
      </c>
      <c r="D751" t="s">
        <v>8221</v>
      </c>
      <c r="E751">
        <v>29</v>
      </c>
    </row>
    <row r="752" spans="1:5">
      <c r="A752" t="s">
        <v>8219</v>
      </c>
      <c r="B752">
        <v>20</v>
      </c>
      <c r="D752" t="s">
        <v>8221</v>
      </c>
      <c r="E752">
        <v>24</v>
      </c>
    </row>
    <row r="753" spans="1:5">
      <c r="A753" t="s">
        <v>8219</v>
      </c>
      <c r="B753">
        <v>70</v>
      </c>
      <c r="D753" t="s">
        <v>8221</v>
      </c>
      <c r="E753">
        <v>4</v>
      </c>
    </row>
    <row r="754" spans="1:5">
      <c r="A754" t="s">
        <v>8219</v>
      </c>
      <c r="B754">
        <v>168</v>
      </c>
      <c r="D754" t="s">
        <v>8221</v>
      </c>
      <c r="E754">
        <v>4</v>
      </c>
    </row>
    <row r="755" spans="1:5">
      <c r="A755" t="s">
        <v>8219</v>
      </c>
      <c r="B755">
        <v>34</v>
      </c>
      <c r="D755" t="s">
        <v>8221</v>
      </c>
      <c r="E755">
        <v>15</v>
      </c>
    </row>
    <row r="756" spans="1:5">
      <c r="A756" t="s">
        <v>8219</v>
      </c>
      <c r="B756">
        <v>48</v>
      </c>
      <c r="D756" t="s">
        <v>8221</v>
      </c>
      <c r="E756">
        <v>4</v>
      </c>
    </row>
    <row r="757" spans="1:5">
      <c r="A757" t="s">
        <v>8219</v>
      </c>
      <c r="B757">
        <v>48</v>
      </c>
      <c r="D757" t="s">
        <v>8221</v>
      </c>
      <c r="E757">
        <v>139</v>
      </c>
    </row>
    <row r="758" spans="1:5">
      <c r="A758" t="s">
        <v>8219</v>
      </c>
      <c r="B758">
        <v>221</v>
      </c>
      <c r="D758" t="s">
        <v>8221</v>
      </c>
      <c r="E758">
        <v>2</v>
      </c>
    </row>
    <row r="759" spans="1:5">
      <c r="A759" t="s">
        <v>8219</v>
      </c>
      <c r="B759">
        <v>107</v>
      </c>
      <c r="D759" t="s">
        <v>8221</v>
      </c>
      <c r="E759">
        <v>18</v>
      </c>
    </row>
    <row r="760" spans="1:5">
      <c r="A760" t="s">
        <v>8219</v>
      </c>
      <c r="B760">
        <v>45</v>
      </c>
      <c r="D760" t="s">
        <v>8221</v>
      </c>
      <c r="E760">
        <v>81</v>
      </c>
    </row>
    <row r="761" spans="1:5">
      <c r="A761" t="s">
        <v>8219</v>
      </c>
      <c r="B761">
        <v>36</v>
      </c>
      <c r="D761" t="s">
        <v>8221</v>
      </c>
      <c r="E761">
        <v>86</v>
      </c>
    </row>
    <row r="762" spans="1:5">
      <c r="A762" t="s">
        <v>8219</v>
      </c>
      <c r="B762">
        <v>101</v>
      </c>
      <c r="D762" t="s">
        <v>8221</v>
      </c>
      <c r="E762">
        <v>140</v>
      </c>
    </row>
    <row r="763" spans="1:5">
      <c r="A763" t="s">
        <v>8219</v>
      </c>
      <c r="B763">
        <v>62</v>
      </c>
      <c r="D763" t="s">
        <v>8221</v>
      </c>
      <c r="E763">
        <v>37</v>
      </c>
    </row>
    <row r="764" spans="1:5">
      <c r="A764" t="s">
        <v>8219</v>
      </c>
      <c r="B764">
        <v>32</v>
      </c>
      <c r="D764" t="s">
        <v>8221</v>
      </c>
      <c r="E764">
        <v>6</v>
      </c>
    </row>
    <row r="765" spans="1:5">
      <c r="A765" t="s">
        <v>8219</v>
      </c>
      <c r="B765">
        <v>89</v>
      </c>
      <c r="D765" t="s">
        <v>8221</v>
      </c>
      <c r="E765">
        <v>113</v>
      </c>
    </row>
    <row r="766" spans="1:5">
      <c r="A766" t="s">
        <v>8219</v>
      </c>
      <c r="B766">
        <v>93</v>
      </c>
      <c r="D766" t="s">
        <v>8221</v>
      </c>
      <c r="E766">
        <v>37</v>
      </c>
    </row>
    <row r="767" spans="1:5">
      <c r="A767" t="s">
        <v>8219</v>
      </c>
      <c r="B767">
        <v>98</v>
      </c>
      <c r="D767" t="s">
        <v>8221</v>
      </c>
      <c r="E767">
        <v>18</v>
      </c>
    </row>
    <row r="768" spans="1:5">
      <c r="A768" t="s">
        <v>8219</v>
      </c>
      <c r="B768">
        <v>82</v>
      </c>
      <c r="D768" t="s">
        <v>8221</v>
      </c>
      <c r="E768">
        <v>75</v>
      </c>
    </row>
    <row r="769" spans="1:5">
      <c r="A769" t="s">
        <v>8219</v>
      </c>
      <c r="B769">
        <v>116</v>
      </c>
      <c r="D769" t="s">
        <v>8221</v>
      </c>
      <c r="E769">
        <v>52</v>
      </c>
    </row>
    <row r="770" spans="1:5">
      <c r="A770" t="s">
        <v>8219</v>
      </c>
      <c r="B770">
        <v>52</v>
      </c>
      <c r="D770" t="s">
        <v>8221</v>
      </c>
      <c r="E770">
        <v>122</v>
      </c>
    </row>
    <row r="771" spans="1:5">
      <c r="A771" t="s">
        <v>8219</v>
      </c>
      <c r="B771">
        <v>23</v>
      </c>
      <c r="D771" t="s">
        <v>8221</v>
      </c>
      <c r="E771">
        <v>8</v>
      </c>
    </row>
    <row r="772" spans="1:5">
      <c r="A772" t="s">
        <v>8219</v>
      </c>
      <c r="B772">
        <v>77</v>
      </c>
      <c r="D772" t="s">
        <v>8221</v>
      </c>
      <c r="E772">
        <v>8</v>
      </c>
    </row>
    <row r="773" spans="1:5">
      <c r="A773" t="s">
        <v>8219</v>
      </c>
      <c r="B773">
        <v>49</v>
      </c>
      <c r="D773" t="s">
        <v>8221</v>
      </c>
      <c r="E773">
        <v>96</v>
      </c>
    </row>
    <row r="774" spans="1:5">
      <c r="A774" t="s">
        <v>8219</v>
      </c>
      <c r="B774">
        <v>59</v>
      </c>
      <c r="D774" t="s">
        <v>8221</v>
      </c>
      <c r="E774">
        <v>9</v>
      </c>
    </row>
    <row r="775" spans="1:5">
      <c r="A775" t="s">
        <v>8219</v>
      </c>
      <c r="B775">
        <v>113</v>
      </c>
      <c r="D775" t="s">
        <v>8221</v>
      </c>
      <c r="E775">
        <v>2</v>
      </c>
    </row>
    <row r="776" spans="1:5">
      <c r="A776" t="s">
        <v>8219</v>
      </c>
      <c r="B776">
        <v>34</v>
      </c>
      <c r="D776" t="s">
        <v>8221</v>
      </c>
      <c r="E776">
        <v>26</v>
      </c>
    </row>
    <row r="777" spans="1:5">
      <c r="A777" t="s">
        <v>8219</v>
      </c>
      <c r="B777">
        <v>42</v>
      </c>
      <c r="D777" t="s">
        <v>8221</v>
      </c>
      <c r="E777">
        <v>23</v>
      </c>
    </row>
    <row r="778" spans="1:5">
      <c r="A778" t="s">
        <v>8219</v>
      </c>
      <c r="B778">
        <v>42</v>
      </c>
      <c r="D778" t="s">
        <v>8221</v>
      </c>
      <c r="E778">
        <v>0</v>
      </c>
    </row>
    <row r="779" spans="1:5">
      <c r="A779" t="s">
        <v>8219</v>
      </c>
      <c r="B779">
        <v>49</v>
      </c>
      <c r="D779" t="s">
        <v>8221</v>
      </c>
      <c r="E779">
        <v>140</v>
      </c>
    </row>
    <row r="780" spans="1:5">
      <c r="A780" t="s">
        <v>8219</v>
      </c>
      <c r="B780">
        <v>56</v>
      </c>
      <c r="D780" t="s">
        <v>8221</v>
      </c>
      <c r="E780">
        <v>0</v>
      </c>
    </row>
    <row r="781" spans="1:5">
      <c r="A781" t="s">
        <v>8219</v>
      </c>
      <c r="B781">
        <v>25</v>
      </c>
      <c r="D781" t="s">
        <v>8221</v>
      </c>
      <c r="E781">
        <v>6</v>
      </c>
    </row>
    <row r="782" spans="1:5">
      <c r="A782" t="s">
        <v>8219</v>
      </c>
      <c r="B782">
        <v>52</v>
      </c>
      <c r="D782" t="s">
        <v>8221</v>
      </c>
      <c r="E782">
        <v>100</v>
      </c>
    </row>
    <row r="783" spans="1:5">
      <c r="A783" t="s">
        <v>8219</v>
      </c>
      <c r="B783">
        <v>34</v>
      </c>
      <c r="D783" t="s">
        <v>8221</v>
      </c>
      <c r="E783">
        <v>0</v>
      </c>
    </row>
    <row r="784" spans="1:5">
      <c r="A784" t="s">
        <v>8219</v>
      </c>
      <c r="B784">
        <v>67</v>
      </c>
      <c r="D784" t="s">
        <v>8221</v>
      </c>
      <c r="E784">
        <v>4</v>
      </c>
    </row>
    <row r="785" spans="1:5">
      <c r="A785" t="s">
        <v>8219</v>
      </c>
      <c r="B785">
        <v>70</v>
      </c>
      <c r="D785" t="s">
        <v>8221</v>
      </c>
      <c r="E785">
        <v>8</v>
      </c>
    </row>
    <row r="786" spans="1:5">
      <c r="A786" t="s">
        <v>8219</v>
      </c>
      <c r="B786">
        <v>89</v>
      </c>
      <c r="D786" t="s">
        <v>8221</v>
      </c>
      <c r="E786">
        <v>0</v>
      </c>
    </row>
    <row r="787" spans="1:5">
      <c r="A787" t="s">
        <v>8219</v>
      </c>
      <c r="B787">
        <v>107</v>
      </c>
      <c r="D787" t="s">
        <v>8221</v>
      </c>
      <c r="E787">
        <v>16</v>
      </c>
    </row>
    <row r="788" spans="1:5">
      <c r="A788" t="s">
        <v>8219</v>
      </c>
      <c r="B788">
        <v>159</v>
      </c>
      <c r="D788" t="s">
        <v>8221</v>
      </c>
      <c r="E788">
        <v>2</v>
      </c>
    </row>
    <row r="789" spans="1:5">
      <c r="A789" t="s">
        <v>8219</v>
      </c>
      <c r="B789">
        <v>181</v>
      </c>
      <c r="D789" t="s">
        <v>8221</v>
      </c>
      <c r="E789">
        <v>48</v>
      </c>
    </row>
    <row r="790" spans="1:5">
      <c r="A790" t="s">
        <v>8219</v>
      </c>
      <c r="B790">
        <v>131</v>
      </c>
      <c r="D790" t="s">
        <v>8221</v>
      </c>
      <c r="E790">
        <v>2</v>
      </c>
    </row>
    <row r="791" spans="1:5">
      <c r="A791" t="s">
        <v>8219</v>
      </c>
      <c r="B791">
        <v>125</v>
      </c>
      <c r="D791" t="s">
        <v>8221</v>
      </c>
      <c r="E791">
        <v>2</v>
      </c>
    </row>
    <row r="792" spans="1:5">
      <c r="A792" t="s">
        <v>8219</v>
      </c>
      <c r="B792">
        <v>61</v>
      </c>
      <c r="D792" t="s">
        <v>8221</v>
      </c>
      <c r="E792">
        <v>1</v>
      </c>
    </row>
    <row r="793" spans="1:5">
      <c r="A793" t="s">
        <v>8219</v>
      </c>
      <c r="B793">
        <v>90</v>
      </c>
      <c r="D793" t="s">
        <v>8221</v>
      </c>
      <c r="E793">
        <v>17</v>
      </c>
    </row>
    <row r="794" spans="1:5">
      <c r="A794" t="s">
        <v>8219</v>
      </c>
      <c r="B794">
        <v>35</v>
      </c>
      <c r="D794" t="s">
        <v>8221</v>
      </c>
      <c r="E794">
        <v>0</v>
      </c>
    </row>
    <row r="795" spans="1:5">
      <c r="A795" t="s">
        <v>8219</v>
      </c>
      <c r="B795">
        <v>90</v>
      </c>
      <c r="D795" t="s">
        <v>8221</v>
      </c>
      <c r="E795">
        <v>11</v>
      </c>
    </row>
    <row r="796" spans="1:5">
      <c r="A796" t="s">
        <v>8219</v>
      </c>
      <c r="B796">
        <v>4</v>
      </c>
      <c r="D796" t="s">
        <v>8221</v>
      </c>
      <c r="E796">
        <v>95</v>
      </c>
    </row>
    <row r="797" spans="1:5">
      <c r="A797" t="s">
        <v>8219</v>
      </c>
      <c r="B797">
        <v>120</v>
      </c>
      <c r="D797" t="s">
        <v>8221</v>
      </c>
      <c r="E797">
        <v>13</v>
      </c>
    </row>
    <row r="798" spans="1:5">
      <c r="A798" t="s">
        <v>8219</v>
      </c>
      <c r="B798">
        <v>14</v>
      </c>
      <c r="D798" t="s">
        <v>8221</v>
      </c>
      <c r="E798">
        <v>2</v>
      </c>
    </row>
    <row r="799" spans="1:5">
      <c r="A799" t="s">
        <v>8219</v>
      </c>
      <c r="B799">
        <v>27</v>
      </c>
      <c r="D799" t="s">
        <v>8221</v>
      </c>
      <c r="E799">
        <v>2</v>
      </c>
    </row>
    <row r="800" spans="1:5">
      <c r="A800" t="s">
        <v>8219</v>
      </c>
      <c r="B800">
        <v>49</v>
      </c>
      <c r="D800" t="s">
        <v>8221</v>
      </c>
      <c r="E800">
        <v>3</v>
      </c>
    </row>
    <row r="801" spans="1:5">
      <c r="A801" t="s">
        <v>8219</v>
      </c>
      <c r="B801">
        <v>102</v>
      </c>
      <c r="D801" t="s">
        <v>8221</v>
      </c>
      <c r="E801">
        <v>0</v>
      </c>
    </row>
    <row r="802" spans="1:5">
      <c r="A802" t="s">
        <v>8219</v>
      </c>
      <c r="B802">
        <v>3</v>
      </c>
      <c r="D802" t="s">
        <v>8221</v>
      </c>
      <c r="E802">
        <v>0</v>
      </c>
    </row>
    <row r="803" spans="1:5">
      <c r="A803" t="s">
        <v>8219</v>
      </c>
      <c r="B803">
        <v>25</v>
      </c>
      <c r="D803" t="s">
        <v>8221</v>
      </c>
      <c r="E803">
        <v>0</v>
      </c>
    </row>
    <row r="804" spans="1:5">
      <c r="A804" t="s">
        <v>8219</v>
      </c>
      <c r="B804">
        <v>118</v>
      </c>
      <c r="D804" t="s">
        <v>8221</v>
      </c>
      <c r="E804">
        <v>2</v>
      </c>
    </row>
    <row r="805" spans="1:5">
      <c r="A805" t="s">
        <v>8219</v>
      </c>
      <c r="B805">
        <v>57</v>
      </c>
      <c r="D805" t="s">
        <v>8221</v>
      </c>
      <c r="E805">
        <v>24</v>
      </c>
    </row>
    <row r="806" spans="1:5">
      <c r="A806" t="s">
        <v>8219</v>
      </c>
      <c r="B806">
        <v>11</v>
      </c>
      <c r="D806" t="s">
        <v>8221</v>
      </c>
      <c r="E806">
        <v>25</v>
      </c>
    </row>
    <row r="807" spans="1:5">
      <c r="A807" t="s">
        <v>8219</v>
      </c>
      <c r="B807">
        <v>33</v>
      </c>
      <c r="D807" t="s">
        <v>8221</v>
      </c>
      <c r="E807">
        <v>3</v>
      </c>
    </row>
    <row r="808" spans="1:5">
      <c r="A808" t="s">
        <v>8219</v>
      </c>
      <c r="B808">
        <v>40</v>
      </c>
      <c r="D808" t="s">
        <v>8221</v>
      </c>
      <c r="E808">
        <v>41</v>
      </c>
    </row>
    <row r="809" spans="1:5">
      <c r="A809" t="s">
        <v>8219</v>
      </c>
      <c r="B809">
        <v>50</v>
      </c>
      <c r="D809" t="s">
        <v>8221</v>
      </c>
      <c r="E809">
        <v>2</v>
      </c>
    </row>
    <row r="810" spans="1:5">
      <c r="A810" t="s">
        <v>8219</v>
      </c>
      <c r="B810">
        <v>38</v>
      </c>
      <c r="D810" t="s">
        <v>8221</v>
      </c>
      <c r="E810">
        <v>4</v>
      </c>
    </row>
    <row r="811" spans="1:5">
      <c r="A811" t="s">
        <v>8219</v>
      </c>
      <c r="B811">
        <v>96</v>
      </c>
      <c r="D811" t="s">
        <v>8221</v>
      </c>
      <c r="E811">
        <v>99</v>
      </c>
    </row>
    <row r="812" spans="1:5">
      <c r="A812" t="s">
        <v>8219</v>
      </c>
      <c r="B812">
        <v>48</v>
      </c>
      <c r="D812" t="s">
        <v>8221</v>
      </c>
      <c r="E812">
        <v>4</v>
      </c>
    </row>
    <row r="813" spans="1:5">
      <c r="A813" t="s">
        <v>8219</v>
      </c>
      <c r="B813">
        <v>33</v>
      </c>
      <c r="D813" t="s">
        <v>8221</v>
      </c>
      <c r="E813">
        <v>4</v>
      </c>
    </row>
    <row r="814" spans="1:5">
      <c r="A814" t="s">
        <v>8219</v>
      </c>
      <c r="B814">
        <v>226</v>
      </c>
      <c r="D814" t="s">
        <v>8221</v>
      </c>
      <c r="E814">
        <v>38</v>
      </c>
    </row>
    <row r="815" spans="1:5">
      <c r="A815" t="s">
        <v>8219</v>
      </c>
      <c r="B815">
        <v>14</v>
      </c>
      <c r="D815" t="s">
        <v>8221</v>
      </c>
      <c r="E815">
        <v>285</v>
      </c>
    </row>
    <row r="816" spans="1:5">
      <c r="A816" t="s">
        <v>8219</v>
      </c>
      <c r="B816">
        <v>20</v>
      </c>
      <c r="D816" t="s">
        <v>8221</v>
      </c>
      <c r="E816">
        <v>1</v>
      </c>
    </row>
    <row r="817" spans="1:5">
      <c r="A817" t="s">
        <v>8219</v>
      </c>
      <c r="B817">
        <v>25</v>
      </c>
      <c r="D817" t="s">
        <v>8221</v>
      </c>
      <c r="E817">
        <v>42</v>
      </c>
    </row>
    <row r="818" spans="1:5">
      <c r="A818" t="s">
        <v>8219</v>
      </c>
      <c r="B818">
        <v>90</v>
      </c>
      <c r="D818" t="s">
        <v>8221</v>
      </c>
      <c r="E818">
        <v>26</v>
      </c>
    </row>
    <row r="819" spans="1:5">
      <c r="A819" t="s">
        <v>8219</v>
      </c>
      <c r="B819">
        <v>11</v>
      </c>
      <c r="D819" t="s">
        <v>8221</v>
      </c>
      <c r="E819">
        <v>2</v>
      </c>
    </row>
    <row r="820" spans="1:5">
      <c r="A820" t="s">
        <v>8219</v>
      </c>
      <c r="B820">
        <v>55</v>
      </c>
      <c r="D820" t="s">
        <v>8221</v>
      </c>
      <c r="E820">
        <v>4</v>
      </c>
    </row>
    <row r="821" spans="1:5">
      <c r="A821" t="s">
        <v>8219</v>
      </c>
      <c r="B821">
        <v>30</v>
      </c>
      <c r="D821" t="s">
        <v>8221</v>
      </c>
      <c r="E821">
        <v>6</v>
      </c>
    </row>
    <row r="822" spans="1:5">
      <c r="A822" t="s">
        <v>8219</v>
      </c>
      <c r="B822">
        <v>28</v>
      </c>
      <c r="D822" t="s">
        <v>8221</v>
      </c>
      <c r="E822">
        <v>70</v>
      </c>
    </row>
    <row r="823" spans="1:5">
      <c r="A823" t="s">
        <v>8219</v>
      </c>
      <c r="B823">
        <v>45</v>
      </c>
      <c r="D823" t="s">
        <v>8221</v>
      </c>
      <c r="E823">
        <v>9</v>
      </c>
    </row>
    <row r="824" spans="1:5">
      <c r="A824" t="s">
        <v>8219</v>
      </c>
      <c r="B824">
        <v>13</v>
      </c>
      <c r="D824" t="s">
        <v>8221</v>
      </c>
      <c r="E824">
        <v>8</v>
      </c>
    </row>
    <row r="825" spans="1:5">
      <c r="A825" t="s">
        <v>8219</v>
      </c>
      <c r="B825">
        <v>40</v>
      </c>
      <c r="D825" t="s">
        <v>8221</v>
      </c>
      <c r="E825">
        <v>105</v>
      </c>
    </row>
    <row r="826" spans="1:5">
      <c r="A826" t="s">
        <v>8219</v>
      </c>
      <c r="B826">
        <v>21</v>
      </c>
      <c r="D826" t="s">
        <v>8221</v>
      </c>
      <c r="E826">
        <v>12</v>
      </c>
    </row>
    <row r="827" spans="1:5">
      <c r="A827" t="s">
        <v>8219</v>
      </c>
      <c r="B827">
        <v>134</v>
      </c>
      <c r="D827" t="s">
        <v>8221</v>
      </c>
      <c r="E827">
        <v>0</v>
      </c>
    </row>
    <row r="828" spans="1:5">
      <c r="A828" t="s">
        <v>8219</v>
      </c>
      <c r="B828">
        <v>20</v>
      </c>
      <c r="D828" t="s">
        <v>8221</v>
      </c>
      <c r="E828">
        <v>16</v>
      </c>
    </row>
    <row r="829" spans="1:5">
      <c r="A829" t="s">
        <v>8219</v>
      </c>
      <c r="B829">
        <v>19</v>
      </c>
      <c r="D829" t="s">
        <v>8221</v>
      </c>
      <c r="E829">
        <v>7</v>
      </c>
    </row>
    <row r="830" spans="1:5">
      <c r="A830" t="s">
        <v>8219</v>
      </c>
      <c r="B830">
        <v>209</v>
      </c>
      <c r="D830" t="s">
        <v>8221</v>
      </c>
      <c r="E830">
        <v>4</v>
      </c>
    </row>
    <row r="831" spans="1:5">
      <c r="A831" t="s">
        <v>8219</v>
      </c>
      <c r="B831">
        <v>38</v>
      </c>
      <c r="D831" t="s">
        <v>8221</v>
      </c>
      <c r="E831">
        <v>1</v>
      </c>
    </row>
    <row r="832" spans="1:5">
      <c r="A832" t="s">
        <v>8219</v>
      </c>
      <c r="B832">
        <v>24</v>
      </c>
      <c r="D832" t="s">
        <v>8221</v>
      </c>
      <c r="E832">
        <v>28</v>
      </c>
    </row>
    <row r="833" spans="1:5">
      <c r="A833" t="s">
        <v>8219</v>
      </c>
      <c r="B833">
        <v>8</v>
      </c>
      <c r="D833" t="s">
        <v>8221</v>
      </c>
      <c r="E833">
        <v>1</v>
      </c>
    </row>
    <row r="834" spans="1:5">
      <c r="A834" t="s">
        <v>8219</v>
      </c>
      <c r="B834">
        <v>179</v>
      </c>
      <c r="D834" t="s">
        <v>8221</v>
      </c>
      <c r="E834">
        <v>1</v>
      </c>
    </row>
    <row r="835" spans="1:5">
      <c r="A835" t="s">
        <v>8219</v>
      </c>
      <c r="B835">
        <v>26</v>
      </c>
      <c r="D835" t="s">
        <v>8221</v>
      </c>
      <c r="E835">
        <v>5</v>
      </c>
    </row>
    <row r="836" spans="1:5">
      <c r="A836" t="s">
        <v>8219</v>
      </c>
      <c r="B836">
        <v>131</v>
      </c>
      <c r="D836" t="s">
        <v>8221</v>
      </c>
      <c r="E836">
        <v>3</v>
      </c>
    </row>
    <row r="837" spans="1:5">
      <c r="A837" t="s">
        <v>8219</v>
      </c>
      <c r="B837">
        <v>14</v>
      </c>
      <c r="D837" t="s">
        <v>8221</v>
      </c>
      <c r="E837">
        <v>2</v>
      </c>
    </row>
    <row r="838" spans="1:5">
      <c r="A838" t="s">
        <v>8219</v>
      </c>
      <c r="B838">
        <v>174</v>
      </c>
      <c r="D838" t="s">
        <v>8221</v>
      </c>
      <c r="E838">
        <v>0</v>
      </c>
    </row>
    <row r="839" spans="1:5">
      <c r="A839" t="s">
        <v>8219</v>
      </c>
      <c r="B839">
        <v>191</v>
      </c>
      <c r="D839" t="s">
        <v>8221</v>
      </c>
      <c r="E839">
        <v>0</v>
      </c>
    </row>
    <row r="840" spans="1:5">
      <c r="A840" t="s">
        <v>8219</v>
      </c>
      <c r="B840">
        <v>38</v>
      </c>
      <c r="D840" t="s">
        <v>8221</v>
      </c>
      <c r="E840">
        <v>3</v>
      </c>
    </row>
    <row r="841" spans="1:5">
      <c r="A841" t="s">
        <v>8219</v>
      </c>
      <c r="B841">
        <v>22</v>
      </c>
      <c r="D841" t="s">
        <v>8221</v>
      </c>
      <c r="E841">
        <v>0</v>
      </c>
    </row>
    <row r="842" spans="1:5">
      <c r="A842" t="s">
        <v>8219</v>
      </c>
      <c r="B842">
        <v>149</v>
      </c>
      <c r="D842" t="s">
        <v>8221</v>
      </c>
      <c r="E842">
        <v>0</v>
      </c>
    </row>
    <row r="843" spans="1:5">
      <c r="A843" t="s">
        <v>8219</v>
      </c>
      <c r="B843">
        <v>56</v>
      </c>
      <c r="D843" t="s">
        <v>8221</v>
      </c>
      <c r="E843">
        <v>3</v>
      </c>
    </row>
    <row r="844" spans="1:5">
      <c r="A844" t="s">
        <v>8219</v>
      </c>
      <c r="B844">
        <v>19</v>
      </c>
      <c r="D844" t="s">
        <v>8221</v>
      </c>
      <c r="E844">
        <v>7</v>
      </c>
    </row>
    <row r="845" spans="1:5">
      <c r="A845" t="s">
        <v>8219</v>
      </c>
      <c r="B845">
        <v>70</v>
      </c>
      <c r="D845" t="s">
        <v>8221</v>
      </c>
      <c r="E845">
        <v>25</v>
      </c>
    </row>
    <row r="846" spans="1:5">
      <c r="A846" t="s">
        <v>8219</v>
      </c>
      <c r="B846">
        <v>81</v>
      </c>
      <c r="D846" t="s">
        <v>8221</v>
      </c>
      <c r="E846">
        <v>10</v>
      </c>
    </row>
    <row r="847" spans="1:5">
      <c r="A847" t="s">
        <v>8219</v>
      </c>
      <c r="B847">
        <v>32</v>
      </c>
      <c r="D847" t="s">
        <v>8221</v>
      </c>
      <c r="E847">
        <v>3</v>
      </c>
    </row>
    <row r="848" spans="1:5">
      <c r="A848" t="s">
        <v>8219</v>
      </c>
      <c r="B848">
        <v>26</v>
      </c>
      <c r="D848" t="s">
        <v>8221</v>
      </c>
      <c r="E848">
        <v>5</v>
      </c>
    </row>
    <row r="849" spans="1:5">
      <c r="A849" t="s">
        <v>8219</v>
      </c>
      <c r="B849">
        <v>105</v>
      </c>
      <c r="D849" t="s">
        <v>8221</v>
      </c>
      <c r="E849">
        <v>5</v>
      </c>
    </row>
    <row r="850" spans="1:5">
      <c r="A850" t="s">
        <v>8219</v>
      </c>
      <c r="B850">
        <v>29</v>
      </c>
      <c r="D850" t="s">
        <v>8221</v>
      </c>
      <c r="E850">
        <v>27</v>
      </c>
    </row>
    <row r="851" spans="1:5">
      <c r="A851" t="s">
        <v>8219</v>
      </c>
      <c r="B851">
        <v>8</v>
      </c>
      <c r="D851" t="s">
        <v>8221</v>
      </c>
      <c r="E851">
        <v>2</v>
      </c>
    </row>
    <row r="852" spans="1:5">
      <c r="A852" t="s">
        <v>8219</v>
      </c>
      <c r="B852">
        <v>89</v>
      </c>
      <c r="D852" t="s">
        <v>8221</v>
      </c>
      <c r="E852">
        <v>236</v>
      </c>
    </row>
    <row r="853" spans="1:5">
      <c r="A853" t="s">
        <v>8219</v>
      </c>
      <c r="B853">
        <v>44</v>
      </c>
      <c r="D853" t="s">
        <v>8221</v>
      </c>
      <c r="E853">
        <v>1</v>
      </c>
    </row>
    <row r="854" spans="1:5">
      <c r="A854" t="s">
        <v>8219</v>
      </c>
      <c r="B854">
        <v>246</v>
      </c>
      <c r="D854" t="s">
        <v>8221</v>
      </c>
      <c r="E854">
        <v>12</v>
      </c>
    </row>
    <row r="855" spans="1:5">
      <c r="A855" t="s">
        <v>8219</v>
      </c>
      <c r="B855">
        <v>120</v>
      </c>
      <c r="D855" t="s">
        <v>8221</v>
      </c>
      <c r="E855">
        <v>4</v>
      </c>
    </row>
    <row r="856" spans="1:5">
      <c r="A856" t="s">
        <v>8219</v>
      </c>
      <c r="B856">
        <v>26</v>
      </c>
      <c r="D856" t="s">
        <v>8221</v>
      </c>
      <c r="E856">
        <v>3</v>
      </c>
    </row>
    <row r="857" spans="1:5">
      <c r="A857" t="s">
        <v>8219</v>
      </c>
      <c r="B857">
        <v>45</v>
      </c>
      <c r="D857" t="s">
        <v>8221</v>
      </c>
      <c r="E857">
        <v>99</v>
      </c>
    </row>
    <row r="858" spans="1:5">
      <c r="A858" t="s">
        <v>8219</v>
      </c>
      <c r="B858">
        <v>20</v>
      </c>
      <c r="D858" t="s">
        <v>8221</v>
      </c>
      <c r="E858">
        <v>3</v>
      </c>
    </row>
    <row r="859" spans="1:5">
      <c r="A859" t="s">
        <v>8219</v>
      </c>
      <c r="B859">
        <v>47</v>
      </c>
      <c r="D859" t="s">
        <v>8221</v>
      </c>
      <c r="E859">
        <v>3</v>
      </c>
    </row>
    <row r="860" spans="1:5">
      <c r="A860" t="s">
        <v>8219</v>
      </c>
      <c r="B860">
        <v>13</v>
      </c>
      <c r="D860" t="s">
        <v>8221</v>
      </c>
      <c r="E860">
        <v>22</v>
      </c>
    </row>
    <row r="861" spans="1:5">
      <c r="A861" t="s">
        <v>8219</v>
      </c>
      <c r="B861">
        <v>183</v>
      </c>
      <c r="D861" t="s">
        <v>8221</v>
      </c>
      <c r="E861">
        <v>4</v>
      </c>
    </row>
    <row r="862" spans="1:5">
      <c r="A862" t="s">
        <v>8219</v>
      </c>
      <c r="B862">
        <v>21</v>
      </c>
      <c r="D862" t="s">
        <v>8221</v>
      </c>
      <c r="E862">
        <v>534</v>
      </c>
    </row>
    <row r="863" spans="1:5">
      <c r="A863" t="s">
        <v>8219</v>
      </c>
      <c r="B863">
        <v>42</v>
      </c>
      <c r="D863" t="s">
        <v>8221</v>
      </c>
      <c r="E863">
        <v>12</v>
      </c>
    </row>
    <row r="864" spans="1:5">
      <c r="A864" t="s">
        <v>8219</v>
      </c>
      <c r="B864">
        <v>54</v>
      </c>
      <c r="D864" t="s">
        <v>8221</v>
      </c>
      <c r="E864">
        <v>56</v>
      </c>
    </row>
    <row r="865" spans="1:5">
      <c r="A865" t="s">
        <v>8219</v>
      </c>
      <c r="B865">
        <v>38</v>
      </c>
      <c r="D865" t="s">
        <v>8221</v>
      </c>
      <c r="E865">
        <v>11</v>
      </c>
    </row>
    <row r="866" spans="1:5">
      <c r="A866" t="s">
        <v>8219</v>
      </c>
      <c r="B866">
        <v>64</v>
      </c>
      <c r="D866" t="s">
        <v>8221</v>
      </c>
      <c r="E866">
        <v>0</v>
      </c>
    </row>
    <row r="867" spans="1:5">
      <c r="A867" t="s">
        <v>8219</v>
      </c>
      <c r="B867">
        <v>13</v>
      </c>
      <c r="D867" t="s">
        <v>8221</v>
      </c>
      <c r="E867">
        <v>12</v>
      </c>
    </row>
    <row r="868" spans="1:5">
      <c r="A868" t="s">
        <v>8219</v>
      </c>
      <c r="B868">
        <v>33</v>
      </c>
      <c r="D868" t="s">
        <v>8221</v>
      </c>
      <c r="E868">
        <v>5</v>
      </c>
    </row>
    <row r="869" spans="1:5">
      <c r="A869" t="s">
        <v>8219</v>
      </c>
      <c r="B869">
        <v>52</v>
      </c>
      <c r="D869" t="s">
        <v>8221</v>
      </c>
      <c r="E869">
        <v>24</v>
      </c>
    </row>
    <row r="870" spans="1:5">
      <c r="A870" t="s">
        <v>8219</v>
      </c>
      <c r="B870">
        <v>107</v>
      </c>
      <c r="D870" t="s">
        <v>8221</v>
      </c>
      <c r="E870">
        <v>89</v>
      </c>
    </row>
    <row r="871" spans="1:5">
      <c r="A871" t="s">
        <v>8219</v>
      </c>
      <c r="B871">
        <v>11</v>
      </c>
      <c r="D871" t="s">
        <v>8221</v>
      </c>
      <c r="E871">
        <v>1</v>
      </c>
    </row>
    <row r="872" spans="1:5">
      <c r="A872" t="s">
        <v>8219</v>
      </c>
      <c r="B872">
        <v>34</v>
      </c>
      <c r="D872" t="s">
        <v>8221</v>
      </c>
      <c r="E872">
        <v>55</v>
      </c>
    </row>
    <row r="873" spans="1:5">
      <c r="A873" t="s">
        <v>8219</v>
      </c>
      <c r="B873">
        <v>75</v>
      </c>
      <c r="D873" t="s">
        <v>8221</v>
      </c>
      <c r="E873">
        <v>2</v>
      </c>
    </row>
    <row r="874" spans="1:5">
      <c r="A874" t="s">
        <v>8219</v>
      </c>
      <c r="B874">
        <v>26</v>
      </c>
      <c r="D874" t="s">
        <v>8221</v>
      </c>
      <c r="E874">
        <v>0</v>
      </c>
    </row>
    <row r="875" spans="1:5">
      <c r="A875" t="s">
        <v>8219</v>
      </c>
      <c r="B875">
        <v>50</v>
      </c>
      <c r="D875" t="s">
        <v>8221</v>
      </c>
      <c r="E875">
        <v>4</v>
      </c>
    </row>
    <row r="876" spans="1:5">
      <c r="A876" t="s">
        <v>8219</v>
      </c>
      <c r="B876">
        <v>80</v>
      </c>
      <c r="D876" t="s">
        <v>8221</v>
      </c>
      <c r="E876">
        <v>6</v>
      </c>
    </row>
    <row r="877" spans="1:5">
      <c r="A877" t="s">
        <v>8219</v>
      </c>
      <c r="B877">
        <v>110</v>
      </c>
      <c r="D877" t="s">
        <v>8221</v>
      </c>
      <c r="E877">
        <v>4</v>
      </c>
    </row>
    <row r="878" spans="1:5">
      <c r="A878" t="s">
        <v>8219</v>
      </c>
      <c r="B878">
        <v>77</v>
      </c>
      <c r="D878" t="s">
        <v>8221</v>
      </c>
      <c r="E878">
        <v>4</v>
      </c>
    </row>
    <row r="879" spans="1:5">
      <c r="A879" t="s">
        <v>8219</v>
      </c>
      <c r="B879">
        <v>50</v>
      </c>
      <c r="D879" t="s">
        <v>8221</v>
      </c>
      <c r="E879">
        <v>2</v>
      </c>
    </row>
    <row r="880" spans="1:5">
      <c r="A880" t="s">
        <v>8219</v>
      </c>
      <c r="B880">
        <v>145</v>
      </c>
      <c r="D880" t="s">
        <v>8221</v>
      </c>
      <c r="E880">
        <v>5</v>
      </c>
    </row>
    <row r="881" spans="1:5">
      <c r="A881" t="s">
        <v>8219</v>
      </c>
      <c r="B881">
        <v>29</v>
      </c>
      <c r="D881" t="s">
        <v>8221</v>
      </c>
      <c r="E881">
        <v>83</v>
      </c>
    </row>
    <row r="882" spans="1:5">
      <c r="A882" t="s">
        <v>8219</v>
      </c>
      <c r="B882">
        <v>114</v>
      </c>
      <c r="D882" t="s">
        <v>8221</v>
      </c>
      <c r="E882">
        <v>57</v>
      </c>
    </row>
    <row r="883" spans="1:5">
      <c r="A883" t="s">
        <v>8219</v>
      </c>
      <c r="B883">
        <v>96</v>
      </c>
      <c r="D883" t="s">
        <v>8221</v>
      </c>
      <c r="E883">
        <v>311</v>
      </c>
    </row>
    <row r="884" spans="1:5">
      <c r="A884" t="s">
        <v>8219</v>
      </c>
      <c r="B884">
        <v>31</v>
      </c>
      <c r="D884" t="s">
        <v>8221</v>
      </c>
      <c r="E884">
        <v>2</v>
      </c>
    </row>
    <row r="885" spans="1:5">
      <c r="A885" t="s">
        <v>8219</v>
      </c>
      <c r="B885">
        <v>4883</v>
      </c>
      <c r="D885" t="s">
        <v>8221</v>
      </c>
      <c r="E885">
        <v>16</v>
      </c>
    </row>
    <row r="886" spans="1:5">
      <c r="A886" t="s">
        <v>8219</v>
      </c>
      <c r="B886">
        <v>95</v>
      </c>
      <c r="D886" t="s">
        <v>8221</v>
      </c>
      <c r="E886">
        <v>9</v>
      </c>
    </row>
    <row r="887" spans="1:5">
      <c r="A887" t="s">
        <v>8219</v>
      </c>
      <c r="B887">
        <v>2478</v>
      </c>
      <c r="D887" t="s">
        <v>8221</v>
      </c>
      <c r="E887">
        <v>1</v>
      </c>
    </row>
    <row r="888" spans="1:5">
      <c r="A888" t="s">
        <v>8219</v>
      </c>
      <c r="B888">
        <v>1789</v>
      </c>
      <c r="D888" t="s">
        <v>8221</v>
      </c>
      <c r="E888">
        <v>12</v>
      </c>
    </row>
    <row r="889" spans="1:5">
      <c r="A889" t="s">
        <v>8219</v>
      </c>
      <c r="B889">
        <v>680</v>
      </c>
      <c r="D889" t="s">
        <v>8221</v>
      </c>
      <c r="E889">
        <v>0</v>
      </c>
    </row>
    <row r="890" spans="1:5">
      <c r="A890" t="s">
        <v>8219</v>
      </c>
      <c r="B890">
        <v>70</v>
      </c>
      <c r="D890" t="s">
        <v>8221</v>
      </c>
      <c r="E890">
        <v>20</v>
      </c>
    </row>
    <row r="891" spans="1:5">
      <c r="A891" t="s">
        <v>8219</v>
      </c>
      <c r="B891">
        <v>23</v>
      </c>
      <c r="D891" t="s">
        <v>8221</v>
      </c>
      <c r="E891">
        <v>16</v>
      </c>
    </row>
    <row r="892" spans="1:5">
      <c r="A892" t="s">
        <v>8219</v>
      </c>
      <c r="B892">
        <v>4245</v>
      </c>
      <c r="D892" t="s">
        <v>8221</v>
      </c>
      <c r="E892">
        <v>33</v>
      </c>
    </row>
    <row r="893" spans="1:5">
      <c r="A893" t="s">
        <v>8219</v>
      </c>
      <c r="B893">
        <v>943</v>
      </c>
      <c r="D893" t="s">
        <v>8221</v>
      </c>
      <c r="E893">
        <v>2</v>
      </c>
    </row>
    <row r="894" spans="1:5">
      <c r="A894" t="s">
        <v>8219</v>
      </c>
      <c r="B894">
        <v>1876</v>
      </c>
      <c r="D894" t="s">
        <v>8221</v>
      </c>
      <c r="E894">
        <v>6</v>
      </c>
    </row>
    <row r="895" spans="1:5">
      <c r="A895" t="s">
        <v>8219</v>
      </c>
      <c r="B895">
        <v>834</v>
      </c>
      <c r="D895" t="s">
        <v>8221</v>
      </c>
      <c r="E895">
        <v>0</v>
      </c>
    </row>
    <row r="896" spans="1:5">
      <c r="A896" t="s">
        <v>8219</v>
      </c>
      <c r="B896">
        <v>682</v>
      </c>
      <c r="D896" t="s">
        <v>8221</v>
      </c>
      <c r="E896">
        <v>3</v>
      </c>
    </row>
    <row r="897" spans="1:5">
      <c r="A897" t="s">
        <v>8219</v>
      </c>
      <c r="B897">
        <v>147</v>
      </c>
      <c r="D897" t="s">
        <v>8221</v>
      </c>
      <c r="E897">
        <v>0</v>
      </c>
    </row>
    <row r="898" spans="1:5">
      <c r="A898" t="s">
        <v>8219</v>
      </c>
      <c r="B898">
        <v>415</v>
      </c>
      <c r="D898" t="s">
        <v>8221</v>
      </c>
      <c r="E898">
        <v>3</v>
      </c>
    </row>
    <row r="899" spans="1:5">
      <c r="A899" t="s">
        <v>8219</v>
      </c>
      <c r="B899">
        <v>290</v>
      </c>
      <c r="D899" t="s">
        <v>8221</v>
      </c>
      <c r="E899">
        <v>13</v>
      </c>
    </row>
    <row r="900" spans="1:5">
      <c r="A900" t="s">
        <v>8219</v>
      </c>
      <c r="B900">
        <v>365</v>
      </c>
      <c r="D900" t="s">
        <v>8221</v>
      </c>
      <c r="E900">
        <v>6</v>
      </c>
    </row>
    <row r="901" spans="1:5">
      <c r="A901" t="s">
        <v>8219</v>
      </c>
      <c r="B901">
        <v>660</v>
      </c>
      <c r="D901" t="s">
        <v>8221</v>
      </c>
      <c r="E901">
        <v>1</v>
      </c>
    </row>
    <row r="902" spans="1:5">
      <c r="A902" t="s">
        <v>8219</v>
      </c>
      <c r="B902">
        <v>1356</v>
      </c>
      <c r="D902" t="s">
        <v>8221</v>
      </c>
      <c r="E902">
        <v>0</v>
      </c>
    </row>
    <row r="903" spans="1:5">
      <c r="A903" t="s">
        <v>8219</v>
      </c>
      <c r="B903">
        <v>424</v>
      </c>
      <c r="D903" t="s">
        <v>8221</v>
      </c>
      <c r="E903">
        <v>5</v>
      </c>
    </row>
    <row r="904" spans="1:5">
      <c r="A904" t="s">
        <v>8219</v>
      </c>
      <c r="B904">
        <v>33</v>
      </c>
      <c r="D904" t="s">
        <v>8221</v>
      </c>
      <c r="E904">
        <v>0</v>
      </c>
    </row>
    <row r="905" spans="1:5">
      <c r="A905" t="s">
        <v>8219</v>
      </c>
      <c r="B905">
        <v>1633</v>
      </c>
      <c r="D905" t="s">
        <v>8221</v>
      </c>
      <c r="E905">
        <v>36</v>
      </c>
    </row>
    <row r="906" spans="1:5">
      <c r="A906" t="s">
        <v>8219</v>
      </c>
      <c r="B906">
        <v>306</v>
      </c>
      <c r="D906" t="s">
        <v>8221</v>
      </c>
      <c r="E906">
        <v>1</v>
      </c>
    </row>
    <row r="907" spans="1:5">
      <c r="A907" t="s">
        <v>8219</v>
      </c>
      <c r="B907">
        <v>205</v>
      </c>
      <c r="D907" t="s">
        <v>8221</v>
      </c>
      <c r="E907">
        <v>1</v>
      </c>
    </row>
    <row r="908" spans="1:5">
      <c r="A908" t="s">
        <v>8219</v>
      </c>
      <c r="B908">
        <v>1281</v>
      </c>
      <c r="D908" t="s">
        <v>8221</v>
      </c>
      <c r="E908">
        <v>1</v>
      </c>
    </row>
    <row r="909" spans="1:5">
      <c r="A909" t="s">
        <v>8219</v>
      </c>
      <c r="B909">
        <v>103</v>
      </c>
      <c r="D909" t="s">
        <v>8221</v>
      </c>
      <c r="E909">
        <v>9</v>
      </c>
    </row>
    <row r="910" spans="1:5">
      <c r="A910" t="s">
        <v>8219</v>
      </c>
      <c r="B910">
        <v>1513</v>
      </c>
      <c r="D910" t="s">
        <v>8221</v>
      </c>
      <c r="E910">
        <v>1</v>
      </c>
    </row>
    <row r="911" spans="1:5">
      <c r="A911" t="s">
        <v>8219</v>
      </c>
      <c r="B911">
        <v>405</v>
      </c>
      <c r="D911" t="s">
        <v>8221</v>
      </c>
      <c r="E911">
        <v>0</v>
      </c>
    </row>
    <row r="912" spans="1:5">
      <c r="A912" t="s">
        <v>8219</v>
      </c>
      <c r="B912">
        <v>510</v>
      </c>
      <c r="D912" t="s">
        <v>8221</v>
      </c>
      <c r="E912">
        <v>1</v>
      </c>
    </row>
    <row r="913" spans="1:5">
      <c r="A913" t="s">
        <v>8219</v>
      </c>
      <c r="B913">
        <v>1887</v>
      </c>
      <c r="D913" t="s">
        <v>8221</v>
      </c>
      <c r="E913">
        <v>1</v>
      </c>
    </row>
    <row r="914" spans="1:5">
      <c r="A914" t="s">
        <v>8219</v>
      </c>
      <c r="B914">
        <v>701</v>
      </c>
      <c r="D914" t="s">
        <v>8221</v>
      </c>
      <c r="E914">
        <v>4</v>
      </c>
    </row>
    <row r="915" spans="1:5">
      <c r="A915" t="s">
        <v>8219</v>
      </c>
      <c r="B915">
        <v>3863</v>
      </c>
      <c r="D915" t="s">
        <v>8221</v>
      </c>
      <c r="E915">
        <v>2</v>
      </c>
    </row>
    <row r="916" spans="1:5">
      <c r="A916" t="s">
        <v>8219</v>
      </c>
      <c r="B916">
        <v>238</v>
      </c>
      <c r="D916" t="s">
        <v>8221</v>
      </c>
      <c r="E916">
        <v>2</v>
      </c>
    </row>
    <row r="917" spans="1:5">
      <c r="A917" t="s">
        <v>8219</v>
      </c>
      <c r="B917">
        <v>2051</v>
      </c>
      <c r="D917" t="s">
        <v>8221</v>
      </c>
      <c r="E917">
        <v>2</v>
      </c>
    </row>
    <row r="918" spans="1:5">
      <c r="A918" t="s">
        <v>8219</v>
      </c>
      <c r="B918">
        <v>402</v>
      </c>
      <c r="D918" t="s">
        <v>8221</v>
      </c>
      <c r="E918">
        <v>0</v>
      </c>
    </row>
    <row r="919" spans="1:5">
      <c r="A919" t="s">
        <v>8219</v>
      </c>
      <c r="B919">
        <v>253</v>
      </c>
      <c r="D919" t="s">
        <v>8221</v>
      </c>
      <c r="E919">
        <v>2</v>
      </c>
    </row>
    <row r="920" spans="1:5">
      <c r="A920" t="s">
        <v>8219</v>
      </c>
      <c r="B920">
        <v>473</v>
      </c>
      <c r="D920" t="s">
        <v>8221</v>
      </c>
      <c r="E920">
        <v>4</v>
      </c>
    </row>
    <row r="921" spans="1:5">
      <c r="A921" t="s">
        <v>8219</v>
      </c>
      <c r="B921">
        <v>821</v>
      </c>
      <c r="D921" t="s">
        <v>8221</v>
      </c>
      <c r="E921">
        <v>2</v>
      </c>
    </row>
    <row r="922" spans="1:5">
      <c r="A922" t="s">
        <v>8219</v>
      </c>
      <c r="B922">
        <v>388</v>
      </c>
      <c r="D922" t="s">
        <v>8221</v>
      </c>
      <c r="E922">
        <v>0</v>
      </c>
    </row>
    <row r="923" spans="1:5">
      <c r="A923" t="s">
        <v>8219</v>
      </c>
      <c r="B923">
        <v>813</v>
      </c>
      <c r="D923" t="s">
        <v>8221</v>
      </c>
      <c r="E923">
        <v>1</v>
      </c>
    </row>
    <row r="924" spans="1:5">
      <c r="A924" t="s">
        <v>8219</v>
      </c>
      <c r="B924">
        <v>1945</v>
      </c>
      <c r="D924" t="s">
        <v>8221</v>
      </c>
      <c r="E924">
        <v>0</v>
      </c>
    </row>
    <row r="925" spans="1:5">
      <c r="A925" t="s">
        <v>8219</v>
      </c>
      <c r="B925">
        <v>1637</v>
      </c>
      <c r="D925" t="s">
        <v>8221</v>
      </c>
      <c r="E925">
        <v>2</v>
      </c>
    </row>
    <row r="926" spans="1:5">
      <c r="A926" t="s">
        <v>8219</v>
      </c>
      <c r="B926">
        <v>1375</v>
      </c>
      <c r="D926" t="s">
        <v>8221</v>
      </c>
      <c r="E926">
        <v>7</v>
      </c>
    </row>
    <row r="927" spans="1:5">
      <c r="A927" t="s">
        <v>8219</v>
      </c>
      <c r="B927">
        <v>17</v>
      </c>
      <c r="D927" t="s">
        <v>8221</v>
      </c>
      <c r="E927">
        <v>5</v>
      </c>
    </row>
    <row r="928" spans="1:5">
      <c r="A928" t="s">
        <v>8219</v>
      </c>
      <c r="B928">
        <v>354</v>
      </c>
      <c r="D928" t="s">
        <v>8221</v>
      </c>
      <c r="E928">
        <v>0</v>
      </c>
    </row>
    <row r="929" spans="1:5">
      <c r="A929" t="s">
        <v>8219</v>
      </c>
      <c r="B929">
        <v>191</v>
      </c>
      <c r="D929" t="s">
        <v>8221</v>
      </c>
      <c r="E929">
        <v>0</v>
      </c>
    </row>
    <row r="930" spans="1:5">
      <c r="A930" t="s">
        <v>8219</v>
      </c>
      <c r="B930">
        <v>303</v>
      </c>
      <c r="D930" t="s">
        <v>8221</v>
      </c>
      <c r="E930">
        <v>0</v>
      </c>
    </row>
    <row r="931" spans="1:5">
      <c r="A931" t="s">
        <v>8219</v>
      </c>
      <c r="B931">
        <v>137</v>
      </c>
      <c r="D931" t="s">
        <v>8221</v>
      </c>
      <c r="E931">
        <v>2</v>
      </c>
    </row>
    <row r="932" spans="1:5">
      <c r="A932" t="s">
        <v>8219</v>
      </c>
      <c r="B932">
        <v>41</v>
      </c>
      <c r="D932" t="s">
        <v>8221</v>
      </c>
      <c r="E932">
        <v>0</v>
      </c>
    </row>
    <row r="933" spans="1:5">
      <c r="A933" t="s">
        <v>8219</v>
      </c>
      <c r="B933">
        <v>398</v>
      </c>
      <c r="D933" t="s">
        <v>8221</v>
      </c>
      <c r="E933">
        <v>0</v>
      </c>
    </row>
    <row r="934" spans="1:5">
      <c r="A934" t="s">
        <v>8219</v>
      </c>
      <c r="B934">
        <v>1737</v>
      </c>
      <c r="D934" t="s">
        <v>8221</v>
      </c>
      <c r="E934">
        <v>28</v>
      </c>
    </row>
    <row r="935" spans="1:5">
      <c r="A935" t="s">
        <v>8219</v>
      </c>
      <c r="B935">
        <v>971</v>
      </c>
      <c r="D935" t="s">
        <v>8221</v>
      </c>
      <c r="E935">
        <v>2</v>
      </c>
    </row>
    <row r="936" spans="1:5">
      <c r="A936" t="s">
        <v>8219</v>
      </c>
      <c r="B936">
        <v>183</v>
      </c>
      <c r="D936" t="s">
        <v>8221</v>
      </c>
      <c r="E936">
        <v>0</v>
      </c>
    </row>
    <row r="937" spans="1:5">
      <c r="A937" t="s">
        <v>8219</v>
      </c>
      <c r="B937">
        <v>4562</v>
      </c>
      <c r="D937" t="s">
        <v>8221</v>
      </c>
      <c r="E937">
        <v>0</v>
      </c>
    </row>
    <row r="938" spans="1:5">
      <c r="A938" t="s">
        <v>8219</v>
      </c>
      <c r="B938">
        <v>26457</v>
      </c>
      <c r="D938" t="s">
        <v>8221</v>
      </c>
      <c r="E938">
        <v>0</v>
      </c>
    </row>
    <row r="939" spans="1:5">
      <c r="A939" t="s">
        <v>8219</v>
      </c>
      <c r="B939">
        <v>162</v>
      </c>
      <c r="D939" t="s">
        <v>8221</v>
      </c>
      <c r="E939">
        <v>4</v>
      </c>
    </row>
    <row r="940" spans="1:5">
      <c r="A940" t="s">
        <v>8219</v>
      </c>
      <c r="B940">
        <v>479</v>
      </c>
      <c r="D940" t="s">
        <v>8221</v>
      </c>
      <c r="E940">
        <v>12</v>
      </c>
    </row>
    <row r="941" spans="1:5">
      <c r="A941" t="s">
        <v>8219</v>
      </c>
      <c r="B941">
        <v>426</v>
      </c>
      <c r="D941" t="s">
        <v>8221</v>
      </c>
      <c r="E941">
        <v>0</v>
      </c>
    </row>
    <row r="942" spans="1:5">
      <c r="A942" t="s">
        <v>8219</v>
      </c>
      <c r="B942">
        <v>450</v>
      </c>
      <c r="D942" t="s">
        <v>8221</v>
      </c>
      <c r="E942">
        <v>33</v>
      </c>
    </row>
    <row r="943" spans="1:5">
      <c r="A943" t="s">
        <v>8219</v>
      </c>
      <c r="B943">
        <v>1780</v>
      </c>
      <c r="D943" t="s">
        <v>8221</v>
      </c>
      <c r="E943">
        <v>0</v>
      </c>
    </row>
    <row r="944" spans="1:5">
      <c r="A944" t="s">
        <v>8219</v>
      </c>
      <c r="B944">
        <v>122</v>
      </c>
      <c r="D944" t="s">
        <v>8221</v>
      </c>
      <c r="E944">
        <v>4</v>
      </c>
    </row>
    <row r="945" spans="1:5">
      <c r="A945" t="s">
        <v>8219</v>
      </c>
      <c r="B945">
        <v>95</v>
      </c>
      <c r="D945" t="s">
        <v>8221</v>
      </c>
      <c r="E945">
        <v>0</v>
      </c>
    </row>
    <row r="946" spans="1:5">
      <c r="A946" t="s">
        <v>8219</v>
      </c>
      <c r="B946">
        <v>325</v>
      </c>
      <c r="D946" t="s">
        <v>8221</v>
      </c>
      <c r="E946">
        <v>11</v>
      </c>
    </row>
    <row r="947" spans="1:5">
      <c r="A947" t="s">
        <v>8219</v>
      </c>
      <c r="B947">
        <v>353</v>
      </c>
      <c r="D947" t="s">
        <v>8221</v>
      </c>
      <c r="E947">
        <v>1</v>
      </c>
    </row>
    <row r="948" spans="1:5">
      <c r="A948" t="s">
        <v>8219</v>
      </c>
      <c r="B948">
        <v>105</v>
      </c>
      <c r="D948" t="s">
        <v>8221</v>
      </c>
      <c r="E948">
        <v>5</v>
      </c>
    </row>
    <row r="949" spans="1:5">
      <c r="A949" t="s">
        <v>8219</v>
      </c>
      <c r="B949">
        <v>729</v>
      </c>
      <c r="D949" t="s">
        <v>8221</v>
      </c>
      <c r="E949">
        <v>0</v>
      </c>
    </row>
    <row r="950" spans="1:5">
      <c r="A950" t="s">
        <v>8219</v>
      </c>
      <c r="B950">
        <v>454</v>
      </c>
      <c r="D950" t="s">
        <v>8221</v>
      </c>
      <c r="E950">
        <v>1</v>
      </c>
    </row>
    <row r="951" spans="1:5">
      <c r="A951" t="s">
        <v>8219</v>
      </c>
      <c r="B951">
        <v>539</v>
      </c>
      <c r="D951" t="s">
        <v>8221</v>
      </c>
      <c r="E951">
        <v>1</v>
      </c>
    </row>
    <row r="952" spans="1:5">
      <c r="A952" t="s">
        <v>8219</v>
      </c>
      <c r="B952">
        <v>79</v>
      </c>
      <c r="D952" t="s">
        <v>8221</v>
      </c>
      <c r="E952">
        <v>6</v>
      </c>
    </row>
    <row r="953" spans="1:5">
      <c r="A953" t="s">
        <v>8219</v>
      </c>
      <c r="B953">
        <v>94</v>
      </c>
      <c r="D953" t="s">
        <v>8221</v>
      </c>
      <c r="E953">
        <v>8</v>
      </c>
    </row>
    <row r="954" spans="1:5">
      <c r="A954" t="s">
        <v>8219</v>
      </c>
      <c r="B954">
        <v>625</v>
      </c>
      <c r="D954" t="s">
        <v>8221</v>
      </c>
      <c r="E954">
        <v>1</v>
      </c>
    </row>
    <row r="955" spans="1:5">
      <c r="A955" t="s">
        <v>8219</v>
      </c>
      <c r="B955">
        <v>508</v>
      </c>
      <c r="D955" t="s">
        <v>8221</v>
      </c>
      <c r="E955">
        <v>0</v>
      </c>
    </row>
    <row r="956" spans="1:5">
      <c r="A956" t="s">
        <v>8219</v>
      </c>
      <c r="B956">
        <v>531</v>
      </c>
      <c r="D956" t="s">
        <v>8221</v>
      </c>
      <c r="E956">
        <v>2</v>
      </c>
    </row>
    <row r="957" spans="1:5">
      <c r="A957" t="s">
        <v>8219</v>
      </c>
      <c r="B957">
        <v>158</v>
      </c>
      <c r="D957" t="s">
        <v>8221</v>
      </c>
      <c r="E957">
        <v>1</v>
      </c>
    </row>
    <row r="958" spans="1:5">
      <c r="A958" t="s">
        <v>8219</v>
      </c>
      <c r="B958">
        <v>508</v>
      </c>
      <c r="D958" t="s">
        <v>8221</v>
      </c>
      <c r="E958">
        <v>0</v>
      </c>
    </row>
    <row r="959" spans="1:5">
      <c r="A959" t="s">
        <v>8219</v>
      </c>
      <c r="B959">
        <v>644</v>
      </c>
      <c r="D959" t="s">
        <v>8221</v>
      </c>
      <c r="E959">
        <v>1</v>
      </c>
    </row>
    <row r="960" spans="1:5">
      <c r="A960" t="s">
        <v>8219</v>
      </c>
      <c r="B960">
        <v>848</v>
      </c>
      <c r="D960" t="s">
        <v>8221</v>
      </c>
      <c r="E960">
        <v>19</v>
      </c>
    </row>
    <row r="961" spans="1:5">
      <c r="A961" t="s">
        <v>8219</v>
      </c>
      <c r="B961">
        <v>429</v>
      </c>
      <c r="D961" t="s">
        <v>8221</v>
      </c>
      <c r="E961">
        <v>27</v>
      </c>
    </row>
    <row r="962" spans="1:5">
      <c r="A962" t="s">
        <v>8219</v>
      </c>
      <c r="B962">
        <v>204</v>
      </c>
      <c r="D962" t="s">
        <v>8221</v>
      </c>
      <c r="E962">
        <v>7</v>
      </c>
    </row>
    <row r="963" spans="1:5">
      <c r="A963" t="s">
        <v>8219</v>
      </c>
      <c r="B963">
        <v>379</v>
      </c>
      <c r="D963" t="s">
        <v>8221</v>
      </c>
      <c r="E963">
        <v>14</v>
      </c>
    </row>
    <row r="964" spans="1:5">
      <c r="A964" t="s">
        <v>8219</v>
      </c>
      <c r="B964">
        <v>271</v>
      </c>
      <c r="D964" t="s">
        <v>8221</v>
      </c>
      <c r="E964">
        <v>5</v>
      </c>
    </row>
    <row r="965" spans="1:5">
      <c r="A965" t="s">
        <v>8219</v>
      </c>
      <c r="B965">
        <v>120</v>
      </c>
      <c r="D965" t="s">
        <v>8221</v>
      </c>
      <c r="E965">
        <v>30</v>
      </c>
    </row>
    <row r="966" spans="1:5">
      <c r="A966" t="s">
        <v>8219</v>
      </c>
      <c r="B966">
        <v>140</v>
      </c>
      <c r="D966" t="s">
        <v>8221</v>
      </c>
      <c r="E966">
        <v>1</v>
      </c>
    </row>
    <row r="967" spans="1:5">
      <c r="A967" t="s">
        <v>8219</v>
      </c>
      <c r="B967">
        <v>193</v>
      </c>
      <c r="D967" t="s">
        <v>8221</v>
      </c>
      <c r="E967">
        <v>0</v>
      </c>
    </row>
    <row r="968" spans="1:5">
      <c r="A968" t="s">
        <v>8219</v>
      </c>
      <c r="B968">
        <v>180</v>
      </c>
      <c r="D968" t="s">
        <v>8221</v>
      </c>
      <c r="E968">
        <v>60</v>
      </c>
    </row>
    <row r="969" spans="1:5">
      <c r="A969" t="s">
        <v>8219</v>
      </c>
      <c r="B969">
        <v>263</v>
      </c>
      <c r="D969" t="s">
        <v>8221</v>
      </c>
      <c r="E969">
        <v>84</v>
      </c>
    </row>
    <row r="970" spans="1:5">
      <c r="A970" t="s">
        <v>8219</v>
      </c>
      <c r="B970">
        <v>217</v>
      </c>
      <c r="D970" t="s">
        <v>8221</v>
      </c>
      <c r="E970">
        <v>47</v>
      </c>
    </row>
    <row r="971" spans="1:5">
      <c r="A971" t="s">
        <v>8219</v>
      </c>
      <c r="B971">
        <v>443</v>
      </c>
      <c r="D971" t="s">
        <v>8221</v>
      </c>
      <c r="E971">
        <v>66</v>
      </c>
    </row>
    <row r="972" spans="1:5">
      <c r="A972" t="s">
        <v>8219</v>
      </c>
      <c r="B972">
        <v>1373</v>
      </c>
      <c r="D972" t="s">
        <v>8221</v>
      </c>
      <c r="E972">
        <v>171</v>
      </c>
    </row>
    <row r="973" spans="1:5">
      <c r="A973" t="s">
        <v>8219</v>
      </c>
      <c r="B973">
        <v>742</v>
      </c>
      <c r="D973" t="s">
        <v>8221</v>
      </c>
      <c r="E973">
        <v>29</v>
      </c>
    </row>
    <row r="974" spans="1:5">
      <c r="A974" t="s">
        <v>8219</v>
      </c>
      <c r="B974">
        <v>170</v>
      </c>
      <c r="D974" t="s">
        <v>8221</v>
      </c>
      <c r="E974">
        <v>9</v>
      </c>
    </row>
    <row r="975" spans="1:5">
      <c r="A975" t="s">
        <v>8219</v>
      </c>
      <c r="B975">
        <v>242</v>
      </c>
      <c r="D975" t="s">
        <v>8221</v>
      </c>
      <c r="E975">
        <v>27</v>
      </c>
    </row>
    <row r="976" spans="1:5">
      <c r="A976" t="s">
        <v>8219</v>
      </c>
      <c r="B976">
        <v>541</v>
      </c>
      <c r="D976" t="s">
        <v>8221</v>
      </c>
      <c r="E976">
        <v>2</v>
      </c>
    </row>
    <row r="977" spans="1:5">
      <c r="A977" t="s">
        <v>8219</v>
      </c>
      <c r="B977">
        <v>121</v>
      </c>
      <c r="D977" t="s">
        <v>8221</v>
      </c>
      <c r="E977">
        <v>3</v>
      </c>
    </row>
    <row r="978" spans="1:5">
      <c r="A978" t="s">
        <v>8219</v>
      </c>
      <c r="B978">
        <v>621</v>
      </c>
      <c r="D978" t="s">
        <v>8221</v>
      </c>
      <c r="E978">
        <v>4</v>
      </c>
    </row>
    <row r="979" spans="1:5">
      <c r="A979" t="s">
        <v>8219</v>
      </c>
      <c r="B979">
        <v>101</v>
      </c>
      <c r="D979" t="s">
        <v>8221</v>
      </c>
      <c r="E979">
        <v>2</v>
      </c>
    </row>
    <row r="980" spans="1:5">
      <c r="A980" t="s">
        <v>8219</v>
      </c>
      <c r="B980">
        <v>554</v>
      </c>
      <c r="D980" t="s">
        <v>8221</v>
      </c>
      <c r="E980">
        <v>20</v>
      </c>
    </row>
    <row r="981" spans="1:5">
      <c r="A981" t="s">
        <v>8219</v>
      </c>
      <c r="B981">
        <v>666</v>
      </c>
      <c r="D981" t="s">
        <v>8221</v>
      </c>
      <c r="E981">
        <v>3</v>
      </c>
    </row>
    <row r="982" spans="1:5">
      <c r="A982" t="s">
        <v>8219</v>
      </c>
      <c r="B982">
        <v>410</v>
      </c>
      <c r="D982" t="s">
        <v>8221</v>
      </c>
      <c r="E982">
        <v>4</v>
      </c>
    </row>
    <row r="983" spans="1:5">
      <c r="A983" t="s">
        <v>8219</v>
      </c>
      <c r="B983">
        <v>375</v>
      </c>
      <c r="D983" t="s">
        <v>8221</v>
      </c>
      <c r="E983">
        <v>1</v>
      </c>
    </row>
    <row r="984" spans="1:5">
      <c r="A984" t="s">
        <v>8219</v>
      </c>
      <c r="B984">
        <v>1364</v>
      </c>
      <c r="D984" t="s">
        <v>8221</v>
      </c>
      <c r="E984">
        <v>0</v>
      </c>
    </row>
    <row r="985" spans="1:5">
      <c r="A985" t="s">
        <v>8219</v>
      </c>
      <c r="B985">
        <v>35</v>
      </c>
      <c r="D985" t="s">
        <v>8221</v>
      </c>
      <c r="E985">
        <v>0</v>
      </c>
    </row>
    <row r="986" spans="1:5">
      <c r="A986" t="s">
        <v>8219</v>
      </c>
      <c r="B986">
        <v>203</v>
      </c>
      <c r="D986" t="s">
        <v>8221</v>
      </c>
      <c r="E986">
        <v>14</v>
      </c>
    </row>
    <row r="987" spans="1:5">
      <c r="A987" t="s">
        <v>8219</v>
      </c>
      <c r="B987">
        <v>49</v>
      </c>
      <c r="D987" t="s">
        <v>8221</v>
      </c>
      <c r="E987">
        <v>1</v>
      </c>
    </row>
    <row r="988" spans="1:5">
      <c r="A988" t="s">
        <v>8219</v>
      </c>
      <c r="B988">
        <v>5812</v>
      </c>
      <c r="D988" t="s">
        <v>8221</v>
      </c>
      <c r="E988">
        <v>118</v>
      </c>
    </row>
    <row r="989" spans="1:5">
      <c r="A989" t="s">
        <v>8219</v>
      </c>
      <c r="B989">
        <v>1556</v>
      </c>
      <c r="D989" t="s">
        <v>8221</v>
      </c>
      <c r="E989">
        <v>2</v>
      </c>
    </row>
    <row r="990" spans="1:5">
      <c r="A990" t="s">
        <v>8219</v>
      </c>
      <c r="B990">
        <v>65</v>
      </c>
      <c r="D990" t="s">
        <v>8221</v>
      </c>
      <c r="E990">
        <v>1</v>
      </c>
    </row>
    <row r="991" spans="1:5">
      <c r="A991" t="s">
        <v>8219</v>
      </c>
      <c r="B991">
        <v>10</v>
      </c>
      <c r="D991" t="s">
        <v>8221</v>
      </c>
      <c r="E991">
        <v>3</v>
      </c>
    </row>
    <row r="992" spans="1:5">
      <c r="A992" t="s">
        <v>8219</v>
      </c>
      <c r="B992">
        <v>76</v>
      </c>
      <c r="D992" t="s">
        <v>8221</v>
      </c>
      <c r="E992">
        <v>1</v>
      </c>
    </row>
    <row r="993" spans="1:5">
      <c r="A993" t="s">
        <v>8219</v>
      </c>
      <c r="B993">
        <v>263</v>
      </c>
      <c r="D993" t="s">
        <v>8221</v>
      </c>
      <c r="E993">
        <v>3</v>
      </c>
    </row>
    <row r="994" spans="1:5">
      <c r="A994" t="s">
        <v>8219</v>
      </c>
      <c r="B994">
        <v>1530</v>
      </c>
      <c r="D994" t="s">
        <v>8221</v>
      </c>
      <c r="E994">
        <v>38</v>
      </c>
    </row>
    <row r="995" spans="1:5">
      <c r="A995" t="s">
        <v>8219</v>
      </c>
      <c r="B995">
        <v>278</v>
      </c>
      <c r="D995" t="s">
        <v>8221</v>
      </c>
      <c r="E995">
        <v>52</v>
      </c>
    </row>
    <row r="996" spans="1:5">
      <c r="A996" t="s">
        <v>8219</v>
      </c>
      <c r="B996">
        <v>350</v>
      </c>
      <c r="D996" t="s">
        <v>8221</v>
      </c>
      <c r="E996">
        <v>2</v>
      </c>
    </row>
    <row r="997" spans="1:5">
      <c r="A997" t="s">
        <v>8219</v>
      </c>
      <c r="B997">
        <v>470</v>
      </c>
      <c r="D997" t="s">
        <v>8221</v>
      </c>
      <c r="E997">
        <v>0</v>
      </c>
    </row>
    <row r="998" spans="1:5">
      <c r="A998" t="s">
        <v>8219</v>
      </c>
      <c r="B998">
        <v>3</v>
      </c>
      <c r="D998" t="s">
        <v>8221</v>
      </c>
      <c r="E998">
        <v>4</v>
      </c>
    </row>
    <row r="999" spans="1:5">
      <c r="A999" t="s">
        <v>8219</v>
      </c>
      <c r="B999">
        <v>8200</v>
      </c>
      <c r="D999" t="s">
        <v>8221</v>
      </c>
      <c r="E999">
        <v>4</v>
      </c>
    </row>
    <row r="1000" spans="1:5">
      <c r="A1000" t="s">
        <v>8219</v>
      </c>
      <c r="B1000">
        <v>8359</v>
      </c>
      <c r="D1000" t="s">
        <v>8221</v>
      </c>
      <c r="E1000">
        <v>18</v>
      </c>
    </row>
    <row r="1001" spans="1:5">
      <c r="A1001" t="s">
        <v>8219</v>
      </c>
      <c r="B1001">
        <v>188</v>
      </c>
      <c r="D1001" t="s">
        <v>8221</v>
      </c>
      <c r="E1001">
        <v>0</v>
      </c>
    </row>
    <row r="1002" spans="1:5">
      <c r="A1002" t="s">
        <v>8219</v>
      </c>
      <c r="B1002">
        <v>48</v>
      </c>
      <c r="D1002" t="s">
        <v>8221</v>
      </c>
      <c r="E1002">
        <v>22</v>
      </c>
    </row>
    <row r="1003" spans="1:5">
      <c r="A1003" t="s">
        <v>8219</v>
      </c>
      <c r="B1003">
        <v>607</v>
      </c>
      <c r="D1003" t="s">
        <v>8221</v>
      </c>
      <c r="E1003">
        <v>49</v>
      </c>
    </row>
    <row r="1004" spans="1:5">
      <c r="A1004" t="s">
        <v>8219</v>
      </c>
      <c r="B1004">
        <v>50</v>
      </c>
      <c r="D1004" t="s">
        <v>8221</v>
      </c>
      <c r="E1004">
        <v>19</v>
      </c>
    </row>
    <row r="1005" spans="1:5">
      <c r="A1005" t="s">
        <v>8219</v>
      </c>
      <c r="B1005">
        <v>55</v>
      </c>
      <c r="D1005" t="s">
        <v>8221</v>
      </c>
      <c r="E1005">
        <v>4</v>
      </c>
    </row>
    <row r="1006" spans="1:5">
      <c r="A1006" t="s">
        <v>8219</v>
      </c>
      <c r="B1006">
        <v>38</v>
      </c>
      <c r="D1006" t="s">
        <v>8221</v>
      </c>
      <c r="E1006">
        <v>4</v>
      </c>
    </row>
    <row r="1007" spans="1:5">
      <c r="A1007" t="s">
        <v>8219</v>
      </c>
      <c r="B1007">
        <v>25</v>
      </c>
      <c r="D1007" t="s">
        <v>8221</v>
      </c>
      <c r="E1007">
        <v>2</v>
      </c>
    </row>
    <row r="1008" spans="1:5">
      <c r="A1008" t="s">
        <v>8219</v>
      </c>
      <c r="B1008">
        <v>46</v>
      </c>
      <c r="D1008" t="s">
        <v>8221</v>
      </c>
      <c r="E1008">
        <v>0</v>
      </c>
    </row>
    <row r="1009" spans="1:5">
      <c r="A1009" t="s">
        <v>8219</v>
      </c>
      <c r="B1009">
        <v>83</v>
      </c>
      <c r="D1009" t="s">
        <v>8221</v>
      </c>
      <c r="E1009">
        <v>0</v>
      </c>
    </row>
    <row r="1010" spans="1:5">
      <c r="A1010" t="s">
        <v>8219</v>
      </c>
      <c r="B1010">
        <v>35</v>
      </c>
      <c r="D1010" t="s">
        <v>8221</v>
      </c>
      <c r="E1010">
        <v>14</v>
      </c>
    </row>
    <row r="1011" spans="1:5">
      <c r="A1011" t="s">
        <v>8219</v>
      </c>
      <c r="B1011">
        <v>25</v>
      </c>
      <c r="D1011" t="s">
        <v>8221</v>
      </c>
      <c r="E1011">
        <v>8</v>
      </c>
    </row>
    <row r="1012" spans="1:5">
      <c r="A1012" t="s">
        <v>8219</v>
      </c>
      <c r="B1012">
        <v>75</v>
      </c>
      <c r="D1012" t="s">
        <v>8221</v>
      </c>
      <c r="E1012">
        <v>0</v>
      </c>
    </row>
    <row r="1013" spans="1:5">
      <c r="A1013" t="s">
        <v>8219</v>
      </c>
      <c r="B1013">
        <v>62</v>
      </c>
      <c r="D1013" t="s">
        <v>8221</v>
      </c>
      <c r="E1013">
        <v>15</v>
      </c>
    </row>
    <row r="1014" spans="1:5">
      <c r="A1014" t="s">
        <v>8219</v>
      </c>
      <c r="B1014">
        <v>160</v>
      </c>
      <c r="D1014" t="s">
        <v>8221</v>
      </c>
      <c r="E1014">
        <v>33</v>
      </c>
    </row>
    <row r="1015" spans="1:5">
      <c r="A1015" t="s">
        <v>8219</v>
      </c>
      <c r="B1015">
        <v>246</v>
      </c>
      <c r="D1015" t="s">
        <v>8221</v>
      </c>
      <c r="E1015">
        <v>2</v>
      </c>
    </row>
    <row r="1016" spans="1:5">
      <c r="A1016" t="s">
        <v>8219</v>
      </c>
      <c r="B1016">
        <v>55</v>
      </c>
      <c r="D1016" t="s">
        <v>8221</v>
      </c>
      <c r="E1016">
        <v>6</v>
      </c>
    </row>
    <row r="1017" spans="1:5">
      <c r="A1017" t="s">
        <v>8219</v>
      </c>
      <c r="B1017">
        <v>23</v>
      </c>
      <c r="D1017" t="s">
        <v>8221</v>
      </c>
      <c r="E1017">
        <v>2</v>
      </c>
    </row>
    <row r="1018" spans="1:5">
      <c r="A1018" t="s">
        <v>8219</v>
      </c>
      <c r="B1018">
        <v>72</v>
      </c>
      <c r="D1018" t="s">
        <v>8221</v>
      </c>
      <c r="E1018">
        <v>0</v>
      </c>
    </row>
    <row r="1019" spans="1:5">
      <c r="A1019" t="s">
        <v>8219</v>
      </c>
      <c r="B1019">
        <v>22</v>
      </c>
      <c r="D1019" t="s">
        <v>8221</v>
      </c>
      <c r="E1019">
        <v>4</v>
      </c>
    </row>
    <row r="1020" spans="1:5">
      <c r="A1020" t="s">
        <v>8219</v>
      </c>
      <c r="B1020">
        <v>14</v>
      </c>
      <c r="D1020" t="s">
        <v>8221</v>
      </c>
      <c r="E1020">
        <v>1</v>
      </c>
    </row>
    <row r="1021" spans="1:5">
      <c r="A1021" t="s">
        <v>8219</v>
      </c>
      <c r="B1021">
        <v>38</v>
      </c>
      <c r="D1021" t="s">
        <v>8221</v>
      </c>
      <c r="E1021">
        <v>3</v>
      </c>
    </row>
    <row r="1022" spans="1:5">
      <c r="A1022" t="s">
        <v>8219</v>
      </c>
      <c r="B1022">
        <v>32</v>
      </c>
      <c r="D1022" t="s">
        <v>8221</v>
      </c>
      <c r="E1022">
        <v>4</v>
      </c>
    </row>
    <row r="1023" spans="1:5">
      <c r="A1023" t="s">
        <v>8219</v>
      </c>
      <c r="B1023">
        <v>63</v>
      </c>
      <c r="D1023" t="s">
        <v>8221</v>
      </c>
      <c r="E1023">
        <v>0</v>
      </c>
    </row>
    <row r="1024" spans="1:5">
      <c r="A1024" t="s">
        <v>8219</v>
      </c>
      <c r="B1024">
        <v>27</v>
      </c>
      <c r="D1024" t="s">
        <v>8221</v>
      </c>
      <c r="E1024">
        <v>4</v>
      </c>
    </row>
    <row r="1025" spans="1:5">
      <c r="A1025" t="s">
        <v>8219</v>
      </c>
      <c r="B1025">
        <v>44</v>
      </c>
      <c r="D1025" t="s">
        <v>8221</v>
      </c>
      <c r="E1025">
        <v>3</v>
      </c>
    </row>
    <row r="1026" spans="1:5">
      <c r="A1026" t="s">
        <v>8219</v>
      </c>
      <c r="B1026">
        <v>38</v>
      </c>
      <c r="D1026" t="s">
        <v>8221</v>
      </c>
      <c r="E1026">
        <v>34</v>
      </c>
    </row>
    <row r="1027" spans="1:5">
      <c r="A1027" t="s">
        <v>8219</v>
      </c>
      <c r="B1027">
        <v>115</v>
      </c>
      <c r="D1027" t="s">
        <v>8221</v>
      </c>
      <c r="E1027">
        <v>2</v>
      </c>
    </row>
    <row r="1028" spans="1:5">
      <c r="A1028" t="s">
        <v>8219</v>
      </c>
      <c r="B1028">
        <v>37</v>
      </c>
      <c r="D1028" t="s">
        <v>8221</v>
      </c>
      <c r="E1028">
        <v>33</v>
      </c>
    </row>
    <row r="1029" spans="1:5">
      <c r="A1029" t="s">
        <v>8219</v>
      </c>
      <c r="B1029">
        <v>99</v>
      </c>
      <c r="D1029" t="s">
        <v>8221</v>
      </c>
      <c r="E1029">
        <v>0</v>
      </c>
    </row>
    <row r="1030" spans="1:5">
      <c r="A1030" t="s">
        <v>8219</v>
      </c>
      <c r="B1030">
        <v>44</v>
      </c>
      <c r="D1030" t="s">
        <v>8221</v>
      </c>
      <c r="E1030">
        <v>0</v>
      </c>
    </row>
    <row r="1031" spans="1:5">
      <c r="A1031" t="s">
        <v>8219</v>
      </c>
      <c r="B1031">
        <v>58</v>
      </c>
      <c r="D1031" t="s">
        <v>8221</v>
      </c>
      <c r="E1031">
        <v>1</v>
      </c>
    </row>
    <row r="1032" spans="1:5">
      <c r="A1032" t="s">
        <v>8219</v>
      </c>
      <c r="B1032">
        <v>191</v>
      </c>
      <c r="D1032" t="s">
        <v>8221</v>
      </c>
      <c r="E1032">
        <v>13</v>
      </c>
    </row>
    <row r="1033" spans="1:5">
      <c r="A1033" t="s">
        <v>8219</v>
      </c>
      <c r="B1033">
        <v>40</v>
      </c>
      <c r="D1033" t="s">
        <v>8221</v>
      </c>
      <c r="E1033">
        <v>2</v>
      </c>
    </row>
    <row r="1034" spans="1:5">
      <c r="A1034" t="s">
        <v>8219</v>
      </c>
      <c r="B1034">
        <v>38</v>
      </c>
      <c r="D1034" t="s">
        <v>8221</v>
      </c>
      <c r="E1034">
        <v>36</v>
      </c>
    </row>
    <row r="1035" spans="1:5">
      <c r="A1035" t="s">
        <v>8219</v>
      </c>
      <c r="B1035">
        <v>39</v>
      </c>
      <c r="D1035" t="s">
        <v>8221</v>
      </c>
      <c r="E1035">
        <v>1</v>
      </c>
    </row>
    <row r="1036" spans="1:5">
      <c r="A1036" t="s">
        <v>8219</v>
      </c>
      <c r="B1036">
        <v>11</v>
      </c>
      <c r="D1036" t="s">
        <v>8221</v>
      </c>
      <c r="E1036">
        <v>15</v>
      </c>
    </row>
    <row r="1037" spans="1:5">
      <c r="A1037" t="s">
        <v>8219</v>
      </c>
      <c r="B1037">
        <v>107</v>
      </c>
      <c r="D1037" t="s">
        <v>8221</v>
      </c>
      <c r="E1037">
        <v>1</v>
      </c>
    </row>
    <row r="1038" spans="1:5">
      <c r="A1038" t="s">
        <v>8219</v>
      </c>
      <c r="B1038">
        <v>147</v>
      </c>
      <c r="D1038" t="s">
        <v>8221</v>
      </c>
      <c r="E1038">
        <v>0</v>
      </c>
    </row>
    <row r="1039" spans="1:5">
      <c r="A1039" t="s">
        <v>8219</v>
      </c>
      <c r="B1039">
        <v>36</v>
      </c>
      <c r="D1039" t="s">
        <v>8221</v>
      </c>
      <c r="E1039">
        <v>1</v>
      </c>
    </row>
    <row r="1040" spans="1:5">
      <c r="A1040" t="s">
        <v>8219</v>
      </c>
      <c r="B1040">
        <v>92</v>
      </c>
      <c r="D1040" t="s">
        <v>8221</v>
      </c>
      <c r="E1040">
        <v>0</v>
      </c>
    </row>
    <row r="1041" spans="1:5">
      <c r="A1041" t="s">
        <v>8219</v>
      </c>
      <c r="B1041">
        <v>35</v>
      </c>
      <c r="D1041" t="s">
        <v>8221</v>
      </c>
      <c r="E1041">
        <v>0</v>
      </c>
    </row>
    <row r="1042" spans="1:5">
      <c r="A1042" t="s">
        <v>8219</v>
      </c>
      <c r="B1042">
        <v>17</v>
      </c>
      <c r="D1042" t="s">
        <v>8221</v>
      </c>
      <c r="E1042">
        <v>1</v>
      </c>
    </row>
    <row r="1043" spans="1:5">
      <c r="A1043" t="s">
        <v>8219</v>
      </c>
      <c r="B1043">
        <v>22</v>
      </c>
      <c r="D1043" t="s">
        <v>8221</v>
      </c>
      <c r="E1043">
        <v>39</v>
      </c>
    </row>
    <row r="1044" spans="1:5">
      <c r="A1044" t="s">
        <v>8219</v>
      </c>
      <c r="B1044">
        <v>69</v>
      </c>
      <c r="D1044" t="s">
        <v>8221</v>
      </c>
      <c r="E1044">
        <v>0</v>
      </c>
    </row>
    <row r="1045" spans="1:5">
      <c r="A1045" t="s">
        <v>8219</v>
      </c>
      <c r="B1045">
        <v>13</v>
      </c>
      <c r="D1045" t="s">
        <v>8221</v>
      </c>
      <c r="E1045">
        <v>0</v>
      </c>
    </row>
    <row r="1046" spans="1:5">
      <c r="A1046" t="s">
        <v>8219</v>
      </c>
      <c r="B1046">
        <v>58</v>
      </c>
      <c r="D1046" t="s">
        <v>8221</v>
      </c>
      <c r="E1046">
        <v>3</v>
      </c>
    </row>
    <row r="1047" spans="1:5">
      <c r="A1047" t="s">
        <v>8219</v>
      </c>
      <c r="B1047">
        <v>44</v>
      </c>
      <c r="D1047" t="s">
        <v>8221</v>
      </c>
      <c r="E1047">
        <v>1</v>
      </c>
    </row>
    <row r="1048" spans="1:5">
      <c r="A1048" t="s">
        <v>8219</v>
      </c>
      <c r="B1048">
        <v>83</v>
      </c>
      <c r="D1048" t="s">
        <v>8221</v>
      </c>
      <c r="E1048">
        <v>13</v>
      </c>
    </row>
    <row r="1049" spans="1:5">
      <c r="A1049" t="s">
        <v>8219</v>
      </c>
      <c r="B1049">
        <v>117</v>
      </c>
      <c r="D1049" t="s">
        <v>8221</v>
      </c>
      <c r="E1049">
        <v>0</v>
      </c>
    </row>
    <row r="1050" spans="1:5">
      <c r="A1050" t="s">
        <v>8219</v>
      </c>
      <c r="B1050">
        <v>32</v>
      </c>
      <c r="D1050" t="s">
        <v>8221</v>
      </c>
      <c r="E1050">
        <v>6</v>
      </c>
    </row>
    <row r="1051" spans="1:5">
      <c r="A1051" t="s">
        <v>8219</v>
      </c>
      <c r="B1051">
        <v>8</v>
      </c>
      <c r="D1051" t="s">
        <v>8221</v>
      </c>
      <c r="E1051">
        <v>0</v>
      </c>
    </row>
    <row r="1052" spans="1:5">
      <c r="A1052" t="s">
        <v>8219</v>
      </c>
      <c r="B1052">
        <v>340</v>
      </c>
      <c r="D1052" t="s">
        <v>8221</v>
      </c>
      <c r="E1052">
        <v>14</v>
      </c>
    </row>
    <row r="1053" spans="1:5">
      <c r="A1053" t="s">
        <v>8219</v>
      </c>
      <c r="B1053">
        <v>7</v>
      </c>
      <c r="D1053" t="s">
        <v>8221</v>
      </c>
      <c r="E1053">
        <v>5</v>
      </c>
    </row>
    <row r="1054" spans="1:5">
      <c r="A1054" t="s">
        <v>8219</v>
      </c>
      <c r="B1054">
        <v>19</v>
      </c>
      <c r="D1054" t="s">
        <v>8221</v>
      </c>
      <c r="E1054">
        <v>6</v>
      </c>
    </row>
    <row r="1055" spans="1:5">
      <c r="A1055" t="s">
        <v>8219</v>
      </c>
      <c r="B1055">
        <v>47</v>
      </c>
      <c r="D1055" t="s">
        <v>8221</v>
      </c>
      <c r="E1055">
        <v>15</v>
      </c>
    </row>
    <row r="1056" spans="1:5">
      <c r="A1056" t="s">
        <v>8219</v>
      </c>
      <c r="B1056">
        <v>13</v>
      </c>
      <c r="D1056" t="s">
        <v>8221</v>
      </c>
      <c r="E1056">
        <v>0</v>
      </c>
    </row>
    <row r="1057" spans="1:5">
      <c r="A1057" t="s">
        <v>8219</v>
      </c>
      <c r="B1057">
        <v>90</v>
      </c>
      <c r="D1057" t="s">
        <v>8221</v>
      </c>
      <c r="E1057">
        <v>1</v>
      </c>
    </row>
    <row r="1058" spans="1:5">
      <c r="A1058" t="s">
        <v>8219</v>
      </c>
      <c r="B1058">
        <v>63</v>
      </c>
      <c r="D1058" t="s">
        <v>8221</v>
      </c>
      <c r="E1058">
        <v>9</v>
      </c>
    </row>
    <row r="1059" spans="1:5">
      <c r="A1059" t="s">
        <v>8219</v>
      </c>
      <c r="B1059">
        <v>26</v>
      </c>
      <c r="D1059" t="s">
        <v>8221</v>
      </c>
      <c r="E1059">
        <v>3</v>
      </c>
    </row>
    <row r="1060" spans="1:5">
      <c r="A1060" t="s">
        <v>8219</v>
      </c>
      <c r="B1060">
        <v>71</v>
      </c>
      <c r="D1060" t="s">
        <v>8221</v>
      </c>
      <c r="E1060">
        <v>3</v>
      </c>
    </row>
    <row r="1061" spans="1:5">
      <c r="A1061" t="s">
        <v>8219</v>
      </c>
      <c r="B1061">
        <v>38</v>
      </c>
      <c r="D1061" t="s">
        <v>8221</v>
      </c>
      <c r="E1061">
        <v>1</v>
      </c>
    </row>
    <row r="1062" spans="1:5">
      <c r="A1062" t="s">
        <v>8219</v>
      </c>
      <c r="B1062">
        <v>859</v>
      </c>
      <c r="D1062" t="s">
        <v>8221</v>
      </c>
      <c r="E1062">
        <v>3</v>
      </c>
    </row>
    <row r="1063" spans="1:5">
      <c r="A1063" t="s">
        <v>8219</v>
      </c>
      <c r="B1063">
        <v>21</v>
      </c>
      <c r="D1063" t="s">
        <v>8221</v>
      </c>
      <c r="E1063">
        <v>0</v>
      </c>
    </row>
    <row r="1064" spans="1:5">
      <c r="A1064" t="s">
        <v>8219</v>
      </c>
      <c r="B1064">
        <v>78</v>
      </c>
      <c r="D1064" t="s">
        <v>8221</v>
      </c>
      <c r="E1064">
        <v>2</v>
      </c>
    </row>
    <row r="1065" spans="1:5">
      <c r="A1065" t="s">
        <v>8219</v>
      </c>
      <c r="B1065">
        <v>53</v>
      </c>
      <c r="D1065" t="s">
        <v>8221</v>
      </c>
      <c r="E1065">
        <v>10</v>
      </c>
    </row>
    <row r="1066" spans="1:5">
      <c r="A1066" t="s">
        <v>8219</v>
      </c>
      <c r="B1066">
        <v>356</v>
      </c>
      <c r="D1066" t="s">
        <v>8221</v>
      </c>
      <c r="E1066">
        <v>60</v>
      </c>
    </row>
    <row r="1067" spans="1:5">
      <c r="A1067" t="s">
        <v>8219</v>
      </c>
      <c r="B1067">
        <v>279</v>
      </c>
      <c r="D1067" t="s">
        <v>8221</v>
      </c>
      <c r="E1067">
        <v>5</v>
      </c>
    </row>
    <row r="1068" spans="1:5">
      <c r="A1068" t="s">
        <v>8219</v>
      </c>
      <c r="B1068">
        <v>266</v>
      </c>
      <c r="D1068" t="s">
        <v>8221</v>
      </c>
      <c r="E1068">
        <v>9</v>
      </c>
    </row>
    <row r="1069" spans="1:5">
      <c r="A1069" t="s">
        <v>8219</v>
      </c>
      <c r="B1069">
        <v>623</v>
      </c>
      <c r="D1069" t="s">
        <v>8221</v>
      </c>
      <c r="E1069">
        <v>13</v>
      </c>
    </row>
    <row r="1070" spans="1:5">
      <c r="A1070" t="s">
        <v>8219</v>
      </c>
      <c r="B1070">
        <v>392</v>
      </c>
      <c r="D1070" t="s">
        <v>8221</v>
      </c>
      <c r="E1070">
        <v>0</v>
      </c>
    </row>
    <row r="1071" spans="1:5">
      <c r="A1071" t="s">
        <v>8219</v>
      </c>
      <c r="B1071">
        <v>3562</v>
      </c>
      <c r="D1071" t="s">
        <v>8221</v>
      </c>
      <c r="E1071">
        <v>8</v>
      </c>
    </row>
    <row r="1072" spans="1:5">
      <c r="A1072" t="s">
        <v>8219</v>
      </c>
      <c r="B1072">
        <v>514</v>
      </c>
      <c r="D1072" t="s">
        <v>8221</v>
      </c>
      <c r="E1072">
        <v>3</v>
      </c>
    </row>
    <row r="1073" spans="1:5">
      <c r="A1073" t="s">
        <v>8219</v>
      </c>
      <c r="B1073">
        <v>88</v>
      </c>
      <c r="D1073" t="s">
        <v>8221</v>
      </c>
      <c r="E1073">
        <v>3</v>
      </c>
    </row>
    <row r="1074" spans="1:5">
      <c r="A1074" t="s">
        <v>8219</v>
      </c>
      <c r="B1074">
        <v>537</v>
      </c>
      <c r="D1074" t="s">
        <v>8221</v>
      </c>
      <c r="E1074">
        <v>0</v>
      </c>
    </row>
    <row r="1075" spans="1:5">
      <c r="A1075" t="s">
        <v>8219</v>
      </c>
      <c r="B1075">
        <v>25</v>
      </c>
      <c r="D1075" t="s">
        <v>8221</v>
      </c>
      <c r="E1075">
        <v>6</v>
      </c>
    </row>
    <row r="1076" spans="1:5">
      <c r="A1076" t="s">
        <v>8219</v>
      </c>
      <c r="B1076">
        <v>3238</v>
      </c>
      <c r="D1076" t="s">
        <v>8221</v>
      </c>
      <c r="E1076">
        <v>4</v>
      </c>
    </row>
    <row r="1077" spans="1:5">
      <c r="A1077" t="s">
        <v>8219</v>
      </c>
      <c r="B1077">
        <v>897</v>
      </c>
      <c r="D1077" t="s">
        <v>8221</v>
      </c>
      <c r="E1077">
        <v>1</v>
      </c>
    </row>
    <row r="1078" spans="1:5">
      <c r="A1078" t="s">
        <v>8219</v>
      </c>
      <c r="B1078">
        <v>878</v>
      </c>
      <c r="D1078" t="s">
        <v>8221</v>
      </c>
      <c r="E1078">
        <v>29</v>
      </c>
    </row>
    <row r="1079" spans="1:5">
      <c r="A1079" t="s">
        <v>8219</v>
      </c>
      <c r="B1079">
        <v>115</v>
      </c>
      <c r="D1079" t="s">
        <v>8221</v>
      </c>
      <c r="E1079">
        <v>0</v>
      </c>
    </row>
    <row r="1080" spans="1:5">
      <c r="A1080" t="s">
        <v>8219</v>
      </c>
      <c r="B1080">
        <v>234</v>
      </c>
      <c r="D1080" t="s">
        <v>8221</v>
      </c>
      <c r="E1080">
        <v>4</v>
      </c>
    </row>
    <row r="1081" spans="1:5">
      <c r="A1081" t="s">
        <v>8219</v>
      </c>
      <c r="B1081">
        <v>4330</v>
      </c>
      <c r="D1081" t="s">
        <v>8221</v>
      </c>
      <c r="E1081">
        <v>5</v>
      </c>
    </row>
    <row r="1082" spans="1:5">
      <c r="A1082" t="s">
        <v>8219</v>
      </c>
      <c r="B1082">
        <v>651</v>
      </c>
      <c r="D1082" t="s">
        <v>8221</v>
      </c>
      <c r="E1082">
        <v>4</v>
      </c>
    </row>
    <row r="1083" spans="1:5">
      <c r="A1083" t="s">
        <v>8219</v>
      </c>
      <c r="B1083">
        <v>251</v>
      </c>
      <c r="D1083" t="s">
        <v>8221</v>
      </c>
      <c r="E1083">
        <v>5</v>
      </c>
    </row>
    <row r="1084" spans="1:5">
      <c r="A1084" t="s">
        <v>8219</v>
      </c>
      <c r="B1084">
        <v>263</v>
      </c>
      <c r="D1084" t="s">
        <v>8221</v>
      </c>
      <c r="E1084">
        <v>1</v>
      </c>
    </row>
    <row r="1085" spans="1:5">
      <c r="A1085" t="s">
        <v>8219</v>
      </c>
      <c r="B1085">
        <v>28</v>
      </c>
      <c r="D1085" t="s">
        <v>8221</v>
      </c>
      <c r="E1085">
        <v>1</v>
      </c>
    </row>
    <row r="1086" spans="1:5">
      <c r="A1086" t="s">
        <v>8219</v>
      </c>
      <c r="B1086">
        <v>721</v>
      </c>
      <c r="D1086" t="s">
        <v>8221</v>
      </c>
      <c r="E1086">
        <v>0</v>
      </c>
    </row>
    <row r="1087" spans="1:5">
      <c r="A1087" t="s">
        <v>8219</v>
      </c>
      <c r="B1087">
        <v>50</v>
      </c>
      <c r="D1087" t="s">
        <v>8221</v>
      </c>
      <c r="E1087">
        <v>14</v>
      </c>
    </row>
    <row r="1088" spans="1:5">
      <c r="A1088" t="s">
        <v>8219</v>
      </c>
      <c r="B1088">
        <v>73</v>
      </c>
      <c r="D1088" t="s">
        <v>8221</v>
      </c>
      <c r="E1088">
        <v>3</v>
      </c>
    </row>
    <row r="1089" spans="1:5">
      <c r="A1089" t="s">
        <v>8219</v>
      </c>
      <c r="B1089">
        <v>27</v>
      </c>
      <c r="D1089" t="s">
        <v>8221</v>
      </c>
      <c r="E1089">
        <v>10</v>
      </c>
    </row>
    <row r="1090" spans="1:5">
      <c r="A1090" t="s">
        <v>8219</v>
      </c>
      <c r="B1090">
        <v>34</v>
      </c>
      <c r="D1090" t="s">
        <v>8221</v>
      </c>
      <c r="E1090">
        <v>17</v>
      </c>
    </row>
    <row r="1091" spans="1:5">
      <c r="A1091" t="s">
        <v>8219</v>
      </c>
      <c r="B1091">
        <v>7</v>
      </c>
      <c r="D1091" t="s">
        <v>8221</v>
      </c>
      <c r="E1091">
        <v>2</v>
      </c>
    </row>
    <row r="1092" spans="1:5">
      <c r="A1092" t="s">
        <v>8219</v>
      </c>
      <c r="B1092">
        <v>24</v>
      </c>
      <c r="D1092" t="s">
        <v>8221</v>
      </c>
      <c r="E1092">
        <v>0</v>
      </c>
    </row>
    <row r="1093" spans="1:5">
      <c r="A1093" t="s">
        <v>8219</v>
      </c>
      <c r="B1093">
        <v>15</v>
      </c>
      <c r="D1093" t="s">
        <v>8221</v>
      </c>
      <c r="E1093">
        <v>4</v>
      </c>
    </row>
    <row r="1094" spans="1:5">
      <c r="A1094" t="s">
        <v>8219</v>
      </c>
      <c r="B1094">
        <v>72</v>
      </c>
      <c r="D1094" t="s">
        <v>8221</v>
      </c>
      <c r="E1094">
        <v>12</v>
      </c>
    </row>
    <row r="1095" spans="1:5">
      <c r="A1095" t="s">
        <v>8219</v>
      </c>
      <c r="B1095">
        <v>120</v>
      </c>
      <c r="D1095" t="s">
        <v>8221</v>
      </c>
      <c r="E1095">
        <v>3</v>
      </c>
    </row>
    <row r="1096" spans="1:5">
      <c r="A1096" t="s">
        <v>8219</v>
      </c>
      <c r="B1096">
        <v>123</v>
      </c>
      <c r="D1096" t="s">
        <v>8221</v>
      </c>
      <c r="E1096">
        <v>12</v>
      </c>
    </row>
    <row r="1097" spans="1:5">
      <c r="A1097" t="s">
        <v>8219</v>
      </c>
      <c r="B1097">
        <v>1</v>
      </c>
      <c r="D1097" t="s">
        <v>8221</v>
      </c>
      <c r="E1097">
        <v>0</v>
      </c>
    </row>
    <row r="1098" spans="1:5">
      <c r="A1098" t="s">
        <v>8219</v>
      </c>
      <c r="B1098">
        <v>24</v>
      </c>
      <c r="D1098" t="s">
        <v>8221</v>
      </c>
      <c r="E1098">
        <v>7</v>
      </c>
    </row>
    <row r="1099" spans="1:5">
      <c r="A1099" t="s">
        <v>8219</v>
      </c>
      <c r="B1099">
        <v>33</v>
      </c>
      <c r="D1099" t="s">
        <v>8221</v>
      </c>
      <c r="E1099">
        <v>2</v>
      </c>
    </row>
    <row r="1100" spans="1:5">
      <c r="A1100" t="s">
        <v>8219</v>
      </c>
      <c r="B1100">
        <v>14</v>
      </c>
      <c r="D1100" t="s">
        <v>8221</v>
      </c>
      <c r="E1100">
        <v>1</v>
      </c>
    </row>
    <row r="1101" spans="1:5">
      <c r="A1101" t="s">
        <v>8219</v>
      </c>
      <c r="B1101">
        <v>9</v>
      </c>
      <c r="D1101" t="s">
        <v>8221</v>
      </c>
      <c r="E1101">
        <v>4</v>
      </c>
    </row>
    <row r="1102" spans="1:5">
      <c r="A1102" t="s">
        <v>8219</v>
      </c>
      <c r="B1102">
        <v>76</v>
      </c>
      <c r="D1102" t="s">
        <v>8221</v>
      </c>
      <c r="E1102">
        <v>4</v>
      </c>
    </row>
    <row r="1103" spans="1:5">
      <c r="A1103" t="s">
        <v>8219</v>
      </c>
      <c r="B1103">
        <v>19</v>
      </c>
      <c r="D1103" t="s">
        <v>8221</v>
      </c>
      <c r="E1103">
        <v>17</v>
      </c>
    </row>
    <row r="1104" spans="1:5">
      <c r="A1104" t="s">
        <v>8219</v>
      </c>
      <c r="B1104">
        <v>69</v>
      </c>
      <c r="D1104" t="s">
        <v>8221</v>
      </c>
      <c r="E1104">
        <v>7</v>
      </c>
    </row>
    <row r="1105" spans="1:5">
      <c r="A1105" t="s">
        <v>8219</v>
      </c>
      <c r="B1105">
        <v>218</v>
      </c>
      <c r="D1105" t="s">
        <v>8221</v>
      </c>
      <c r="E1105">
        <v>2</v>
      </c>
    </row>
    <row r="1106" spans="1:5">
      <c r="A1106" t="s">
        <v>8219</v>
      </c>
      <c r="B1106">
        <v>30</v>
      </c>
      <c r="D1106" t="s">
        <v>8221</v>
      </c>
      <c r="E1106">
        <v>5</v>
      </c>
    </row>
    <row r="1107" spans="1:5">
      <c r="A1107" t="s">
        <v>8219</v>
      </c>
      <c r="B1107">
        <v>100</v>
      </c>
      <c r="D1107" t="s">
        <v>8221</v>
      </c>
      <c r="E1107">
        <v>1</v>
      </c>
    </row>
    <row r="1108" spans="1:5">
      <c r="A1108" t="s">
        <v>8219</v>
      </c>
      <c r="B1108">
        <v>296</v>
      </c>
      <c r="D1108" t="s">
        <v>8221</v>
      </c>
      <c r="E1108">
        <v>1</v>
      </c>
    </row>
    <row r="1109" spans="1:5">
      <c r="A1109" t="s">
        <v>8219</v>
      </c>
      <c r="B1109">
        <v>1204</v>
      </c>
      <c r="D1109" t="s">
        <v>8221</v>
      </c>
      <c r="E1109">
        <v>14</v>
      </c>
    </row>
    <row r="1110" spans="1:5">
      <c r="A1110" t="s">
        <v>8219</v>
      </c>
      <c r="B1110">
        <v>321</v>
      </c>
      <c r="D1110" t="s">
        <v>8221</v>
      </c>
      <c r="E1110">
        <v>26</v>
      </c>
    </row>
    <row r="1111" spans="1:5">
      <c r="A1111" t="s">
        <v>8219</v>
      </c>
      <c r="B1111">
        <v>301</v>
      </c>
      <c r="D1111" t="s">
        <v>8221</v>
      </c>
      <c r="E1111">
        <v>2</v>
      </c>
    </row>
    <row r="1112" spans="1:5">
      <c r="A1112" t="s">
        <v>8219</v>
      </c>
      <c r="B1112">
        <v>144</v>
      </c>
      <c r="D1112" t="s">
        <v>8221</v>
      </c>
      <c r="E1112">
        <v>1</v>
      </c>
    </row>
    <row r="1113" spans="1:5">
      <c r="A1113" t="s">
        <v>8219</v>
      </c>
      <c r="B1113">
        <v>539</v>
      </c>
      <c r="D1113" t="s">
        <v>8221</v>
      </c>
      <c r="E1113">
        <v>3</v>
      </c>
    </row>
    <row r="1114" spans="1:5">
      <c r="A1114" t="s">
        <v>8219</v>
      </c>
      <c r="B1114">
        <v>498</v>
      </c>
      <c r="D1114" t="s">
        <v>8221</v>
      </c>
      <c r="E1114">
        <v>7</v>
      </c>
    </row>
    <row r="1115" spans="1:5">
      <c r="A1115" t="s">
        <v>8219</v>
      </c>
      <c r="B1115">
        <v>1113</v>
      </c>
      <c r="D1115" t="s">
        <v>8221</v>
      </c>
      <c r="E1115">
        <v>9</v>
      </c>
    </row>
    <row r="1116" spans="1:5">
      <c r="A1116" t="s">
        <v>8219</v>
      </c>
      <c r="B1116">
        <v>988</v>
      </c>
      <c r="D1116" t="s">
        <v>8221</v>
      </c>
      <c r="E1116">
        <v>20</v>
      </c>
    </row>
    <row r="1117" spans="1:5">
      <c r="A1117" t="s">
        <v>8219</v>
      </c>
      <c r="B1117">
        <v>391</v>
      </c>
      <c r="D1117" t="s">
        <v>8221</v>
      </c>
      <c r="E1117">
        <v>6</v>
      </c>
    </row>
    <row r="1118" spans="1:5">
      <c r="A1118" t="s">
        <v>8219</v>
      </c>
      <c r="B1118">
        <v>28</v>
      </c>
      <c r="D1118" t="s">
        <v>8221</v>
      </c>
      <c r="E1118">
        <v>13</v>
      </c>
    </row>
    <row r="1119" spans="1:5">
      <c r="A1119" t="s">
        <v>8219</v>
      </c>
      <c r="B1119">
        <v>147</v>
      </c>
      <c r="D1119" t="s">
        <v>8221</v>
      </c>
      <c r="E1119">
        <v>1</v>
      </c>
    </row>
    <row r="1120" spans="1:5">
      <c r="A1120" t="s">
        <v>8219</v>
      </c>
      <c r="B1120">
        <v>680</v>
      </c>
      <c r="D1120" t="s">
        <v>8221</v>
      </c>
      <c r="E1120">
        <v>202</v>
      </c>
    </row>
    <row r="1121" spans="1:5">
      <c r="A1121" t="s">
        <v>8219</v>
      </c>
      <c r="B1121">
        <v>983</v>
      </c>
      <c r="D1121" t="s">
        <v>8221</v>
      </c>
      <c r="E1121">
        <v>0</v>
      </c>
    </row>
    <row r="1122" spans="1:5">
      <c r="A1122" t="s">
        <v>8219</v>
      </c>
      <c r="B1122">
        <v>79</v>
      </c>
      <c r="D1122" t="s">
        <v>8221</v>
      </c>
      <c r="E1122">
        <v>1</v>
      </c>
    </row>
    <row r="1123" spans="1:5">
      <c r="A1123" t="s">
        <v>8219</v>
      </c>
      <c r="B1123">
        <v>426</v>
      </c>
      <c r="D1123" t="s">
        <v>8221</v>
      </c>
      <c r="E1123">
        <v>0</v>
      </c>
    </row>
    <row r="1124" spans="1:5">
      <c r="A1124" t="s">
        <v>8219</v>
      </c>
      <c r="B1124">
        <v>96</v>
      </c>
      <c r="D1124" t="s">
        <v>8221</v>
      </c>
      <c r="E1124">
        <v>2</v>
      </c>
    </row>
    <row r="1125" spans="1:5">
      <c r="A1125" t="s">
        <v>8219</v>
      </c>
      <c r="B1125">
        <v>163</v>
      </c>
      <c r="D1125" t="s">
        <v>8221</v>
      </c>
      <c r="E1125">
        <v>13</v>
      </c>
    </row>
    <row r="1126" spans="1:5">
      <c r="A1126" t="s">
        <v>8219</v>
      </c>
      <c r="B1126">
        <v>2525</v>
      </c>
      <c r="D1126" t="s">
        <v>8221</v>
      </c>
      <c r="E1126">
        <v>9</v>
      </c>
    </row>
    <row r="1127" spans="1:5">
      <c r="A1127" t="s">
        <v>8219</v>
      </c>
      <c r="B1127">
        <v>2035</v>
      </c>
      <c r="D1127" t="s">
        <v>8221</v>
      </c>
      <c r="E1127">
        <v>2</v>
      </c>
    </row>
    <row r="1128" spans="1:5">
      <c r="A1128" t="s">
        <v>8219</v>
      </c>
      <c r="B1128">
        <v>290</v>
      </c>
      <c r="D1128" t="s">
        <v>8221</v>
      </c>
      <c r="E1128">
        <v>0</v>
      </c>
    </row>
    <row r="1129" spans="1:5">
      <c r="A1129" t="s">
        <v>8219</v>
      </c>
      <c r="B1129">
        <v>1980</v>
      </c>
      <c r="D1129" t="s">
        <v>8221</v>
      </c>
      <c r="E1129">
        <v>35</v>
      </c>
    </row>
    <row r="1130" spans="1:5">
      <c r="A1130" t="s">
        <v>8219</v>
      </c>
      <c r="B1130">
        <v>57</v>
      </c>
      <c r="D1130" t="s">
        <v>8221</v>
      </c>
      <c r="E1130">
        <v>2</v>
      </c>
    </row>
    <row r="1131" spans="1:5">
      <c r="A1131" t="s">
        <v>8219</v>
      </c>
      <c r="B1131">
        <v>380</v>
      </c>
      <c r="D1131" t="s">
        <v>8221</v>
      </c>
      <c r="E1131">
        <v>3</v>
      </c>
    </row>
    <row r="1132" spans="1:5">
      <c r="A1132" t="s">
        <v>8219</v>
      </c>
      <c r="B1132">
        <v>128</v>
      </c>
      <c r="D1132" t="s">
        <v>8221</v>
      </c>
      <c r="E1132">
        <v>0</v>
      </c>
    </row>
    <row r="1133" spans="1:5">
      <c r="A1133" t="s">
        <v>8219</v>
      </c>
      <c r="B1133">
        <v>180</v>
      </c>
      <c r="D1133" t="s">
        <v>8221</v>
      </c>
      <c r="E1133">
        <v>1</v>
      </c>
    </row>
    <row r="1134" spans="1:5">
      <c r="A1134" t="s">
        <v>8219</v>
      </c>
      <c r="B1134">
        <v>571</v>
      </c>
      <c r="D1134" t="s">
        <v>8221</v>
      </c>
      <c r="E1134">
        <v>0</v>
      </c>
    </row>
    <row r="1135" spans="1:5">
      <c r="A1135" t="s">
        <v>8219</v>
      </c>
      <c r="B1135">
        <v>480</v>
      </c>
      <c r="D1135" t="s">
        <v>8221</v>
      </c>
      <c r="E1135">
        <v>0</v>
      </c>
    </row>
    <row r="1136" spans="1:5">
      <c r="A1136" t="s">
        <v>8219</v>
      </c>
      <c r="B1136">
        <v>249</v>
      </c>
      <c r="D1136" t="s">
        <v>8221</v>
      </c>
      <c r="E1136">
        <v>3</v>
      </c>
    </row>
    <row r="1137" spans="1:5">
      <c r="A1137" t="s">
        <v>8219</v>
      </c>
      <c r="B1137">
        <v>84</v>
      </c>
      <c r="D1137" t="s">
        <v>8221</v>
      </c>
      <c r="E1137">
        <v>11</v>
      </c>
    </row>
    <row r="1138" spans="1:5">
      <c r="A1138" t="s">
        <v>8219</v>
      </c>
      <c r="B1138">
        <v>197</v>
      </c>
      <c r="D1138" t="s">
        <v>8221</v>
      </c>
      <c r="E1138">
        <v>6</v>
      </c>
    </row>
    <row r="1139" spans="1:5">
      <c r="A1139" t="s">
        <v>8219</v>
      </c>
      <c r="B1139">
        <v>271</v>
      </c>
      <c r="D1139" t="s">
        <v>8221</v>
      </c>
      <c r="E1139">
        <v>0</v>
      </c>
    </row>
    <row r="1140" spans="1:5">
      <c r="A1140" t="s">
        <v>8219</v>
      </c>
      <c r="B1140">
        <v>50</v>
      </c>
      <c r="D1140" t="s">
        <v>8221</v>
      </c>
      <c r="E1140">
        <v>67</v>
      </c>
    </row>
    <row r="1141" spans="1:5">
      <c r="A1141" t="s">
        <v>8219</v>
      </c>
      <c r="B1141">
        <v>169</v>
      </c>
      <c r="D1141" t="s">
        <v>8221</v>
      </c>
      <c r="E1141">
        <v>23</v>
      </c>
    </row>
    <row r="1142" spans="1:5">
      <c r="A1142" t="s">
        <v>8219</v>
      </c>
      <c r="B1142">
        <v>205</v>
      </c>
      <c r="D1142" t="s">
        <v>8221</v>
      </c>
      <c r="E1142">
        <v>72</v>
      </c>
    </row>
    <row r="1143" spans="1:5">
      <c r="A1143" t="s">
        <v>8219</v>
      </c>
      <c r="B1143">
        <v>206</v>
      </c>
      <c r="D1143" t="s">
        <v>8221</v>
      </c>
      <c r="E1143">
        <v>2</v>
      </c>
    </row>
    <row r="1144" spans="1:5">
      <c r="A1144" t="s">
        <v>8219</v>
      </c>
      <c r="B1144">
        <v>84</v>
      </c>
      <c r="D1144" t="s">
        <v>8221</v>
      </c>
      <c r="E1144">
        <v>15</v>
      </c>
    </row>
    <row r="1145" spans="1:5">
      <c r="A1145" t="s">
        <v>8219</v>
      </c>
      <c r="B1145">
        <v>210</v>
      </c>
      <c r="D1145" t="s">
        <v>8221</v>
      </c>
      <c r="E1145">
        <v>1</v>
      </c>
    </row>
    <row r="1146" spans="1:5">
      <c r="A1146" t="s">
        <v>8219</v>
      </c>
      <c r="B1146">
        <v>181</v>
      </c>
      <c r="D1146" t="s">
        <v>8221</v>
      </c>
      <c r="E1146">
        <v>2</v>
      </c>
    </row>
    <row r="1147" spans="1:5">
      <c r="A1147" t="s">
        <v>8219</v>
      </c>
      <c r="B1147">
        <v>60</v>
      </c>
      <c r="D1147" t="s">
        <v>8221</v>
      </c>
      <c r="E1147">
        <v>7</v>
      </c>
    </row>
    <row r="1148" spans="1:5">
      <c r="A1148" t="s">
        <v>8219</v>
      </c>
      <c r="B1148">
        <v>445</v>
      </c>
      <c r="D1148" t="s">
        <v>8221</v>
      </c>
      <c r="E1148">
        <v>16</v>
      </c>
    </row>
    <row r="1149" spans="1:5">
      <c r="A1149" t="s">
        <v>8219</v>
      </c>
      <c r="B1149">
        <v>17</v>
      </c>
      <c r="D1149" t="s">
        <v>8221</v>
      </c>
      <c r="E1149">
        <v>117</v>
      </c>
    </row>
    <row r="1150" spans="1:5">
      <c r="A1150" t="s">
        <v>8219</v>
      </c>
      <c r="B1150">
        <v>194</v>
      </c>
      <c r="D1150" t="s">
        <v>8221</v>
      </c>
      <c r="E1150">
        <v>2</v>
      </c>
    </row>
    <row r="1151" spans="1:5">
      <c r="A1151" t="s">
        <v>8219</v>
      </c>
      <c r="B1151">
        <v>404</v>
      </c>
      <c r="D1151" t="s">
        <v>8221</v>
      </c>
      <c r="E1151">
        <v>7</v>
      </c>
    </row>
    <row r="1152" spans="1:5">
      <c r="A1152" t="s">
        <v>8219</v>
      </c>
      <c r="B1152">
        <v>194</v>
      </c>
      <c r="D1152" t="s">
        <v>8221</v>
      </c>
      <c r="E1152">
        <v>3</v>
      </c>
    </row>
    <row r="1153" spans="1:5">
      <c r="A1153" t="s">
        <v>8219</v>
      </c>
      <c r="B1153">
        <v>902</v>
      </c>
      <c r="D1153" t="s">
        <v>8221</v>
      </c>
      <c r="E1153">
        <v>20</v>
      </c>
    </row>
    <row r="1154" spans="1:5">
      <c r="A1154" t="s">
        <v>8219</v>
      </c>
      <c r="B1154">
        <v>1670</v>
      </c>
      <c r="D1154" t="s">
        <v>8221</v>
      </c>
      <c r="E1154">
        <v>50</v>
      </c>
    </row>
    <row r="1155" spans="1:5">
      <c r="A1155" t="s">
        <v>8219</v>
      </c>
      <c r="B1155">
        <v>1328</v>
      </c>
      <c r="D1155" t="s">
        <v>8221</v>
      </c>
      <c r="E1155">
        <v>2</v>
      </c>
    </row>
    <row r="1156" spans="1:5">
      <c r="A1156" t="s">
        <v>8219</v>
      </c>
      <c r="B1156">
        <v>944</v>
      </c>
      <c r="D1156" t="s">
        <v>8221</v>
      </c>
      <c r="E1156">
        <v>3</v>
      </c>
    </row>
    <row r="1157" spans="1:5">
      <c r="A1157" t="s">
        <v>8219</v>
      </c>
      <c r="B1157">
        <v>147</v>
      </c>
      <c r="D1157" t="s">
        <v>8221</v>
      </c>
      <c r="E1157">
        <v>27</v>
      </c>
    </row>
    <row r="1158" spans="1:5">
      <c r="A1158" t="s">
        <v>8219</v>
      </c>
      <c r="B1158">
        <v>99</v>
      </c>
      <c r="D1158" t="s">
        <v>8221</v>
      </c>
      <c r="E1158">
        <v>7</v>
      </c>
    </row>
    <row r="1159" spans="1:5">
      <c r="A1159" t="s">
        <v>8219</v>
      </c>
      <c r="B1159">
        <v>79</v>
      </c>
      <c r="D1159" t="s">
        <v>8221</v>
      </c>
      <c r="E1159">
        <v>5</v>
      </c>
    </row>
    <row r="1160" spans="1:5">
      <c r="A1160" t="s">
        <v>8219</v>
      </c>
      <c r="B1160">
        <v>75</v>
      </c>
      <c r="D1160" t="s">
        <v>8221</v>
      </c>
      <c r="E1160">
        <v>0</v>
      </c>
    </row>
    <row r="1161" spans="1:5">
      <c r="A1161" t="s">
        <v>8219</v>
      </c>
      <c r="B1161">
        <v>207</v>
      </c>
      <c r="D1161" t="s">
        <v>8221</v>
      </c>
      <c r="E1161">
        <v>3</v>
      </c>
    </row>
    <row r="1162" spans="1:5">
      <c r="A1162" t="s">
        <v>8219</v>
      </c>
      <c r="B1162">
        <v>102</v>
      </c>
      <c r="D1162" t="s">
        <v>8221</v>
      </c>
      <c r="E1162">
        <v>6</v>
      </c>
    </row>
    <row r="1163" spans="1:5">
      <c r="A1163" t="s">
        <v>8219</v>
      </c>
      <c r="B1163">
        <v>32</v>
      </c>
      <c r="D1163" t="s">
        <v>8221</v>
      </c>
      <c r="E1163">
        <v>9</v>
      </c>
    </row>
    <row r="1164" spans="1:5">
      <c r="A1164" t="s">
        <v>8219</v>
      </c>
      <c r="B1164">
        <v>480</v>
      </c>
      <c r="D1164" t="s">
        <v>8221</v>
      </c>
      <c r="E1164">
        <v>3</v>
      </c>
    </row>
    <row r="1165" spans="1:5">
      <c r="A1165" t="s">
        <v>8219</v>
      </c>
      <c r="B1165">
        <v>11</v>
      </c>
      <c r="D1165" t="s">
        <v>8221</v>
      </c>
      <c r="E1165">
        <v>2</v>
      </c>
    </row>
    <row r="1166" spans="1:5">
      <c r="A1166" t="s">
        <v>8219</v>
      </c>
      <c r="B1166">
        <v>12</v>
      </c>
      <c r="D1166" t="s">
        <v>8221</v>
      </c>
      <c r="E1166">
        <v>3</v>
      </c>
    </row>
    <row r="1167" spans="1:5">
      <c r="A1167" t="s">
        <v>8219</v>
      </c>
      <c r="B1167">
        <v>48</v>
      </c>
      <c r="D1167" t="s">
        <v>8221</v>
      </c>
      <c r="E1167">
        <v>45</v>
      </c>
    </row>
    <row r="1168" spans="1:5">
      <c r="A1168" t="s">
        <v>8219</v>
      </c>
      <c r="B1168">
        <v>59</v>
      </c>
      <c r="D1168" t="s">
        <v>8221</v>
      </c>
      <c r="E1168">
        <v>9</v>
      </c>
    </row>
    <row r="1169" spans="1:5">
      <c r="A1169" t="s">
        <v>8219</v>
      </c>
      <c r="B1169">
        <v>79</v>
      </c>
      <c r="D1169" t="s">
        <v>8221</v>
      </c>
      <c r="E1169">
        <v>9</v>
      </c>
    </row>
    <row r="1170" spans="1:5">
      <c r="A1170" t="s">
        <v>8219</v>
      </c>
      <c r="B1170">
        <v>14</v>
      </c>
      <c r="D1170" t="s">
        <v>8221</v>
      </c>
      <c r="E1170">
        <v>21</v>
      </c>
    </row>
    <row r="1171" spans="1:5">
      <c r="A1171" t="s">
        <v>8219</v>
      </c>
      <c r="B1171">
        <v>106</v>
      </c>
      <c r="D1171" t="s">
        <v>8221</v>
      </c>
      <c r="E1171">
        <v>17</v>
      </c>
    </row>
    <row r="1172" spans="1:5">
      <c r="A1172" t="s">
        <v>8219</v>
      </c>
      <c r="B1172">
        <v>25</v>
      </c>
      <c r="D1172" t="s">
        <v>8221</v>
      </c>
      <c r="E1172">
        <v>1</v>
      </c>
    </row>
    <row r="1173" spans="1:5">
      <c r="A1173" t="s">
        <v>8219</v>
      </c>
      <c r="B1173">
        <v>25</v>
      </c>
      <c r="D1173" t="s">
        <v>8221</v>
      </c>
      <c r="E1173">
        <v>1</v>
      </c>
    </row>
    <row r="1174" spans="1:5">
      <c r="A1174" t="s">
        <v>8219</v>
      </c>
      <c r="B1174">
        <v>29</v>
      </c>
      <c r="D1174" t="s">
        <v>8221</v>
      </c>
      <c r="E1174">
        <v>14</v>
      </c>
    </row>
    <row r="1175" spans="1:5">
      <c r="A1175" t="s">
        <v>8219</v>
      </c>
      <c r="B1175">
        <v>43</v>
      </c>
      <c r="D1175" t="s">
        <v>8221</v>
      </c>
      <c r="E1175">
        <v>42</v>
      </c>
    </row>
    <row r="1176" spans="1:5">
      <c r="A1176" t="s">
        <v>8219</v>
      </c>
      <c r="B1176">
        <v>46</v>
      </c>
      <c r="D1176" t="s">
        <v>8221</v>
      </c>
      <c r="E1176">
        <v>27</v>
      </c>
    </row>
    <row r="1177" spans="1:5">
      <c r="A1177" t="s">
        <v>8219</v>
      </c>
      <c r="B1177">
        <v>27</v>
      </c>
      <c r="D1177" t="s">
        <v>8221</v>
      </c>
      <c r="E1177">
        <v>5</v>
      </c>
    </row>
    <row r="1178" spans="1:5">
      <c r="A1178" t="s">
        <v>8219</v>
      </c>
      <c r="B1178">
        <v>112</v>
      </c>
      <c r="D1178" t="s">
        <v>8221</v>
      </c>
      <c r="E1178">
        <v>13</v>
      </c>
    </row>
    <row r="1179" spans="1:5">
      <c r="A1179" t="s">
        <v>8219</v>
      </c>
      <c r="B1179">
        <v>34</v>
      </c>
      <c r="D1179" t="s">
        <v>8221</v>
      </c>
      <c r="E1179">
        <v>12</v>
      </c>
    </row>
    <row r="1180" spans="1:5">
      <c r="A1180" t="s">
        <v>8219</v>
      </c>
      <c r="B1180">
        <v>145</v>
      </c>
      <c r="D1180" t="s">
        <v>8221</v>
      </c>
      <c r="E1180">
        <v>90</v>
      </c>
    </row>
    <row r="1181" spans="1:5">
      <c r="A1181" t="s">
        <v>8219</v>
      </c>
      <c r="B1181">
        <v>19</v>
      </c>
      <c r="D1181" t="s">
        <v>8221</v>
      </c>
      <c r="E1181">
        <v>2</v>
      </c>
    </row>
    <row r="1182" spans="1:5">
      <c r="A1182" t="s">
        <v>8219</v>
      </c>
      <c r="B1182">
        <v>288</v>
      </c>
      <c r="D1182" t="s">
        <v>8221</v>
      </c>
      <c r="E1182">
        <v>5</v>
      </c>
    </row>
    <row r="1183" spans="1:5">
      <c r="A1183" t="s">
        <v>8219</v>
      </c>
      <c r="B1183">
        <v>14</v>
      </c>
      <c r="D1183" t="s">
        <v>8221</v>
      </c>
      <c r="E1183">
        <v>31</v>
      </c>
    </row>
    <row r="1184" spans="1:5">
      <c r="A1184" t="s">
        <v>8219</v>
      </c>
      <c r="B1184">
        <v>7</v>
      </c>
      <c r="D1184" t="s">
        <v>8221</v>
      </c>
      <c r="E1184">
        <v>4</v>
      </c>
    </row>
    <row r="1185" spans="1:5">
      <c r="A1185" t="s">
        <v>8219</v>
      </c>
      <c r="B1185">
        <v>211</v>
      </c>
      <c r="D1185" t="s">
        <v>8221</v>
      </c>
      <c r="E1185">
        <v>29</v>
      </c>
    </row>
    <row r="1186" spans="1:5">
      <c r="A1186" t="s">
        <v>8219</v>
      </c>
      <c r="B1186">
        <v>85</v>
      </c>
      <c r="D1186" t="s">
        <v>8221</v>
      </c>
      <c r="E1186">
        <v>2</v>
      </c>
    </row>
    <row r="1187" spans="1:5">
      <c r="A1187" t="s">
        <v>8219</v>
      </c>
      <c r="B1187">
        <v>103</v>
      </c>
      <c r="D1187" t="s">
        <v>8221</v>
      </c>
      <c r="E1187">
        <v>114</v>
      </c>
    </row>
    <row r="1188" spans="1:5">
      <c r="A1188" t="s">
        <v>8219</v>
      </c>
      <c r="B1188">
        <v>113</v>
      </c>
      <c r="D1188" t="s">
        <v>8221</v>
      </c>
      <c r="E1188">
        <v>1</v>
      </c>
    </row>
    <row r="1189" spans="1:5">
      <c r="A1189" t="s">
        <v>8219</v>
      </c>
      <c r="B1189">
        <v>167</v>
      </c>
      <c r="D1189" t="s">
        <v>8221</v>
      </c>
      <c r="E1189">
        <v>76</v>
      </c>
    </row>
    <row r="1190" spans="1:5">
      <c r="A1190" t="s">
        <v>8219</v>
      </c>
      <c r="B1190">
        <v>73</v>
      </c>
      <c r="D1190" t="s">
        <v>8221</v>
      </c>
      <c r="E1190">
        <v>9</v>
      </c>
    </row>
    <row r="1191" spans="1:5">
      <c r="A1191" t="s">
        <v>8219</v>
      </c>
      <c r="B1191">
        <v>75</v>
      </c>
      <c r="D1191" t="s">
        <v>8221</v>
      </c>
      <c r="E1191">
        <v>37</v>
      </c>
    </row>
    <row r="1192" spans="1:5">
      <c r="A1192" t="s">
        <v>8219</v>
      </c>
      <c r="B1192">
        <v>614</v>
      </c>
      <c r="D1192" t="s">
        <v>8221</v>
      </c>
      <c r="E1192">
        <v>0</v>
      </c>
    </row>
    <row r="1193" spans="1:5">
      <c r="A1193" t="s">
        <v>8219</v>
      </c>
      <c r="B1193">
        <v>107</v>
      </c>
      <c r="D1193" t="s">
        <v>8221</v>
      </c>
      <c r="E1193">
        <v>1</v>
      </c>
    </row>
    <row r="1194" spans="1:5">
      <c r="A1194" t="s">
        <v>8219</v>
      </c>
      <c r="B1194">
        <v>1224</v>
      </c>
      <c r="D1194" t="s">
        <v>8221</v>
      </c>
      <c r="E1194">
        <v>10</v>
      </c>
    </row>
    <row r="1195" spans="1:5">
      <c r="A1195" t="s">
        <v>8219</v>
      </c>
      <c r="B1195">
        <v>104</v>
      </c>
      <c r="D1195" t="s">
        <v>8221</v>
      </c>
      <c r="E1195">
        <v>1</v>
      </c>
    </row>
    <row r="1196" spans="1:5">
      <c r="A1196" t="s">
        <v>8219</v>
      </c>
      <c r="B1196">
        <v>79</v>
      </c>
      <c r="D1196" t="s">
        <v>8221</v>
      </c>
      <c r="E1196">
        <v>2</v>
      </c>
    </row>
    <row r="1197" spans="1:5">
      <c r="A1197" t="s">
        <v>8219</v>
      </c>
      <c r="B1197">
        <v>157</v>
      </c>
      <c r="D1197" t="s">
        <v>8221</v>
      </c>
      <c r="E1197">
        <v>1</v>
      </c>
    </row>
    <row r="1198" spans="1:5">
      <c r="A1198" t="s">
        <v>8219</v>
      </c>
      <c r="B1198">
        <v>50</v>
      </c>
      <c r="D1198" t="s">
        <v>8221</v>
      </c>
      <c r="E1198">
        <v>10</v>
      </c>
    </row>
    <row r="1199" spans="1:5">
      <c r="A1199" t="s">
        <v>8219</v>
      </c>
      <c r="B1199">
        <v>64</v>
      </c>
      <c r="D1199" t="s">
        <v>8221</v>
      </c>
      <c r="E1199">
        <v>9</v>
      </c>
    </row>
    <row r="1200" spans="1:5">
      <c r="A1200" t="s">
        <v>8219</v>
      </c>
      <c r="B1200">
        <v>200</v>
      </c>
      <c r="D1200" t="s">
        <v>8221</v>
      </c>
      <c r="E1200">
        <v>19</v>
      </c>
    </row>
    <row r="1201" spans="1:5">
      <c r="A1201" t="s">
        <v>8219</v>
      </c>
      <c r="B1201">
        <v>22</v>
      </c>
      <c r="D1201" t="s">
        <v>8221</v>
      </c>
      <c r="E1201">
        <v>0</v>
      </c>
    </row>
    <row r="1202" spans="1:5">
      <c r="A1202" t="s">
        <v>8219</v>
      </c>
      <c r="B1202">
        <v>163</v>
      </c>
      <c r="D1202" t="s">
        <v>8221</v>
      </c>
      <c r="E1202">
        <v>4</v>
      </c>
    </row>
    <row r="1203" spans="1:5">
      <c r="A1203" t="s">
        <v>8219</v>
      </c>
      <c r="B1203">
        <v>77</v>
      </c>
      <c r="D1203" t="s">
        <v>8221</v>
      </c>
      <c r="E1203">
        <v>8</v>
      </c>
    </row>
    <row r="1204" spans="1:5">
      <c r="A1204" t="s">
        <v>8219</v>
      </c>
      <c r="B1204">
        <v>89</v>
      </c>
      <c r="D1204" t="s">
        <v>8221</v>
      </c>
      <c r="E1204">
        <v>24</v>
      </c>
    </row>
    <row r="1205" spans="1:5">
      <c r="A1205" t="s">
        <v>8219</v>
      </c>
      <c r="B1205">
        <v>3355</v>
      </c>
      <c r="D1205" t="s">
        <v>8221</v>
      </c>
      <c r="E1205">
        <v>0</v>
      </c>
    </row>
    <row r="1206" spans="1:5">
      <c r="A1206" t="s">
        <v>8219</v>
      </c>
      <c r="B1206">
        <v>537</v>
      </c>
      <c r="D1206" t="s">
        <v>8221</v>
      </c>
      <c r="E1206">
        <v>39</v>
      </c>
    </row>
    <row r="1207" spans="1:5">
      <c r="A1207" t="s">
        <v>8219</v>
      </c>
      <c r="B1207">
        <v>125</v>
      </c>
      <c r="D1207" t="s">
        <v>8221</v>
      </c>
      <c r="E1207">
        <v>6</v>
      </c>
    </row>
    <row r="1208" spans="1:5">
      <c r="A1208" t="s">
        <v>8219</v>
      </c>
      <c r="B1208">
        <v>163</v>
      </c>
      <c r="D1208" t="s">
        <v>8221</v>
      </c>
      <c r="E1208">
        <v>4</v>
      </c>
    </row>
    <row r="1209" spans="1:5">
      <c r="A1209" t="s">
        <v>8219</v>
      </c>
      <c r="B1209">
        <v>283</v>
      </c>
      <c r="D1209" t="s">
        <v>8221</v>
      </c>
      <c r="E1209">
        <v>3</v>
      </c>
    </row>
    <row r="1210" spans="1:5">
      <c r="A1210" t="s">
        <v>8219</v>
      </c>
      <c r="B1210">
        <v>352</v>
      </c>
      <c r="D1210" t="s">
        <v>8221</v>
      </c>
      <c r="E1210">
        <v>53</v>
      </c>
    </row>
    <row r="1211" spans="1:5">
      <c r="A1211" t="s">
        <v>8219</v>
      </c>
      <c r="B1211">
        <v>94</v>
      </c>
      <c r="D1211" t="s">
        <v>8221</v>
      </c>
      <c r="E1211">
        <v>1</v>
      </c>
    </row>
    <row r="1212" spans="1:5">
      <c r="A1212" t="s">
        <v>8219</v>
      </c>
      <c r="B1212">
        <v>67</v>
      </c>
      <c r="D1212" t="s">
        <v>8221</v>
      </c>
      <c r="E1212">
        <v>2</v>
      </c>
    </row>
    <row r="1213" spans="1:5">
      <c r="A1213" t="s">
        <v>8219</v>
      </c>
      <c r="B1213">
        <v>221</v>
      </c>
      <c r="D1213" t="s">
        <v>8221</v>
      </c>
      <c r="E1213">
        <v>25</v>
      </c>
    </row>
    <row r="1214" spans="1:5">
      <c r="A1214" t="s">
        <v>8219</v>
      </c>
      <c r="B1214">
        <v>2165</v>
      </c>
      <c r="D1214" t="s">
        <v>8221</v>
      </c>
      <c r="E1214">
        <v>6</v>
      </c>
    </row>
    <row r="1215" spans="1:5">
      <c r="A1215" t="s">
        <v>8219</v>
      </c>
      <c r="B1215">
        <v>179</v>
      </c>
      <c r="D1215" t="s">
        <v>8221</v>
      </c>
      <c r="E1215">
        <v>0</v>
      </c>
    </row>
    <row r="1216" spans="1:5">
      <c r="A1216" t="s">
        <v>8219</v>
      </c>
      <c r="B1216">
        <v>123</v>
      </c>
      <c r="D1216" t="s">
        <v>8221</v>
      </c>
      <c r="E1216">
        <v>12</v>
      </c>
    </row>
    <row r="1217" spans="1:5">
      <c r="A1217" t="s">
        <v>8219</v>
      </c>
      <c r="B1217">
        <v>1104</v>
      </c>
      <c r="D1217" t="s">
        <v>8221</v>
      </c>
      <c r="E1217">
        <v>0</v>
      </c>
    </row>
    <row r="1218" spans="1:5">
      <c r="A1218" t="s">
        <v>8219</v>
      </c>
      <c r="B1218">
        <v>403</v>
      </c>
      <c r="D1218" t="s">
        <v>8221</v>
      </c>
      <c r="E1218">
        <v>36</v>
      </c>
    </row>
    <row r="1219" spans="1:5">
      <c r="A1219" t="s">
        <v>8219</v>
      </c>
      <c r="B1219">
        <v>109</v>
      </c>
      <c r="D1219" t="s">
        <v>8221</v>
      </c>
      <c r="E1219">
        <v>0</v>
      </c>
    </row>
    <row r="1220" spans="1:5">
      <c r="A1220" t="s">
        <v>8219</v>
      </c>
      <c r="B1220">
        <v>372</v>
      </c>
      <c r="D1220" t="s">
        <v>8221</v>
      </c>
      <c r="E1220">
        <v>2</v>
      </c>
    </row>
    <row r="1221" spans="1:5">
      <c r="A1221" t="s">
        <v>8219</v>
      </c>
      <c r="B1221">
        <v>311</v>
      </c>
      <c r="D1221" t="s">
        <v>8221</v>
      </c>
      <c r="E1221">
        <v>1</v>
      </c>
    </row>
    <row r="1222" spans="1:5">
      <c r="A1222" t="s">
        <v>8219</v>
      </c>
      <c r="B1222">
        <v>61</v>
      </c>
      <c r="D1222" t="s">
        <v>8221</v>
      </c>
      <c r="E1222">
        <v>59</v>
      </c>
    </row>
    <row r="1223" spans="1:5">
      <c r="A1223" t="s">
        <v>8219</v>
      </c>
      <c r="B1223">
        <v>115</v>
      </c>
      <c r="D1223" t="s">
        <v>8221</v>
      </c>
      <c r="E1223">
        <v>1</v>
      </c>
    </row>
    <row r="1224" spans="1:5">
      <c r="A1224" t="s">
        <v>8219</v>
      </c>
      <c r="B1224">
        <v>111</v>
      </c>
      <c r="D1224" t="s">
        <v>8221</v>
      </c>
      <c r="E1224">
        <v>31</v>
      </c>
    </row>
    <row r="1225" spans="1:5">
      <c r="A1225" t="s">
        <v>8219</v>
      </c>
      <c r="B1225">
        <v>337</v>
      </c>
      <c r="D1225" t="s">
        <v>8221</v>
      </c>
      <c r="E1225">
        <v>18</v>
      </c>
    </row>
    <row r="1226" spans="1:5">
      <c r="A1226" t="s">
        <v>8219</v>
      </c>
      <c r="B1226">
        <v>9</v>
      </c>
      <c r="D1226" t="s">
        <v>8221</v>
      </c>
      <c r="E1226">
        <v>10</v>
      </c>
    </row>
    <row r="1227" spans="1:5">
      <c r="A1227" t="s">
        <v>8219</v>
      </c>
      <c r="B1227">
        <v>120</v>
      </c>
      <c r="D1227" t="s">
        <v>8221</v>
      </c>
      <c r="E1227">
        <v>0</v>
      </c>
    </row>
    <row r="1228" spans="1:5">
      <c r="A1228" t="s">
        <v>8219</v>
      </c>
      <c r="B1228">
        <v>102</v>
      </c>
      <c r="D1228" t="s">
        <v>8221</v>
      </c>
      <c r="E1228">
        <v>14</v>
      </c>
    </row>
    <row r="1229" spans="1:5">
      <c r="A1229" t="s">
        <v>8219</v>
      </c>
      <c r="B1229">
        <v>186</v>
      </c>
      <c r="D1229" t="s">
        <v>8221</v>
      </c>
      <c r="E1229">
        <v>2</v>
      </c>
    </row>
    <row r="1230" spans="1:5">
      <c r="A1230" t="s">
        <v>8219</v>
      </c>
      <c r="B1230">
        <v>15</v>
      </c>
      <c r="D1230" t="s">
        <v>8221</v>
      </c>
      <c r="E1230">
        <v>1</v>
      </c>
    </row>
    <row r="1231" spans="1:5">
      <c r="A1231" t="s">
        <v>8219</v>
      </c>
      <c r="B1231">
        <v>67</v>
      </c>
      <c r="D1231" t="s">
        <v>8221</v>
      </c>
      <c r="E1231">
        <v>3</v>
      </c>
    </row>
    <row r="1232" spans="1:5">
      <c r="A1232" t="s">
        <v>8219</v>
      </c>
      <c r="B1232">
        <v>130</v>
      </c>
      <c r="D1232" t="s">
        <v>8221</v>
      </c>
      <c r="E1232">
        <v>0</v>
      </c>
    </row>
    <row r="1233" spans="1:5">
      <c r="A1233" t="s">
        <v>8219</v>
      </c>
      <c r="B1233">
        <v>16</v>
      </c>
      <c r="D1233" t="s">
        <v>8221</v>
      </c>
      <c r="E1233">
        <v>2</v>
      </c>
    </row>
    <row r="1234" spans="1:5">
      <c r="A1234" t="s">
        <v>8219</v>
      </c>
      <c r="B1234">
        <v>67</v>
      </c>
      <c r="D1234" t="s">
        <v>8221</v>
      </c>
      <c r="E1234">
        <v>0</v>
      </c>
    </row>
    <row r="1235" spans="1:5">
      <c r="A1235" t="s">
        <v>8219</v>
      </c>
      <c r="B1235">
        <v>124</v>
      </c>
      <c r="D1235" t="s">
        <v>8221</v>
      </c>
      <c r="E1235">
        <v>12</v>
      </c>
    </row>
    <row r="1236" spans="1:5">
      <c r="A1236" t="s">
        <v>8219</v>
      </c>
      <c r="B1236">
        <v>80</v>
      </c>
      <c r="D1236" t="s">
        <v>8221</v>
      </c>
      <c r="E1236">
        <v>1</v>
      </c>
    </row>
    <row r="1237" spans="1:5">
      <c r="A1237" t="s">
        <v>8219</v>
      </c>
      <c r="B1237">
        <v>282</v>
      </c>
      <c r="D1237" t="s">
        <v>8221</v>
      </c>
      <c r="E1237">
        <v>8</v>
      </c>
    </row>
    <row r="1238" spans="1:5">
      <c r="A1238" t="s">
        <v>8219</v>
      </c>
      <c r="B1238">
        <v>68</v>
      </c>
      <c r="D1238" t="s">
        <v>8221</v>
      </c>
      <c r="E1238">
        <v>2</v>
      </c>
    </row>
    <row r="1239" spans="1:5">
      <c r="A1239" t="s">
        <v>8219</v>
      </c>
      <c r="B1239">
        <v>86</v>
      </c>
      <c r="D1239" t="s">
        <v>8221</v>
      </c>
      <c r="E1239">
        <v>31</v>
      </c>
    </row>
    <row r="1240" spans="1:5">
      <c r="A1240" t="s">
        <v>8219</v>
      </c>
      <c r="B1240">
        <v>115</v>
      </c>
      <c r="D1240" t="s">
        <v>8221</v>
      </c>
      <c r="E1240">
        <v>5</v>
      </c>
    </row>
    <row r="1241" spans="1:5">
      <c r="A1241" t="s">
        <v>8219</v>
      </c>
      <c r="B1241">
        <v>75</v>
      </c>
      <c r="D1241" t="s">
        <v>8221</v>
      </c>
      <c r="E1241">
        <v>1</v>
      </c>
    </row>
    <row r="1242" spans="1:5">
      <c r="A1242" t="s">
        <v>8219</v>
      </c>
      <c r="B1242">
        <v>43</v>
      </c>
      <c r="D1242" t="s">
        <v>8221</v>
      </c>
      <c r="E1242">
        <v>12</v>
      </c>
    </row>
    <row r="1243" spans="1:5">
      <c r="A1243" t="s">
        <v>8219</v>
      </c>
      <c r="B1243">
        <v>48</v>
      </c>
      <c r="D1243" t="s">
        <v>8221</v>
      </c>
      <c r="E1243">
        <v>4</v>
      </c>
    </row>
    <row r="1244" spans="1:5">
      <c r="A1244" t="s">
        <v>8219</v>
      </c>
      <c r="B1244">
        <v>52</v>
      </c>
      <c r="D1244" t="s">
        <v>8221</v>
      </c>
      <c r="E1244">
        <v>0</v>
      </c>
    </row>
    <row r="1245" spans="1:5">
      <c r="A1245" t="s">
        <v>8219</v>
      </c>
      <c r="B1245">
        <v>43</v>
      </c>
      <c r="D1245" t="s">
        <v>8221</v>
      </c>
      <c r="E1245">
        <v>7</v>
      </c>
    </row>
    <row r="1246" spans="1:5">
      <c r="A1246" t="s">
        <v>8219</v>
      </c>
      <c r="B1246">
        <v>58</v>
      </c>
      <c r="D1246" t="s">
        <v>8221</v>
      </c>
      <c r="E1246">
        <v>2</v>
      </c>
    </row>
    <row r="1247" spans="1:5">
      <c r="A1247" t="s">
        <v>8219</v>
      </c>
      <c r="B1247">
        <v>47</v>
      </c>
      <c r="D1247" t="s">
        <v>8221</v>
      </c>
      <c r="E1247">
        <v>1</v>
      </c>
    </row>
    <row r="1248" spans="1:5">
      <c r="A1248" t="s">
        <v>8219</v>
      </c>
      <c r="B1248">
        <v>36</v>
      </c>
      <c r="D1248" t="s">
        <v>8221</v>
      </c>
      <c r="E1248">
        <v>4</v>
      </c>
    </row>
    <row r="1249" spans="1:5">
      <c r="A1249" t="s">
        <v>8219</v>
      </c>
      <c r="B1249">
        <v>17</v>
      </c>
      <c r="D1249" t="s">
        <v>8221</v>
      </c>
      <c r="E1249">
        <v>6</v>
      </c>
    </row>
    <row r="1250" spans="1:5">
      <c r="A1250" t="s">
        <v>8219</v>
      </c>
      <c r="B1250">
        <v>104</v>
      </c>
      <c r="D1250" t="s">
        <v>8221</v>
      </c>
      <c r="E1250">
        <v>8</v>
      </c>
    </row>
    <row r="1251" spans="1:5">
      <c r="A1251" t="s">
        <v>8219</v>
      </c>
      <c r="B1251">
        <v>47</v>
      </c>
      <c r="D1251" t="s">
        <v>8221</v>
      </c>
      <c r="E1251">
        <v>14</v>
      </c>
    </row>
    <row r="1252" spans="1:5">
      <c r="A1252" t="s">
        <v>8219</v>
      </c>
      <c r="B1252">
        <v>38</v>
      </c>
      <c r="D1252" t="s">
        <v>8221</v>
      </c>
      <c r="E1252">
        <v>0</v>
      </c>
    </row>
    <row r="1253" spans="1:5">
      <c r="A1253" t="s">
        <v>8219</v>
      </c>
      <c r="B1253">
        <v>81</v>
      </c>
      <c r="D1253" t="s">
        <v>8221</v>
      </c>
      <c r="E1253">
        <v>4</v>
      </c>
    </row>
    <row r="1254" spans="1:5">
      <c r="A1254" t="s">
        <v>8219</v>
      </c>
      <c r="B1254">
        <v>55</v>
      </c>
      <c r="D1254" t="s">
        <v>8221</v>
      </c>
      <c r="E1254">
        <v>0</v>
      </c>
    </row>
    <row r="1255" spans="1:5">
      <c r="A1255" t="s">
        <v>8219</v>
      </c>
      <c r="B1255">
        <v>41</v>
      </c>
      <c r="D1255" t="s">
        <v>8221</v>
      </c>
      <c r="E1255">
        <v>0</v>
      </c>
    </row>
    <row r="1256" spans="1:5">
      <c r="A1256" t="s">
        <v>8219</v>
      </c>
      <c r="B1256">
        <v>79</v>
      </c>
      <c r="D1256" t="s">
        <v>8221</v>
      </c>
      <c r="E1256">
        <v>1</v>
      </c>
    </row>
    <row r="1257" spans="1:5">
      <c r="A1257" t="s">
        <v>8219</v>
      </c>
      <c r="B1257">
        <v>16</v>
      </c>
      <c r="D1257" t="s">
        <v>8221</v>
      </c>
      <c r="E1257">
        <v>1</v>
      </c>
    </row>
    <row r="1258" spans="1:5">
      <c r="A1258" t="s">
        <v>8219</v>
      </c>
      <c r="B1258">
        <v>8</v>
      </c>
      <c r="D1258" t="s">
        <v>8221</v>
      </c>
      <c r="E1258">
        <v>1</v>
      </c>
    </row>
    <row r="1259" spans="1:5">
      <c r="A1259" t="s">
        <v>8219</v>
      </c>
      <c r="B1259">
        <v>95</v>
      </c>
      <c r="D1259" t="s">
        <v>8221</v>
      </c>
      <c r="E1259">
        <v>1</v>
      </c>
    </row>
    <row r="1260" spans="1:5">
      <c r="A1260" t="s">
        <v>8219</v>
      </c>
      <c r="B1260">
        <v>25</v>
      </c>
      <c r="D1260" t="s">
        <v>8221</v>
      </c>
      <c r="E1260">
        <v>4</v>
      </c>
    </row>
    <row r="1261" spans="1:5">
      <c r="A1261" t="s">
        <v>8219</v>
      </c>
      <c r="B1261">
        <v>19</v>
      </c>
      <c r="D1261" t="s">
        <v>8221</v>
      </c>
      <c r="E1261">
        <v>0</v>
      </c>
    </row>
    <row r="1262" spans="1:5">
      <c r="A1262" t="s">
        <v>8219</v>
      </c>
      <c r="B1262">
        <v>90</v>
      </c>
      <c r="D1262" t="s">
        <v>8221</v>
      </c>
      <c r="E1262">
        <v>0</v>
      </c>
    </row>
    <row r="1263" spans="1:5">
      <c r="A1263" t="s">
        <v>8219</v>
      </c>
      <c r="B1263">
        <v>41</v>
      </c>
      <c r="D1263" t="s">
        <v>8221</v>
      </c>
      <c r="E1263">
        <v>2</v>
      </c>
    </row>
    <row r="1264" spans="1:5">
      <c r="A1264" t="s">
        <v>8219</v>
      </c>
      <c r="B1264">
        <v>30</v>
      </c>
      <c r="D1264" t="s">
        <v>8221</v>
      </c>
      <c r="E1264">
        <v>24</v>
      </c>
    </row>
    <row r="1265" spans="1:5">
      <c r="A1265" t="s">
        <v>8219</v>
      </c>
      <c r="B1265">
        <v>38</v>
      </c>
      <c r="D1265" t="s">
        <v>8221</v>
      </c>
      <c r="E1265">
        <v>1</v>
      </c>
    </row>
    <row r="1266" spans="1:5">
      <c r="A1266" t="s">
        <v>8219</v>
      </c>
      <c r="B1266">
        <v>65</v>
      </c>
      <c r="D1266" t="s">
        <v>8221</v>
      </c>
      <c r="E1266">
        <v>2</v>
      </c>
    </row>
    <row r="1267" spans="1:5">
      <c r="A1267" t="s">
        <v>8219</v>
      </c>
      <c r="B1267">
        <v>75</v>
      </c>
      <c r="D1267" t="s">
        <v>8221</v>
      </c>
      <c r="E1267">
        <v>1</v>
      </c>
    </row>
    <row r="1268" spans="1:5">
      <c r="A1268" t="s">
        <v>8219</v>
      </c>
      <c r="B1268">
        <v>16</v>
      </c>
      <c r="D1268" t="s">
        <v>8221</v>
      </c>
      <c r="E1268">
        <v>37</v>
      </c>
    </row>
    <row r="1269" spans="1:5">
      <c r="A1269" t="s">
        <v>8219</v>
      </c>
      <c r="B1269">
        <v>10</v>
      </c>
      <c r="D1269" t="s">
        <v>8221</v>
      </c>
      <c r="E1269">
        <v>5</v>
      </c>
    </row>
    <row r="1270" spans="1:5">
      <c r="A1270" t="s">
        <v>8219</v>
      </c>
      <c r="B1270">
        <v>27</v>
      </c>
      <c r="D1270" t="s">
        <v>8221</v>
      </c>
      <c r="E1270">
        <v>4</v>
      </c>
    </row>
    <row r="1271" spans="1:5">
      <c r="A1271" t="s">
        <v>8219</v>
      </c>
      <c r="B1271">
        <v>259</v>
      </c>
      <c r="D1271" t="s">
        <v>8221</v>
      </c>
      <c r="E1271">
        <v>16</v>
      </c>
    </row>
    <row r="1272" spans="1:5">
      <c r="A1272" t="s">
        <v>8219</v>
      </c>
      <c r="B1272">
        <v>39</v>
      </c>
      <c r="D1272" t="s">
        <v>8221</v>
      </c>
      <c r="E1272">
        <v>9</v>
      </c>
    </row>
    <row r="1273" spans="1:5">
      <c r="A1273" t="s">
        <v>8219</v>
      </c>
      <c r="B1273">
        <v>42</v>
      </c>
      <c r="D1273" t="s">
        <v>8221</v>
      </c>
      <c r="E1273">
        <v>0</v>
      </c>
    </row>
    <row r="1274" spans="1:5">
      <c r="A1274" t="s">
        <v>8219</v>
      </c>
      <c r="B1274">
        <v>10</v>
      </c>
      <c r="D1274" t="s">
        <v>8221</v>
      </c>
      <c r="E1274">
        <v>40</v>
      </c>
    </row>
    <row r="1275" spans="1:5">
      <c r="A1275" t="s">
        <v>8219</v>
      </c>
      <c r="B1275">
        <v>56</v>
      </c>
      <c r="D1275" t="s">
        <v>8221</v>
      </c>
      <c r="E1275">
        <v>0</v>
      </c>
    </row>
    <row r="1276" spans="1:5">
      <c r="A1276" t="s">
        <v>8219</v>
      </c>
      <c r="B1276">
        <v>20</v>
      </c>
      <c r="D1276" t="s">
        <v>8221</v>
      </c>
      <c r="E1276">
        <v>2</v>
      </c>
    </row>
    <row r="1277" spans="1:5">
      <c r="A1277" t="s">
        <v>8219</v>
      </c>
      <c r="B1277">
        <v>170</v>
      </c>
      <c r="D1277" t="s">
        <v>8221</v>
      </c>
      <c r="E1277">
        <v>1</v>
      </c>
    </row>
    <row r="1278" spans="1:5">
      <c r="A1278" t="s">
        <v>8219</v>
      </c>
      <c r="B1278">
        <v>29</v>
      </c>
      <c r="D1278" t="s">
        <v>8221</v>
      </c>
      <c r="E1278">
        <v>9</v>
      </c>
    </row>
    <row r="1279" spans="1:5">
      <c r="A1279" t="s">
        <v>8219</v>
      </c>
      <c r="B1279">
        <v>132</v>
      </c>
      <c r="D1279" t="s">
        <v>8221</v>
      </c>
      <c r="E1279">
        <v>34</v>
      </c>
    </row>
    <row r="1280" spans="1:5">
      <c r="A1280" t="s">
        <v>8219</v>
      </c>
      <c r="B1280">
        <v>27</v>
      </c>
      <c r="D1280" t="s">
        <v>8221</v>
      </c>
      <c r="E1280">
        <v>23</v>
      </c>
    </row>
    <row r="1281" spans="1:5">
      <c r="A1281" t="s">
        <v>8219</v>
      </c>
      <c r="B1281">
        <v>26</v>
      </c>
      <c r="D1281" t="s">
        <v>8221</v>
      </c>
      <c r="E1281">
        <v>19</v>
      </c>
    </row>
    <row r="1282" spans="1:5">
      <c r="A1282" t="s">
        <v>8219</v>
      </c>
      <c r="B1282">
        <v>43</v>
      </c>
      <c r="D1282" t="s">
        <v>8221</v>
      </c>
      <c r="E1282">
        <v>50</v>
      </c>
    </row>
    <row r="1283" spans="1:5">
      <c r="A1283" t="s">
        <v>8219</v>
      </c>
      <c r="B1283">
        <v>80</v>
      </c>
      <c r="D1283" t="s">
        <v>8221</v>
      </c>
      <c r="E1283">
        <v>12</v>
      </c>
    </row>
    <row r="1284" spans="1:5">
      <c r="A1284" t="s">
        <v>8219</v>
      </c>
      <c r="B1284">
        <v>33</v>
      </c>
      <c r="D1284" t="s">
        <v>8221</v>
      </c>
      <c r="E1284">
        <v>8</v>
      </c>
    </row>
    <row r="1285" spans="1:5">
      <c r="A1285" t="s">
        <v>8219</v>
      </c>
      <c r="B1285">
        <v>71</v>
      </c>
      <c r="D1285" t="s">
        <v>8221</v>
      </c>
      <c r="E1285">
        <v>9</v>
      </c>
    </row>
    <row r="1286" spans="1:5">
      <c r="A1286" t="s">
        <v>8219</v>
      </c>
      <c r="B1286">
        <v>81</v>
      </c>
      <c r="D1286" t="s">
        <v>8221</v>
      </c>
      <c r="E1286">
        <v>43</v>
      </c>
    </row>
    <row r="1287" spans="1:5">
      <c r="A1287" t="s">
        <v>8219</v>
      </c>
      <c r="B1287">
        <v>76</v>
      </c>
      <c r="D1287" t="s">
        <v>8221</v>
      </c>
      <c r="E1287">
        <v>28</v>
      </c>
    </row>
    <row r="1288" spans="1:5">
      <c r="A1288" t="s">
        <v>8219</v>
      </c>
      <c r="B1288">
        <v>48</v>
      </c>
      <c r="D1288" t="s">
        <v>8221</v>
      </c>
      <c r="E1288">
        <v>4</v>
      </c>
    </row>
    <row r="1289" spans="1:5">
      <c r="A1289" t="s">
        <v>8219</v>
      </c>
      <c r="B1289">
        <v>61</v>
      </c>
      <c r="D1289" t="s">
        <v>8221</v>
      </c>
      <c r="E1289">
        <v>24</v>
      </c>
    </row>
    <row r="1290" spans="1:5">
      <c r="A1290" t="s">
        <v>8219</v>
      </c>
      <c r="B1290">
        <v>60</v>
      </c>
      <c r="D1290" t="s">
        <v>8221</v>
      </c>
      <c r="E1290">
        <v>2</v>
      </c>
    </row>
    <row r="1291" spans="1:5">
      <c r="A1291" t="s">
        <v>8219</v>
      </c>
      <c r="B1291">
        <v>136</v>
      </c>
      <c r="D1291" t="s">
        <v>8221</v>
      </c>
      <c r="E1291">
        <v>2</v>
      </c>
    </row>
    <row r="1292" spans="1:5">
      <c r="A1292" t="s">
        <v>8219</v>
      </c>
      <c r="B1292">
        <v>14</v>
      </c>
      <c r="D1292" t="s">
        <v>8221</v>
      </c>
      <c r="E1292">
        <v>20</v>
      </c>
    </row>
    <row r="1293" spans="1:5">
      <c r="A1293" t="s">
        <v>8219</v>
      </c>
      <c r="B1293">
        <v>78</v>
      </c>
      <c r="D1293" t="s">
        <v>8221</v>
      </c>
      <c r="E1293">
        <v>1</v>
      </c>
    </row>
    <row r="1294" spans="1:5">
      <c r="A1294" t="s">
        <v>8219</v>
      </c>
      <c r="B1294">
        <v>4</v>
      </c>
      <c r="D1294" t="s">
        <v>8221</v>
      </c>
      <c r="E1294">
        <v>1</v>
      </c>
    </row>
    <row r="1295" spans="1:5">
      <c r="A1295" t="s">
        <v>8219</v>
      </c>
      <c r="B1295">
        <v>11</v>
      </c>
      <c r="D1295" t="s">
        <v>8221</v>
      </c>
      <c r="E1295">
        <v>4</v>
      </c>
    </row>
    <row r="1296" spans="1:5">
      <c r="A1296" t="s">
        <v>8219</v>
      </c>
      <c r="B1296">
        <v>185</v>
      </c>
      <c r="D1296" t="s">
        <v>8221</v>
      </c>
      <c r="E1296">
        <v>1</v>
      </c>
    </row>
    <row r="1297" spans="1:5">
      <c r="A1297" t="s">
        <v>8219</v>
      </c>
      <c r="B1297">
        <v>59</v>
      </c>
      <c r="D1297" t="s">
        <v>8221</v>
      </c>
      <c r="E1297">
        <v>1</v>
      </c>
    </row>
    <row r="1298" spans="1:5">
      <c r="A1298" t="s">
        <v>8219</v>
      </c>
      <c r="B1298">
        <v>27</v>
      </c>
      <c r="D1298" t="s">
        <v>8221</v>
      </c>
      <c r="E1298">
        <v>13</v>
      </c>
    </row>
    <row r="1299" spans="1:5">
      <c r="A1299" t="s">
        <v>8219</v>
      </c>
      <c r="B1299">
        <v>63</v>
      </c>
      <c r="D1299" t="s">
        <v>8221</v>
      </c>
      <c r="E1299">
        <v>1</v>
      </c>
    </row>
    <row r="1300" spans="1:5">
      <c r="A1300" t="s">
        <v>8219</v>
      </c>
      <c r="B1300">
        <v>13</v>
      </c>
      <c r="D1300" t="s">
        <v>8221</v>
      </c>
      <c r="E1300">
        <v>1</v>
      </c>
    </row>
    <row r="1301" spans="1:5">
      <c r="A1301" t="s">
        <v>8219</v>
      </c>
      <c r="B1301">
        <v>13</v>
      </c>
      <c r="D1301" t="s">
        <v>8221</v>
      </c>
      <c r="E1301">
        <v>0</v>
      </c>
    </row>
    <row r="1302" spans="1:5">
      <c r="A1302" t="s">
        <v>8219</v>
      </c>
      <c r="B1302">
        <v>57</v>
      </c>
      <c r="D1302" t="s">
        <v>8221</v>
      </c>
      <c r="E1302">
        <v>3</v>
      </c>
    </row>
    <row r="1303" spans="1:5">
      <c r="A1303" t="s">
        <v>8219</v>
      </c>
      <c r="B1303">
        <v>61</v>
      </c>
      <c r="D1303" t="s">
        <v>8221</v>
      </c>
      <c r="E1303">
        <v>14</v>
      </c>
    </row>
    <row r="1304" spans="1:5">
      <c r="A1304" t="s">
        <v>8219</v>
      </c>
      <c r="B1304">
        <v>65</v>
      </c>
      <c r="D1304" t="s">
        <v>8221</v>
      </c>
      <c r="E1304">
        <v>2</v>
      </c>
    </row>
    <row r="1305" spans="1:5">
      <c r="A1305" t="s">
        <v>8219</v>
      </c>
      <c r="B1305">
        <v>134</v>
      </c>
      <c r="D1305" t="s">
        <v>8221</v>
      </c>
      <c r="E1305">
        <v>5</v>
      </c>
    </row>
    <row r="1306" spans="1:5">
      <c r="A1306" t="s">
        <v>8219</v>
      </c>
      <c r="B1306">
        <v>37</v>
      </c>
      <c r="D1306" t="s">
        <v>8221</v>
      </c>
      <c r="E1306">
        <v>14</v>
      </c>
    </row>
    <row r="1307" spans="1:5">
      <c r="A1307" t="s">
        <v>8219</v>
      </c>
      <c r="B1307">
        <v>37</v>
      </c>
      <c r="D1307" t="s">
        <v>8221</v>
      </c>
      <c r="E1307">
        <v>9</v>
      </c>
    </row>
    <row r="1308" spans="1:5">
      <c r="A1308" t="s">
        <v>8219</v>
      </c>
      <c r="B1308">
        <v>150</v>
      </c>
      <c r="D1308" t="s">
        <v>8221</v>
      </c>
      <c r="E1308">
        <v>8</v>
      </c>
    </row>
    <row r="1309" spans="1:5">
      <c r="A1309" t="s">
        <v>8219</v>
      </c>
      <c r="B1309">
        <v>56</v>
      </c>
      <c r="D1309" t="s">
        <v>8221</v>
      </c>
      <c r="E1309">
        <v>7</v>
      </c>
    </row>
    <row r="1310" spans="1:5">
      <c r="A1310" t="s">
        <v>8219</v>
      </c>
      <c r="B1310">
        <v>18</v>
      </c>
      <c r="D1310" t="s">
        <v>8221</v>
      </c>
      <c r="E1310">
        <v>0</v>
      </c>
    </row>
    <row r="1311" spans="1:5">
      <c r="A1311" t="s">
        <v>8219</v>
      </c>
      <c r="B1311">
        <v>60</v>
      </c>
      <c r="D1311" t="s">
        <v>8221</v>
      </c>
      <c r="E1311">
        <v>84</v>
      </c>
    </row>
    <row r="1312" spans="1:5">
      <c r="A1312" t="s">
        <v>8219</v>
      </c>
      <c r="B1312">
        <v>67</v>
      </c>
      <c r="D1312" t="s">
        <v>8221</v>
      </c>
      <c r="E1312">
        <v>11</v>
      </c>
    </row>
    <row r="1313" spans="1:5">
      <c r="A1313" t="s">
        <v>8219</v>
      </c>
      <c r="B1313">
        <v>35</v>
      </c>
      <c r="D1313" t="s">
        <v>8221</v>
      </c>
      <c r="E1313">
        <v>1</v>
      </c>
    </row>
    <row r="1314" spans="1:5">
      <c r="A1314" t="s">
        <v>8219</v>
      </c>
      <c r="B1314">
        <v>34</v>
      </c>
      <c r="D1314" t="s">
        <v>8221</v>
      </c>
      <c r="E1314">
        <v>4</v>
      </c>
    </row>
    <row r="1315" spans="1:5">
      <c r="A1315" t="s">
        <v>8219</v>
      </c>
      <c r="B1315">
        <v>36</v>
      </c>
      <c r="D1315" t="s">
        <v>8221</v>
      </c>
      <c r="E1315">
        <v>10</v>
      </c>
    </row>
    <row r="1316" spans="1:5">
      <c r="A1316" t="s">
        <v>8219</v>
      </c>
      <c r="B1316">
        <v>18</v>
      </c>
      <c r="D1316" t="s">
        <v>8221</v>
      </c>
      <c r="E1316">
        <v>16</v>
      </c>
    </row>
    <row r="1317" spans="1:5">
      <c r="A1317" t="s">
        <v>8219</v>
      </c>
      <c r="B1317">
        <v>25</v>
      </c>
      <c r="D1317" t="s">
        <v>8221</v>
      </c>
      <c r="E1317">
        <v>2</v>
      </c>
    </row>
    <row r="1318" spans="1:5">
      <c r="A1318" t="s">
        <v>8219</v>
      </c>
      <c r="B1318">
        <v>21</v>
      </c>
      <c r="D1318" t="s">
        <v>8221</v>
      </c>
      <c r="E1318">
        <v>5</v>
      </c>
    </row>
    <row r="1319" spans="1:5">
      <c r="A1319" t="s">
        <v>8219</v>
      </c>
      <c r="B1319">
        <v>151</v>
      </c>
      <c r="D1319" t="s">
        <v>8221</v>
      </c>
      <c r="E1319">
        <v>1</v>
      </c>
    </row>
    <row r="1320" spans="1:5">
      <c r="A1320" t="s">
        <v>8219</v>
      </c>
      <c r="B1320">
        <v>489</v>
      </c>
      <c r="D1320" t="s">
        <v>8221</v>
      </c>
      <c r="E1320">
        <v>31</v>
      </c>
    </row>
    <row r="1321" spans="1:5">
      <c r="A1321" t="s">
        <v>8219</v>
      </c>
      <c r="B1321">
        <v>50</v>
      </c>
      <c r="D1321" t="s">
        <v>8221</v>
      </c>
      <c r="E1321">
        <v>0</v>
      </c>
    </row>
    <row r="1322" spans="1:5">
      <c r="A1322" t="s">
        <v>8219</v>
      </c>
      <c r="B1322">
        <v>321</v>
      </c>
      <c r="D1322" t="s">
        <v>8221</v>
      </c>
      <c r="E1322">
        <v>2</v>
      </c>
    </row>
    <row r="1323" spans="1:5">
      <c r="A1323" t="s">
        <v>8219</v>
      </c>
      <c r="B1323">
        <v>1762</v>
      </c>
      <c r="D1323" t="s">
        <v>8221</v>
      </c>
      <c r="E1323">
        <v>7</v>
      </c>
    </row>
    <row r="1324" spans="1:5">
      <c r="A1324" t="s">
        <v>8219</v>
      </c>
      <c r="B1324">
        <v>385</v>
      </c>
      <c r="D1324" t="s">
        <v>8221</v>
      </c>
      <c r="E1324">
        <v>16</v>
      </c>
    </row>
    <row r="1325" spans="1:5">
      <c r="A1325" t="s">
        <v>8219</v>
      </c>
      <c r="B1325">
        <v>398</v>
      </c>
      <c r="D1325" t="s">
        <v>8221</v>
      </c>
      <c r="E1325">
        <v>4</v>
      </c>
    </row>
    <row r="1326" spans="1:5">
      <c r="A1326" t="s">
        <v>8219</v>
      </c>
      <c r="B1326">
        <v>304</v>
      </c>
      <c r="D1326" t="s">
        <v>8221</v>
      </c>
      <c r="E1326">
        <v>4</v>
      </c>
    </row>
    <row r="1327" spans="1:5">
      <c r="A1327" t="s">
        <v>8219</v>
      </c>
      <c r="B1327">
        <v>676</v>
      </c>
      <c r="D1327" t="s">
        <v>8221</v>
      </c>
      <c r="E1327">
        <v>4</v>
      </c>
    </row>
    <row r="1328" spans="1:5">
      <c r="A1328" t="s">
        <v>8219</v>
      </c>
      <c r="B1328">
        <v>577</v>
      </c>
      <c r="D1328" t="s">
        <v>8221</v>
      </c>
      <c r="E1328">
        <v>3</v>
      </c>
    </row>
    <row r="1329" spans="1:5">
      <c r="A1329" t="s">
        <v>8219</v>
      </c>
      <c r="B1329">
        <v>3663</v>
      </c>
      <c r="D1329" t="s">
        <v>8221</v>
      </c>
      <c r="E1329">
        <v>36</v>
      </c>
    </row>
    <row r="1330" spans="1:5">
      <c r="A1330" t="s">
        <v>8219</v>
      </c>
      <c r="B1330">
        <v>294</v>
      </c>
      <c r="D1330" t="s">
        <v>8221</v>
      </c>
      <c r="E1330">
        <v>1</v>
      </c>
    </row>
    <row r="1331" spans="1:5">
      <c r="A1331" t="s">
        <v>8219</v>
      </c>
      <c r="B1331">
        <v>28</v>
      </c>
      <c r="D1331" t="s">
        <v>8221</v>
      </c>
      <c r="E1331">
        <v>7</v>
      </c>
    </row>
    <row r="1332" spans="1:5">
      <c r="A1332" t="s">
        <v>8219</v>
      </c>
      <c r="B1332">
        <v>100</v>
      </c>
      <c r="D1332" t="s">
        <v>8221</v>
      </c>
      <c r="E1332">
        <v>27</v>
      </c>
    </row>
    <row r="1333" spans="1:5">
      <c r="A1333" t="s">
        <v>8219</v>
      </c>
      <c r="B1333">
        <v>72</v>
      </c>
      <c r="D1333" t="s">
        <v>8221</v>
      </c>
      <c r="E1333">
        <v>1</v>
      </c>
    </row>
    <row r="1334" spans="1:5">
      <c r="A1334" t="s">
        <v>8219</v>
      </c>
      <c r="B1334">
        <v>238</v>
      </c>
      <c r="D1334" t="s">
        <v>8221</v>
      </c>
      <c r="E1334">
        <v>0</v>
      </c>
    </row>
    <row r="1335" spans="1:5">
      <c r="A1335" t="s">
        <v>8219</v>
      </c>
      <c r="B1335">
        <v>159</v>
      </c>
      <c r="D1335" t="s">
        <v>8221</v>
      </c>
      <c r="E1335">
        <v>1</v>
      </c>
    </row>
    <row r="1336" spans="1:5">
      <c r="A1336" t="s">
        <v>8219</v>
      </c>
      <c r="B1336">
        <v>77</v>
      </c>
      <c r="D1336" t="s">
        <v>8221</v>
      </c>
      <c r="E1336">
        <v>3</v>
      </c>
    </row>
    <row r="1337" spans="1:5">
      <c r="A1337" t="s">
        <v>8219</v>
      </c>
      <c r="B1337">
        <v>53</v>
      </c>
      <c r="D1337" t="s">
        <v>8221</v>
      </c>
      <c r="E1337">
        <v>3</v>
      </c>
    </row>
    <row r="1338" spans="1:5">
      <c r="A1338" t="s">
        <v>8219</v>
      </c>
      <c r="B1338">
        <v>1251</v>
      </c>
      <c r="D1338" t="s">
        <v>8221</v>
      </c>
      <c r="E1338">
        <v>3</v>
      </c>
    </row>
    <row r="1339" spans="1:5">
      <c r="A1339" t="s">
        <v>8219</v>
      </c>
      <c r="B1339">
        <v>465</v>
      </c>
      <c r="D1339" t="s">
        <v>8221</v>
      </c>
      <c r="E1339">
        <v>0</v>
      </c>
    </row>
    <row r="1340" spans="1:5">
      <c r="A1340" t="s">
        <v>8219</v>
      </c>
      <c r="B1340">
        <v>74</v>
      </c>
      <c r="D1340" t="s">
        <v>8221</v>
      </c>
      <c r="E1340">
        <v>6</v>
      </c>
    </row>
    <row r="1341" spans="1:5">
      <c r="A1341" t="s">
        <v>8219</v>
      </c>
      <c r="B1341">
        <v>62</v>
      </c>
      <c r="D1341" t="s">
        <v>8221</v>
      </c>
      <c r="E1341">
        <v>17</v>
      </c>
    </row>
    <row r="1342" spans="1:5">
      <c r="A1342" t="s">
        <v>8219</v>
      </c>
      <c r="B1342">
        <v>3468</v>
      </c>
      <c r="D1342" t="s">
        <v>8221</v>
      </c>
      <c r="E1342">
        <v>40</v>
      </c>
    </row>
    <row r="1343" spans="1:5">
      <c r="A1343" t="s">
        <v>8219</v>
      </c>
      <c r="B1343">
        <v>52</v>
      </c>
      <c r="D1343" t="s">
        <v>8221</v>
      </c>
      <c r="E1343">
        <v>3</v>
      </c>
    </row>
    <row r="1344" spans="1:5">
      <c r="A1344" t="s">
        <v>8219</v>
      </c>
      <c r="B1344">
        <v>50</v>
      </c>
      <c r="D1344" t="s">
        <v>8221</v>
      </c>
      <c r="E1344">
        <v>1</v>
      </c>
    </row>
    <row r="1345" spans="1:5">
      <c r="A1345" t="s">
        <v>8219</v>
      </c>
      <c r="B1345">
        <v>45</v>
      </c>
      <c r="D1345" t="s">
        <v>8221</v>
      </c>
      <c r="E1345">
        <v>2</v>
      </c>
    </row>
    <row r="1346" spans="1:5">
      <c r="A1346" t="s">
        <v>8219</v>
      </c>
      <c r="B1346">
        <v>21</v>
      </c>
      <c r="D1346" t="s">
        <v>8221</v>
      </c>
      <c r="E1346">
        <v>7</v>
      </c>
    </row>
    <row r="1347" spans="1:5">
      <c r="A1347" t="s">
        <v>8219</v>
      </c>
      <c r="B1347">
        <v>100</v>
      </c>
      <c r="D1347" t="s">
        <v>8221</v>
      </c>
      <c r="E1347">
        <v>14</v>
      </c>
    </row>
    <row r="1348" spans="1:5">
      <c r="A1348" t="s">
        <v>8219</v>
      </c>
      <c r="B1348">
        <v>81</v>
      </c>
      <c r="D1348" t="s">
        <v>8221</v>
      </c>
      <c r="E1348">
        <v>0</v>
      </c>
    </row>
    <row r="1349" spans="1:5">
      <c r="A1349" t="s">
        <v>8219</v>
      </c>
      <c r="B1349">
        <v>286</v>
      </c>
      <c r="D1349" t="s">
        <v>8221</v>
      </c>
      <c r="E1349">
        <v>0</v>
      </c>
    </row>
    <row r="1350" spans="1:5">
      <c r="A1350" t="s">
        <v>8219</v>
      </c>
      <c r="B1350">
        <v>42</v>
      </c>
      <c r="D1350" t="s">
        <v>8221</v>
      </c>
      <c r="E1350">
        <v>1</v>
      </c>
    </row>
    <row r="1351" spans="1:5">
      <c r="A1351" t="s">
        <v>8219</v>
      </c>
      <c r="B1351">
        <v>199</v>
      </c>
      <c r="D1351" t="s">
        <v>8221</v>
      </c>
      <c r="E1351">
        <v>12</v>
      </c>
    </row>
    <row r="1352" spans="1:5">
      <c r="A1352" t="s">
        <v>8219</v>
      </c>
      <c r="B1352">
        <v>25</v>
      </c>
      <c r="D1352" t="s">
        <v>8221</v>
      </c>
      <c r="E1352">
        <v>12</v>
      </c>
    </row>
    <row r="1353" spans="1:5">
      <c r="A1353" t="s">
        <v>8219</v>
      </c>
      <c r="B1353">
        <v>84</v>
      </c>
      <c r="D1353" t="s">
        <v>8221</v>
      </c>
      <c r="E1353">
        <v>23</v>
      </c>
    </row>
    <row r="1354" spans="1:5">
      <c r="A1354" t="s">
        <v>8219</v>
      </c>
      <c r="B1354">
        <v>50</v>
      </c>
      <c r="D1354" t="s">
        <v>8221</v>
      </c>
      <c r="E1354">
        <v>0</v>
      </c>
    </row>
    <row r="1355" spans="1:5">
      <c r="A1355" t="s">
        <v>8219</v>
      </c>
      <c r="B1355">
        <v>26</v>
      </c>
      <c r="D1355" t="s">
        <v>8221</v>
      </c>
      <c r="E1355">
        <v>10</v>
      </c>
    </row>
    <row r="1356" spans="1:5">
      <c r="A1356" t="s">
        <v>8219</v>
      </c>
      <c r="B1356">
        <v>14</v>
      </c>
      <c r="D1356" t="s">
        <v>8221</v>
      </c>
      <c r="E1356">
        <v>5</v>
      </c>
    </row>
    <row r="1357" spans="1:5">
      <c r="A1357" t="s">
        <v>8219</v>
      </c>
      <c r="B1357">
        <v>49</v>
      </c>
      <c r="D1357" t="s">
        <v>8221</v>
      </c>
      <c r="E1357">
        <v>1</v>
      </c>
    </row>
    <row r="1358" spans="1:5">
      <c r="A1358" t="s">
        <v>8219</v>
      </c>
      <c r="B1358">
        <v>69</v>
      </c>
      <c r="D1358" t="s">
        <v>8221</v>
      </c>
      <c r="E1358">
        <v>2</v>
      </c>
    </row>
    <row r="1359" spans="1:5">
      <c r="A1359" t="s">
        <v>8219</v>
      </c>
      <c r="B1359">
        <v>60</v>
      </c>
      <c r="D1359" t="s">
        <v>8221</v>
      </c>
      <c r="E1359">
        <v>2</v>
      </c>
    </row>
    <row r="1360" spans="1:5">
      <c r="A1360" t="s">
        <v>8219</v>
      </c>
      <c r="B1360">
        <v>80</v>
      </c>
      <c r="D1360" t="s">
        <v>8221</v>
      </c>
      <c r="E1360">
        <v>0</v>
      </c>
    </row>
    <row r="1361" spans="1:5">
      <c r="A1361" t="s">
        <v>8219</v>
      </c>
      <c r="B1361">
        <v>56</v>
      </c>
      <c r="D1361" t="s">
        <v>8221</v>
      </c>
      <c r="E1361">
        <v>13</v>
      </c>
    </row>
    <row r="1362" spans="1:5">
      <c r="A1362" t="s">
        <v>8219</v>
      </c>
      <c r="B1362">
        <v>104</v>
      </c>
      <c r="D1362" t="s">
        <v>8221</v>
      </c>
      <c r="E1362">
        <v>0</v>
      </c>
    </row>
    <row r="1363" spans="1:5">
      <c r="A1363" t="s">
        <v>8219</v>
      </c>
      <c r="B1363">
        <v>46</v>
      </c>
      <c r="D1363" t="s">
        <v>8221</v>
      </c>
      <c r="E1363">
        <v>1</v>
      </c>
    </row>
    <row r="1364" spans="1:5">
      <c r="A1364" t="s">
        <v>8219</v>
      </c>
      <c r="B1364">
        <v>206</v>
      </c>
      <c r="D1364" t="s">
        <v>8221</v>
      </c>
      <c r="E1364">
        <v>5</v>
      </c>
    </row>
    <row r="1365" spans="1:5">
      <c r="A1365" t="s">
        <v>8219</v>
      </c>
      <c r="B1365">
        <v>18</v>
      </c>
      <c r="D1365" t="s">
        <v>8221</v>
      </c>
      <c r="E1365">
        <v>2</v>
      </c>
    </row>
    <row r="1366" spans="1:5">
      <c r="A1366" t="s">
        <v>8219</v>
      </c>
      <c r="B1366">
        <v>28</v>
      </c>
      <c r="D1366" t="s">
        <v>8221</v>
      </c>
      <c r="E1366">
        <v>0</v>
      </c>
    </row>
    <row r="1367" spans="1:5">
      <c r="A1367" t="s">
        <v>8219</v>
      </c>
      <c r="B1367">
        <v>11</v>
      </c>
      <c r="D1367" t="s">
        <v>8221</v>
      </c>
      <c r="E1367">
        <v>32</v>
      </c>
    </row>
    <row r="1368" spans="1:5">
      <c r="A1368" t="s">
        <v>8219</v>
      </c>
      <c r="B1368">
        <v>263</v>
      </c>
      <c r="D1368" t="s">
        <v>8221</v>
      </c>
      <c r="E1368">
        <v>1</v>
      </c>
    </row>
    <row r="1369" spans="1:5">
      <c r="A1369" t="s">
        <v>8219</v>
      </c>
      <c r="B1369">
        <v>394</v>
      </c>
      <c r="D1369" t="s">
        <v>8221</v>
      </c>
      <c r="E1369">
        <v>1</v>
      </c>
    </row>
    <row r="1370" spans="1:5">
      <c r="A1370" t="s">
        <v>8219</v>
      </c>
      <c r="B1370">
        <v>1049</v>
      </c>
      <c r="D1370" t="s">
        <v>8221</v>
      </c>
      <c r="E1370">
        <v>1</v>
      </c>
    </row>
    <row r="1371" spans="1:5">
      <c r="A1371" t="s">
        <v>8219</v>
      </c>
      <c r="B1371">
        <v>308</v>
      </c>
      <c r="D1371" t="s">
        <v>8221</v>
      </c>
      <c r="E1371">
        <v>0</v>
      </c>
    </row>
    <row r="1372" spans="1:5">
      <c r="A1372" t="s">
        <v>8219</v>
      </c>
      <c r="B1372">
        <v>1088</v>
      </c>
      <c r="D1372" t="s">
        <v>8221</v>
      </c>
      <c r="E1372">
        <v>0</v>
      </c>
    </row>
    <row r="1373" spans="1:5">
      <c r="A1373" t="s">
        <v>8219</v>
      </c>
      <c r="B1373">
        <v>73</v>
      </c>
      <c r="D1373" t="s">
        <v>8221</v>
      </c>
      <c r="E1373">
        <v>8</v>
      </c>
    </row>
    <row r="1374" spans="1:5">
      <c r="A1374" t="s">
        <v>8219</v>
      </c>
      <c r="B1374">
        <v>143</v>
      </c>
      <c r="D1374" t="s">
        <v>8221</v>
      </c>
      <c r="E1374">
        <v>0</v>
      </c>
    </row>
    <row r="1375" spans="1:5">
      <c r="A1375" t="s">
        <v>8219</v>
      </c>
      <c r="B1375">
        <v>1420</v>
      </c>
      <c r="D1375" t="s">
        <v>8221</v>
      </c>
      <c r="E1375">
        <v>1</v>
      </c>
    </row>
    <row r="1376" spans="1:5">
      <c r="A1376" t="s">
        <v>8219</v>
      </c>
      <c r="B1376">
        <v>305</v>
      </c>
      <c r="D1376" t="s">
        <v>8221</v>
      </c>
      <c r="E1376">
        <v>16</v>
      </c>
    </row>
    <row r="1377" spans="1:5">
      <c r="A1377" t="s">
        <v>8219</v>
      </c>
      <c r="B1377">
        <v>551</v>
      </c>
      <c r="D1377" t="s">
        <v>8221</v>
      </c>
      <c r="E1377">
        <v>12</v>
      </c>
    </row>
    <row r="1378" spans="1:5">
      <c r="A1378" t="s">
        <v>8219</v>
      </c>
      <c r="B1378">
        <v>187</v>
      </c>
      <c r="D1378" t="s">
        <v>8221</v>
      </c>
      <c r="E1378">
        <v>4</v>
      </c>
    </row>
    <row r="1379" spans="1:5">
      <c r="A1379" t="s">
        <v>8219</v>
      </c>
      <c r="B1379">
        <v>325</v>
      </c>
      <c r="D1379" t="s">
        <v>8221</v>
      </c>
      <c r="E1379">
        <v>2</v>
      </c>
    </row>
    <row r="1380" spans="1:5">
      <c r="A1380" t="s">
        <v>8219</v>
      </c>
      <c r="B1380">
        <v>148</v>
      </c>
      <c r="D1380" t="s">
        <v>8221</v>
      </c>
      <c r="E1380">
        <v>3</v>
      </c>
    </row>
    <row r="1381" spans="1:5">
      <c r="A1381" t="s">
        <v>8219</v>
      </c>
      <c r="B1381">
        <v>69</v>
      </c>
      <c r="D1381" t="s">
        <v>8221</v>
      </c>
      <c r="E1381">
        <v>0</v>
      </c>
    </row>
    <row r="1382" spans="1:5">
      <c r="A1382" t="s">
        <v>8219</v>
      </c>
      <c r="B1382">
        <v>173</v>
      </c>
      <c r="D1382" t="s">
        <v>8221</v>
      </c>
      <c r="E1382">
        <v>3</v>
      </c>
    </row>
    <row r="1383" spans="1:5">
      <c r="A1383" t="s">
        <v>8219</v>
      </c>
      <c r="B1383">
        <v>269</v>
      </c>
      <c r="D1383" t="s">
        <v>8221</v>
      </c>
      <c r="E1383">
        <v>4</v>
      </c>
    </row>
    <row r="1384" spans="1:5">
      <c r="A1384" t="s">
        <v>8219</v>
      </c>
      <c r="B1384">
        <v>185</v>
      </c>
      <c r="D1384" t="s">
        <v>8221</v>
      </c>
      <c r="E1384">
        <v>2</v>
      </c>
    </row>
    <row r="1385" spans="1:5">
      <c r="A1385" t="s">
        <v>8219</v>
      </c>
      <c r="B1385">
        <v>176</v>
      </c>
      <c r="D1385" t="s">
        <v>8221</v>
      </c>
      <c r="E1385">
        <v>10</v>
      </c>
    </row>
    <row r="1386" spans="1:5">
      <c r="A1386" t="s">
        <v>8219</v>
      </c>
      <c r="B1386">
        <v>1019</v>
      </c>
      <c r="D1386" t="s">
        <v>8221</v>
      </c>
      <c r="E1386">
        <v>11</v>
      </c>
    </row>
    <row r="1387" spans="1:5">
      <c r="A1387" t="s">
        <v>8219</v>
      </c>
      <c r="B1387">
        <v>113</v>
      </c>
      <c r="D1387" t="s">
        <v>8221</v>
      </c>
      <c r="E1387">
        <v>6</v>
      </c>
    </row>
    <row r="1388" spans="1:5">
      <c r="A1388" t="s">
        <v>8219</v>
      </c>
      <c r="B1388">
        <v>404</v>
      </c>
      <c r="D1388" t="s">
        <v>8221</v>
      </c>
      <c r="E1388">
        <v>2</v>
      </c>
    </row>
    <row r="1389" spans="1:5">
      <c r="A1389" t="s">
        <v>8219</v>
      </c>
      <c r="B1389">
        <v>707</v>
      </c>
      <c r="D1389" t="s">
        <v>8221</v>
      </c>
      <c r="E1389">
        <v>6</v>
      </c>
    </row>
    <row r="1390" spans="1:5">
      <c r="A1390" t="s">
        <v>8219</v>
      </c>
      <c r="B1390">
        <v>392</v>
      </c>
      <c r="D1390" t="s">
        <v>8221</v>
      </c>
      <c r="E1390">
        <v>8</v>
      </c>
    </row>
    <row r="1391" spans="1:5">
      <c r="A1391" t="s">
        <v>8219</v>
      </c>
      <c r="B1391">
        <v>23</v>
      </c>
      <c r="D1391" t="s">
        <v>8221</v>
      </c>
      <c r="E1391">
        <v>37</v>
      </c>
    </row>
    <row r="1392" spans="1:5">
      <c r="A1392" t="s">
        <v>8219</v>
      </c>
      <c r="B1392">
        <v>682</v>
      </c>
      <c r="D1392" t="s">
        <v>8221</v>
      </c>
      <c r="E1392">
        <v>11</v>
      </c>
    </row>
    <row r="1393" spans="1:5">
      <c r="A1393" t="s">
        <v>8219</v>
      </c>
      <c r="B1393">
        <v>37</v>
      </c>
      <c r="D1393" t="s">
        <v>8221</v>
      </c>
      <c r="E1393">
        <v>0</v>
      </c>
    </row>
    <row r="1394" spans="1:5">
      <c r="A1394" t="s">
        <v>8219</v>
      </c>
      <c r="B1394">
        <v>146</v>
      </c>
      <c r="D1394" t="s">
        <v>8221</v>
      </c>
      <c r="E1394">
        <v>10</v>
      </c>
    </row>
    <row r="1395" spans="1:5">
      <c r="A1395" t="s">
        <v>8219</v>
      </c>
      <c r="B1395">
        <v>119</v>
      </c>
      <c r="D1395" t="s">
        <v>8221</v>
      </c>
      <c r="E1395">
        <v>6</v>
      </c>
    </row>
    <row r="1396" spans="1:5">
      <c r="A1396" t="s">
        <v>8219</v>
      </c>
      <c r="B1396">
        <v>163</v>
      </c>
      <c r="D1396" t="s">
        <v>8221</v>
      </c>
      <c r="E1396">
        <v>8</v>
      </c>
    </row>
    <row r="1397" spans="1:5">
      <c r="A1397" t="s">
        <v>8219</v>
      </c>
      <c r="B1397">
        <v>339</v>
      </c>
      <c r="D1397" t="s">
        <v>8221</v>
      </c>
      <c r="E1397">
        <v>6</v>
      </c>
    </row>
    <row r="1398" spans="1:5">
      <c r="A1398" t="s">
        <v>8219</v>
      </c>
      <c r="B1398">
        <v>58</v>
      </c>
      <c r="D1398" t="s">
        <v>8221</v>
      </c>
      <c r="E1398">
        <v>7</v>
      </c>
    </row>
    <row r="1399" spans="1:5">
      <c r="A1399" t="s">
        <v>8219</v>
      </c>
      <c r="B1399">
        <v>456</v>
      </c>
      <c r="D1399" t="s">
        <v>8221</v>
      </c>
      <c r="E1399">
        <v>7</v>
      </c>
    </row>
    <row r="1400" spans="1:5">
      <c r="A1400" t="s">
        <v>8219</v>
      </c>
      <c r="B1400">
        <v>15</v>
      </c>
      <c r="D1400" t="s">
        <v>8221</v>
      </c>
      <c r="E1400">
        <v>5</v>
      </c>
    </row>
    <row r="1401" spans="1:5">
      <c r="A1401" t="s">
        <v>8219</v>
      </c>
      <c r="B1401">
        <v>191</v>
      </c>
      <c r="D1401" t="s">
        <v>8221</v>
      </c>
      <c r="E1401">
        <v>46</v>
      </c>
    </row>
    <row r="1402" spans="1:5">
      <c r="A1402" t="s">
        <v>8219</v>
      </c>
      <c r="B1402">
        <v>17</v>
      </c>
      <c r="D1402" t="s">
        <v>8221</v>
      </c>
      <c r="E1402">
        <v>10</v>
      </c>
    </row>
    <row r="1403" spans="1:5">
      <c r="A1403" t="s">
        <v>8219</v>
      </c>
      <c r="B1403">
        <v>28</v>
      </c>
      <c r="D1403" t="s">
        <v>8221</v>
      </c>
      <c r="E1403">
        <v>19</v>
      </c>
    </row>
    <row r="1404" spans="1:5">
      <c r="A1404" t="s">
        <v>8219</v>
      </c>
      <c r="B1404">
        <v>18</v>
      </c>
      <c r="D1404" t="s">
        <v>8221</v>
      </c>
      <c r="E1404">
        <v>13</v>
      </c>
    </row>
    <row r="1405" spans="1:5">
      <c r="A1405" t="s">
        <v>8219</v>
      </c>
      <c r="B1405">
        <v>61</v>
      </c>
      <c r="D1405" t="s">
        <v>8221</v>
      </c>
      <c r="E1405">
        <v>13</v>
      </c>
    </row>
    <row r="1406" spans="1:5">
      <c r="A1406" t="s">
        <v>8219</v>
      </c>
      <c r="B1406">
        <v>108</v>
      </c>
      <c r="D1406" t="s">
        <v>8221</v>
      </c>
      <c r="E1406">
        <v>4</v>
      </c>
    </row>
    <row r="1407" spans="1:5">
      <c r="A1407" t="s">
        <v>8219</v>
      </c>
      <c r="B1407">
        <v>142</v>
      </c>
      <c r="D1407" t="s">
        <v>8221</v>
      </c>
      <c r="E1407">
        <v>0</v>
      </c>
    </row>
    <row r="1408" spans="1:5">
      <c r="A1408" t="s">
        <v>8219</v>
      </c>
      <c r="B1408">
        <v>74</v>
      </c>
      <c r="D1408" t="s">
        <v>8221</v>
      </c>
      <c r="E1408">
        <v>3</v>
      </c>
    </row>
    <row r="1409" spans="1:5">
      <c r="A1409" t="s">
        <v>8219</v>
      </c>
      <c r="B1409">
        <v>38</v>
      </c>
      <c r="D1409" t="s">
        <v>8221</v>
      </c>
      <c r="E1409">
        <v>1</v>
      </c>
    </row>
    <row r="1410" spans="1:5">
      <c r="A1410" t="s">
        <v>8219</v>
      </c>
      <c r="B1410">
        <v>20</v>
      </c>
      <c r="D1410" t="s">
        <v>8221</v>
      </c>
      <c r="E1410">
        <v>9</v>
      </c>
    </row>
    <row r="1411" spans="1:5">
      <c r="A1411" t="s">
        <v>8219</v>
      </c>
      <c r="B1411">
        <v>24</v>
      </c>
      <c r="D1411" t="s">
        <v>8221</v>
      </c>
      <c r="E1411">
        <v>1</v>
      </c>
    </row>
    <row r="1412" spans="1:5">
      <c r="A1412" t="s">
        <v>8219</v>
      </c>
      <c r="B1412">
        <v>66</v>
      </c>
      <c r="D1412" t="s">
        <v>8221</v>
      </c>
      <c r="E1412">
        <v>1</v>
      </c>
    </row>
    <row r="1413" spans="1:5">
      <c r="A1413" t="s">
        <v>8219</v>
      </c>
      <c r="B1413">
        <v>28</v>
      </c>
      <c r="D1413" t="s">
        <v>8221</v>
      </c>
      <c r="E1413">
        <v>4</v>
      </c>
    </row>
    <row r="1414" spans="1:5">
      <c r="A1414" t="s">
        <v>8219</v>
      </c>
      <c r="B1414">
        <v>24</v>
      </c>
      <c r="D1414" t="s">
        <v>8221</v>
      </c>
      <c r="E1414">
        <v>17</v>
      </c>
    </row>
    <row r="1415" spans="1:5">
      <c r="A1415" t="s">
        <v>8219</v>
      </c>
      <c r="B1415">
        <v>73</v>
      </c>
      <c r="D1415" t="s">
        <v>8221</v>
      </c>
      <c r="E1415">
        <v>0</v>
      </c>
    </row>
    <row r="1416" spans="1:5">
      <c r="A1416" t="s">
        <v>8219</v>
      </c>
      <c r="B1416">
        <v>3</v>
      </c>
      <c r="D1416" t="s">
        <v>8221</v>
      </c>
      <c r="E1416">
        <v>12</v>
      </c>
    </row>
    <row r="1417" spans="1:5">
      <c r="A1417" t="s">
        <v>8219</v>
      </c>
      <c r="B1417">
        <v>20</v>
      </c>
      <c r="D1417" t="s">
        <v>8221</v>
      </c>
      <c r="E1417">
        <v>14</v>
      </c>
    </row>
    <row r="1418" spans="1:5">
      <c r="A1418" t="s">
        <v>8219</v>
      </c>
      <c r="B1418">
        <v>21</v>
      </c>
      <c r="D1418" t="s">
        <v>8221</v>
      </c>
      <c r="E1418">
        <v>1</v>
      </c>
    </row>
    <row r="1419" spans="1:5">
      <c r="A1419" t="s">
        <v>8219</v>
      </c>
      <c r="B1419">
        <v>94</v>
      </c>
      <c r="D1419" t="s">
        <v>8221</v>
      </c>
      <c r="E1419">
        <v>14</v>
      </c>
    </row>
    <row r="1420" spans="1:5">
      <c r="A1420" t="s">
        <v>8219</v>
      </c>
      <c r="B1420">
        <v>139</v>
      </c>
      <c r="D1420" t="s">
        <v>8221</v>
      </c>
      <c r="E1420">
        <v>4</v>
      </c>
    </row>
    <row r="1421" spans="1:5">
      <c r="A1421" t="s">
        <v>8219</v>
      </c>
      <c r="B1421">
        <v>130</v>
      </c>
      <c r="D1421" t="s">
        <v>8221</v>
      </c>
      <c r="E1421">
        <v>2</v>
      </c>
    </row>
    <row r="1422" spans="1:5">
      <c r="A1422" t="s">
        <v>8219</v>
      </c>
      <c r="B1422">
        <v>31</v>
      </c>
      <c r="D1422" t="s">
        <v>8221</v>
      </c>
      <c r="E1422">
        <v>1</v>
      </c>
    </row>
    <row r="1423" spans="1:5">
      <c r="A1423" t="s">
        <v>8219</v>
      </c>
      <c r="B1423">
        <v>13</v>
      </c>
      <c r="D1423" t="s">
        <v>8221</v>
      </c>
      <c r="E1423">
        <v>2</v>
      </c>
    </row>
    <row r="1424" spans="1:5">
      <c r="A1424" t="s">
        <v>8219</v>
      </c>
      <c r="B1424">
        <v>90</v>
      </c>
      <c r="D1424" t="s">
        <v>8221</v>
      </c>
      <c r="E1424">
        <v>1</v>
      </c>
    </row>
    <row r="1425" spans="1:5">
      <c r="A1425" t="s">
        <v>8219</v>
      </c>
      <c r="B1425">
        <v>141</v>
      </c>
      <c r="D1425" t="s">
        <v>8221</v>
      </c>
      <c r="E1425">
        <v>1</v>
      </c>
    </row>
    <row r="1426" spans="1:5">
      <c r="A1426" t="s">
        <v>8219</v>
      </c>
      <c r="B1426">
        <v>23</v>
      </c>
      <c r="D1426" t="s">
        <v>8221</v>
      </c>
      <c r="E1426">
        <v>4</v>
      </c>
    </row>
    <row r="1427" spans="1:5">
      <c r="A1427" t="s">
        <v>8219</v>
      </c>
      <c r="B1427">
        <v>18</v>
      </c>
      <c r="D1427" t="s">
        <v>8221</v>
      </c>
      <c r="E1427">
        <v>3</v>
      </c>
    </row>
    <row r="1428" spans="1:5">
      <c r="A1428" t="s">
        <v>8219</v>
      </c>
      <c r="B1428">
        <v>76</v>
      </c>
      <c r="D1428" t="s">
        <v>8221</v>
      </c>
      <c r="E1428">
        <v>38</v>
      </c>
    </row>
    <row r="1429" spans="1:5">
      <c r="A1429" t="s">
        <v>8219</v>
      </c>
      <c r="B1429">
        <v>93</v>
      </c>
      <c r="D1429" t="s">
        <v>8221</v>
      </c>
      <c r="E1429">
        <v>4</v>
      </c>
    </row>
    <row r="1430" spans="1:5">
      <c r="A1430" t="s">
        <v>8219</v>
      </c>
      <c r="B1430">
        <v>69</v>
      </c>
      <c r="D1430" t="s">
        <v>8221</v>
      </c>
      <c r="E1430">
        <v>0</v>
      </c>
    </row>
    <row r="1431" spans="1:5">
      <c r="A1431" t="s">
        <v>8219</v>
      </c>
      <c r="B1431">
        <v>21</v>
      </c>
      <c r="D1431" t="s">
        <v>8221</v>
      </c>
      <c r="E1431">
        <v>2</v>
      </c>
    </row>
    <row r="1432" spans="1:5">
      <c r="A1432" t="s">
        <v>8219</v>
      </c>
      <c r="B1432">
        <v>57</v>
      </c>
      <c r="D1432" t="s">
        <v>8221</v>
      </c>
      <c r="E1432">
        <v>0</v>
      </c>
    </row>
    <row r="1433" spans="1:5">
      <c r="A1433" t="s">
        <v>8219</v>
      </c>
      <c r="B1433">
        <v>108</v>
      </c>
      <c r="D1433" t="s">
        <v>8221</v>
      </c>
      <c r="E1433">
        <v>1</v>
      </c>
    </row>
    <row r="1434" spans="1:5">
      <c r="A1434" t="s">
        <v>8219</v>
      </c>
      <c r="B1434">
        <v>83</v>
      </c>
      <c r="D1434" t="s">
        <v>8221</v>
      </c>
      <c r="E1434">
        <v>7</v>
      </c>
    </row>
    <row r="1435" spans="1:5">
      <c r="A1435" t="s">
        <v>8219</v>
      </c>
      <c r="B1435">
        <v>96</v>
      </c>
      <c r="D1435" t="s">
        <v>8221</v>
      </c>
      <c r="E1435">
        <v>2</v>
      </c>
    </row>
    <row r="1436" spans="1:5">
      <c r="A1436" t="s">
        <v>8219</v>
      </c>
      <c r="B1436">
        <v>64</v>
      </c>
      <c r="D1436" t="s">
        <v>8221</v>
      </c>
      <c r="E1436">
        <v>4</v>
      </c>
    </row>
    <row r="1437" spans="1:5">
      <c r="A1437" t="s">
        <v>8219</v>
      </c>
      <c r="B1437">
        <v>14</v>
      </c>
      <c r="D1437" t="s">
        <v>8221</v>
      </c>
      <c r="E1437">
        <v>4</v>
      </c>
    </row>
    <row r="1438" spans="1:5">
      <c r="A1438" t="s">
        <v>8219</v>
      </c>
      <c r="B1438">
        <v>169</v>
      </c>
      <c r="D1438" t="s">
        <v>8221</v>
      </c>
      <c r="E1438">
        <v>3</v>
      </c>
    </row>
    <row r="1439" spans="1:5">
      <c r="A1439" t="s">
        <v>8219</v>
      </c>
      <c r="B1439">
        <v>33</v>
      </c>
      <c r="D1439" t="s">
        <v>8221</v>
      </c>
      <c r="E1439">
        <v>2</v>
      </c>
    </row>
    <row r="1440" spans="1:5">
      <c r="A1440" t="s">
        <v>8219</v>
      </c>
      <c r="B1440">
        <v>102</v>
      </c>
      <c r="D1440" t="s">
        <v>8221</v>
      </c>
      <c r="E1440">
        <v>197</v>
      </c>
    </row>
    <row r="1441" spans="1:5">
      <c r="A1441" t="s">
        <v>8219</v>
      </c>
      <c r="B1441">
        <v>104</v>
      </c>
      <c r="D1441" t="s">
        <v>8221</v>
      </c>
      <c r="E1441">
        <v>0</v>
      </c>
    </row>
    <row r="1442" spans="1:5">
      <c r="A1442" t="s">
        <v>8219</v>
      </c>
      <c r="B1442">
        <v>20</v>
      </c>
      <c r="D1442" t="s">
        <v>8221</v>
      </c>
      <c r="E1442">
        <v>1</v>
      </c>
    </row>
    <row r="1443" spans="1:5">
      <c r="A1443" t="s">
        <v>8219</v>
      </c>
      <c r="B1443">
        <v>35</v>
      </c>
      <c r="D1443" t="s">
        <v>8221</v>
      </c>
      <c r="E1443">
        <v>4</v>
      </c>
    </row>
    <row r="1444" spans="1:5">
      <c r="A1444" t="s">
        <v>8219</v>
      </c>
      <c r="B1444">
        <v>94</v>
      </c>
      <c r="D1444" t="s">
        <v>8221</v>
      </c>
      <c r="E1444">
        <v>0</v>
      </c>
    </row>
    <row r="1445" spans="1:5">
      <c r="A1445" t="s">
        <v>8219</v>
      </c>
      <c r="B1445">
        <v>14</v>
      </c>
      <c r="D1445" t="s">
        <v>8221</v>
      </c>
      <c r="E1445">
        <v>7</v>
      </c>
    </row>
    <row r="1446" spans="1:5">
      <c r="A1446" t="s">
        <v>8219</v>
      </c>
      <c r="B1446">
        <v>15</v>
      </c>
      <c r="D1446" t="s">
        <v>8221</v>
      </c>
      <c r="E1446">
        <v>11</v>
      </c>
    </row>
    <row r="1447" spans="1:5">
      <c r="A1447" t="s">
        <v>8219</v>
      </c>
      <c r="B1447">
        <v>51</v>
      </c>
      <c r="D1447" t="s">
        <v>8221</v>
      </c>
      <c r="E1447">
        <v>0</v>
      </c>
    </row>
    <row r="1448" spans="1:5">
      <c r="A1448" t="s">
        <v>8219</v>
      </c>
      <c r="B1448">
        <v>19</v>
      </c>
      <c r="D1448" t="s">
        <v>8221</v>
      </c>
      <c r="E1448">
        <v>6</v>
      </c>
    </row>
    <row r="1449" spans="1:5">
      <c r="A1449" t="s">
        <v>8219</v>
      </c>
      <c r="B1449">
        <v>23</v>
      </c>
      <c r="D1449" t="s">
        <v>8221</v>
      </c>
      <c r="E1449">
        <v>0</v>
      </c>
    </row>
    <row r="1450" spans="1:5">
      <c r="A1450" t="s">
        <v>8219</v>
      </c>
      <c r="B1450">
        <v>97</v>
      </c>
      <c r="D1450" t="s">
        <v>8221</v>
      </c>
      <c r="E1450">
        <v>7</v>
      </c>
    </row>
    <row r="1451" spans="1:5">
      <c r="A1451" t="s">
        <v>8219</v>
      </c>
      <c r="B1451">
        <v>76</v>
      </c>
      <c r="D1451" t="s">
        <v>8221</v>
      </c>
      <c r="E1451">
        <v>94</v>
      </c>
    </row>
    <row r="1452" spans="1:5">
      <c r="A1452" t="s">
        <v>8219</v>
      </c>
      <c r="B1452">
        <v>11</v>
      </c>
      <c r="D1452" t="s">
        <v>8221</v>
      </c>
      <c r="E1452">
        <v>2</v>
      </c>
    </row>
    <row r="1453" spans="1:5">
      <c r="A1453" t="s">
        <v>8219</v>
      </c>
      <c r="B1453">
        <v>52</v>
      </c>
      <c r="D1453" t="s">
        <v>8221</v>
      </c>
      <c r="E1453">
        <v>25</v>
      </c>
    </row>
    <row r="1454" spans="1:5">
      <c r="A1454" t="s">
        <v>8219</v>
      </c>
      <c r="B1454">
        <v>95</v>
      </c>
      <c r="D1454" t="s">
        <v>8221</v>
      </c>
      <c r="E1454">
        <v>17</v>
      </c>
    </row>
    <row r="1455" spans="1:5">
      <c r="A1455" t="s">
        <v>8219</v>
      </c>
      <c r="B1455">
        <v>35</v>
      </c>
      <c r="D1455" t="s">
        <v>8221</v>
      </c>
      <c r="E1455">
        <v>2</v>
      </c>
    </row>
    <row r="1456" spans="1:5">
      <c r="A1456" t="s">
        <v>8219</v>
      </c>
      <c r="B1456">
        <v>21</v>
      </c>
      <c r="D1456" t="s">
        <v>8221</v>
      </c>
      <c r="E1456">
        <v>4</v>
      </c>
    </row>
    <row r="1457" spans="1:5">
      <c r="A1457" t="s">
        <v>8219</v>
      </c>
      <c r="B1457">
        <v>93</v>
      </c>
      <c r="D1457" t="s">
        <v>8221</v>
      </c>
      <c r="E1457">
        <v>5</v>
      </c>
    </row>
    <row r="1458" spans="1:5">
      <c r="A1458" t="s">
        <v>8219</v>
      </c>
      <c r="B1458">
        <v>11</v>
      </c>
      <c r="D1458" t="s">
        <v>8221</v>
      </c>
      <c r="E1458">
        <v>2</v>
      </c>
    </row>
    <row r="1459" spans="1:5">
      <c r="A1459" t="s">
        <v>8219</v>
      </c>
      <c r="B1459">
        <v>21</v>
      </c>
      <c r="D1459" t="s">
        <v>8221</v>
      </c>
      <c r="E1459">
        <v>2</v>
      </c>
    </row>
    <row r="1460" spans="1:5">
      <c r="A1460" t="s">
        <v>8219</v>
      </c>
      <c r="B1460">
        <v>54</v>
      </c>
      <c r="D1460" t="s">
        <v>8221</v>
      </c>
      <c r="E1460">
        <v>3</v>
      </c>
    </row>
    <row r="1461" spans="1:5">
      <c r="A1461" t="s">
        <v>8219</v>
      </c>
      <c r="B1461">
        <v>31</v>
      </c>
      <c r="D1461" t="s">
        <v>8221</v>
      </c>
      <c r="E1461">
        <v>0</v>
      </c>
    </row>
    <row r="1462" spans="1:5">
      <c r="A1462" t="s">
        <v>8219</v>
      </c>
      <c r="B1462">
        <v>132</v>
      </c>
      <c r="D1462" t="s">
        <v>8221</v>
      </c>
      <c r="E1462">
        <v>4</v>
      </c>
    </row>
    <row r="1463" spans="1:5">
      <c r="A1463" t="s">
        <v>8219</v>
      </c>
      <c r="B1463">
        <v>3</v>
      </c>
      <c r="D1463" t="s">
        <v>8221</v>
      </c>
      <c r="E1463">
        <v>1</v>
      </c>
    </row>
    <row r="1464" spans="1:5">
      <c r="A1464" t="s">
        <v>8219</v>
      </c>
      <c r="B1464">
        <v>6</v>
      </c>
      <c r="D1464" t="s">
        <v>8221</v>
      </c>
      <c r="E1464">
        <v>12</v>
      </c>
    </row>
    <row r="1465" spans="1:5">
      <c r="A1465" t="s">
        <v>8219</v>
      </c>
      <c r="B1465">
        <v>10</v>
      </c>
      <c r="D1465" t="s">
        <v>8221</v>
      </c>
      <c r="E1465">
        <v>4</v>
      </c>
    </row>
    <row r="1466" spans="1:5">
      <c r="A1466" t="s">
        <v>8219</v>
      </c>
      <c r="B1466">
        <v>147</v>
      </c>
      <c r="D1466" t="s">
        <v>8221</v>
      </c>
      <c r="E1466">
        <v>91</v>
      </c>
    </row>
    <row r="1467" spans="1:5">
      <c r="A1467" t="s">
        <v>8219</v>
      </c>
      <c r="B1467">
        <v>199</v>
      </c>
      <c r="D1467" t="s">
        <v>8221</v>
      </c>
      <c r="E1467">
        <v>1</v>
      </c>
    </row>
    <row r="1468" spans="1:5">
      <c r="A1468" t="s">
        <v>8219</v>
      </c>
      <c r="B1468">
        <v>50</v>
      </c>
      <c r="D1468" t="s">
        <v>8221</v>
      </c>
      <c r="E1468">
        <v>1</v>
      </c>
    </row>
    <row r="1469" spans="1:5">
      <c r="A1469" t="s">
        <v>8219</v>
      </c>
      <c r="B1469">
        <v>21</v>
      </c>
      <c r="D1469" t="s">
        <v>8221</v>
      </c>
      <c r="E1469">
        <v>0</v>
      </c>
    </row>
    <row r="1470" spans="1:5">
      <c r="A1470" t="s">
        <v>8219</v>
      </c>
      <c r="B1470">
        <v>24</v>
      </c>
      <c r="D1470" t="s">
        <v>8221</v>
      </c>
      <c r="E1470">
        <v>13</v>
      </c>
    </row>
    <row r="1471" spans="1:5">
      <c r="A1471" t="s">
        <v>8219</v>
      </c>
      <c r="B1471">
        <v>32</v>
      </c>
      <c r="D1471" t="s">
        <v>8221</v>
      </c>
      <c r="E1471">
        <v>2</v>
      </c>
    </row>
    <row r="1472" spans="1:5">
      <c r="A1472" t="s">
        <v>8219</v>
      </c>
      <c r="B1472">
        <v>62</v>
      </c>
      <c r="D1472" t="s">
        <v>8221</v>
      </c>
      <c r="E1472">
        <v>0</v>
      </c>
    </row>
    <row r="1473" spans="1:5">
      <c r="A1473" t="s">
        <v>8219</v>
      </c>
      <c r="B1473">
        <v>9</v>
      </c>
      <c r="D1473" t="s">
        <v>8221</v>
      </c>
      <c r="E1473">
        <v>21</v>
      </c>
    </row>
    <row r="1474" spans="1:5">
      <c r="A1474" t="s">
        <v>8219</v>
      </c>
      <c r="B1474">
        <v>38</v>
      </c>
      <c r="D1474" t="s">
        <v>8221</v>
      </c>
      <c r="E1474">
        <v>9</v>
      </c>
    </row>
    <row r="1475" spans="1:5">
      <c r="A1475" t="s">
        <v>8219</v>
      </c>
      <c r="B1475">
        <v>54</v>
      </c>
      <c r="D1475" t="s">
        <v>8221</v>
      </c>
      <c r="E1475">
        <v>6</v>
      </c>
    </row>
    <row r="1476" spans="1:5">
      <c r="A1476" t="s">
        <v>8219</v>
      </c>
      <c r="B1476">
        <v>37</v>
      </c>
      <c r="D1476" t="s">
        <v>8221</v>
      </c>
      <c r="E1476">
        <v>4</v>
      </c>
    </row>
    <row r="1477" spans="1:5">
      <c r="A1477" t="s">
        <v>8219</v>
      </c>
      <c r="B1477">
        <v>39</v>
      </c>
      <c r="D1477" t="s">
        <v>8221</v>
      </c>
      <c r="E1477">
        <v>7</v>
      </c>
    </row>
    <row r="1478" spans="1:5">
      <c r="A1478" t="s">
        <v>8219</v>
      </c>
      <c r="B1478">
        <v>34</v>
      </c>
      <c r="D1478" t="s">
        <v>8221</v>
      </c>
      <c r="E1478">
        <v>5</v>
      </c>
    </row>
    <row r="1479" spans="1:5">
      <c r="A1479" t="s">
        <v>8219</v>
      </c>
      <c r="B1479">
        <v>55</v>
      </c>
      <c r="D1479" t="s">
        <v>8221</v>
      </c>
      <c r="E1479">
        <v>0</v>
      </c>
    </row>
    <row r="1480" spans="1:5">
      <c r="A1480" t="s">
        <v>8219</v>
      </c>
      <c r="B1480">
        <v>32</v>
      </c>
      <c r="D1480" t="s">
        <v>8221</v>
      </c>
      <c r="E1480">
        <v>3</v>
      </c>
    </row>
    <row r="1481" spans="1:5">
      <c r="A1481" t="s">
        <v>8219</v>
      </c>
      <c r="B1481">
        <v>25</v>
      </c>
      <c r="D1481" t="s">
        <v>8221</v>
      </c>
      <c r="E1481">
        <v>9</v>
      </c>
    </row>
    <row r="1482" spans="1:5">
      <c r="A1482" t="s">
        <v>8219</v>
      </c>
      <c r="B1482">
        <v>33</v>
      </c>
      <c r="D1482" t="s">
        <v>8221</v>
      </c>
      <c r="E1482">
        <v>6</v>
      </c>
    </row>
    <row r="1483" spans="1:5">
      <c r="A1483" t="s">
        <v>8219</v>
      </c>
      <c r="B1483">
        <v>108</v>
      </c>
      <c r="D1483" t="s">
        <v>8221</v>
      </c>
      <c r="E1483">
        <v>4</v>
      </c>
    </row>
    <row r="1484" spans="1:5">
      <c r="A1484" t="s">
        <v>8219</v>
      </c>
      <c r="B1484">
        <v>20</v>
      </c>
      <c r="D1484" t="s">
        <v>8221</v>
      </c>
      <c r="E1484">
        <v>1</v>
      </c>
    </row>
    <row r="1485" spans="1:5">
      <c r="A1485" t="s">
        <v>8219</v>
      </c>
      <c r="B1485">
        <v>98</v>
      </c>
      <c r="D1485" t="s">
        <v>8221</v>
      </c>
      <c r="E1485">
        <v>17</v>
      </c>
    </row>
    <row r="1486" spans="1:5">
      <c r="A1486" t="s">
        <v>8219</v>
      </c>
      <c r="B1486">
        <v>196</v>
      </c>
      <c r="D1486" t="s">
        <v>8221</v>
      </c>
      <c r="E1486">
        <v>1</v>
      </c>
    </row>
    <row r="1487" spans="1:5">
      <c r="A1487" t="s">
        <v>8219</v>
      </c>
      <c r="B1487">
        <v>39</v>
      </c>
      <c r="D1487" t="s">
        <v>8221</v>
      </c>
      <c r="E1487">
        <v>13</v>
      </c>
    </row>
    <row r="1488" spans="1:5">
      <c r="A1488" t="s">
        <v>8219</v>
      </c>
      <c r="B1488">
        <v>128</v>
      </c>
      <c r="D1488" t="s">
        <v>8221</v>
      </c>
      <c r="E1488">
        <v>6</v>
      </c>
    </row>
    <row r="1489" spans="1:5">
      <c r="A1489" t="s">
        <v>8219</v>
      </c>
      <c r="B1489">
        <v>71</v>
      </c>
      <c r="D1489" t="s">
        <v>8221</v>
      </c>
      <c r="E1489">
        <v>0</v>
      </c>
    </row>
    <row r="1490" spans="1:5">
      <c r="A1490" t="s">
        <v>8219</v>
      </c>
      <c r="B1490">
        <v>47</v>
      </c>
      <c r="D1490" t="s">
        <v>8221</v>
      </c>
      <c r="E1490">
        <v>2</v>
      </c>
    </row>
    <row r="1491" spans="1:5">
      <c r="A1491" t="s">
        <v>8219</v>
      </c>
      <c r="B1491">
        <v>17</v>
      </c>
      <c r="D1491" t="s">
        <v>8221</v>
      </c>
      <c r="E1491">
        <v>2</v>
      </c>
    </row>
    <row r="1492" spans="1:5">
      <c r="A1492" t="s">
        <v>8219</v>
      </c>
      <c r="B1492">
        <v>91</v>
      </c>
      <c r="D1492" t="s">
        <v>8221</v>
      </c>
      <c r="E1492">
        <v>21</v>
      </c>
    </row>
    <row r="1493" spans="1:5">
      <c r="A1493" t="s">
        <v>8219</v>
      </c>
      <c r="B1493">
        <v>43</v>
      </c>
      <c r="D1493" t="s">
        <v>8221</v>
      </c>
      <c r="E1493">
        <v>13</v>
      </c>
    </row>
    <row r="1494" spans="1:5">
      <c r="A1494" t="s">
        <v>8219</v>
      </c>
      <c r="B1494">
        <v>17</v>
      </c>
      <c r="D1494" t="s">
        <v>8221</v>
      </c>
      <c r="E1494">
        <v>0</v>
      </c>
    </row>
    <row r="1495" spans="1:5">
      <c r="A1495" t="s">
        <v>8219</v>
      </c>
      <c r="B1495">
        <v>33</v>
      </c>
      <c r="D1495" t="s">
        <v>8221</v>
      </c>
      <c r="E1495">
        <v>6</v>
      </c>
    </row>
    <row r="1496" spans="1:5">
      <c r="A1496" t="s">
        <v>8219</v>
      </c>
      <c r="B1496">
        <v>87</v>
      </c>
      <c r="D1496" t="s">
        <v>8221</v>
      </c>
      <c r="E1496">
        <v>0</v>
      </c>
    </row>
    <row r="1497" spans="1:5">
      <c r="A1497" t="s">
        <v>8219</v>
      </c>
      <c r="B1497">
        <v>113</v>
      </c>
      <c r="D1497" t="s">
        <v>8221</v>
      </c>
      <c r="E1497">
        <v>1</v>
      </c>
    </row>
    <row r="1498" spans="1:5">
      <c r="A1498" t="s">
        <v>8219</v>
      </c>
      <c r="B1498">
        <v>14</v>
      </c>
      <c r="D1498" t="s">
        <v>8221</v>
      </c>
      <c r="E1498">
        <v>0</v>
      </c>
    </row>
    <row r="1499" spans="1:5">
      <c r="A1499" t="s">
        <v>8219</v>
      </c>
      <c r="B1499">
        <v>30</v>
      </c>
      <c r="D1499" t="s">
        <v>8221</v>
      </c>
      <c r="E1499">
        <v>12</v>
      </c>
    </row>
    <row r="1500" spans="1:5">
      <c r="A1500" t="s">
        <v>8219</v>
      </c>
      <c r="B1500">
        <v>16</v>
      </c>
      <c r="D1500" t="s">
        <v>8221</v>
      </c>
      <c r="E1500">
        <v>2</v>
      </c>
    </row>
    <row r="1501" spans="1:5">
      <c r="A1501" t="s">
        <v>8219</v>
      </c>
      <c r="B1501">
        <v>46</v>
      </c>
      <c r="D1501" t="s">
        <v>8221</v>
      </c>
      <c r="E1501">
        <v>6</v>
      </c>
    </row>
    <row r="1502" spans="1:5">
      <c r="A1502" t="s">
        <v>8219</v>
      </c>
      <c r="B1502">
        <v>24</v>
      </c>
      <c r="D1502" t="s">
        <v>8221</v>
      </c>
      <c r="E1502">
        <v>1</v>
      </c>
    </row>
    <row r="1503" spans="1:5">
      <c r="A1503" t="s">
        <v>8219</v>
      </c>
      <c r="B1503">
        <v>97</v>
      </c>
      <c r="D1503" t="s">
        <v>8221</v>
      </c>
      <c r="E1503">
        <v>1</v>
      </c>
    </row>
    <row r="1504" spans="1:5">
      <c r="A1504" t="s">
        <v>8219</v>
      </c>
      <c r="B1504">
        <v>59</v>
      </c>
      <c r="D1504" t="s">
        <v>8221</v>
      </c>
      <c r="E1504">
        <v>5</v>
      </c>
    </row>
    <row r="1505" spans="1:5">
      <c r="A1505" t="s">
        <v>8219</v>
      </c>
      <c r="B1505">
        <v>1095</v>
      </c>
      <c r="D1505" t="s">
        <v>8221</v>
      </c>
      <c r="E1505">
        <v>0</v>
      </c>
    </row>
    <row r="1506" spans="1:5">
      <c r="A1506" t="s">
        <v>8219</v>
      </c>
      <c r="B1506">
        <v>218</v>
      </c>
      <c r="D1506" t="s">
        <v>8221</v>
      </c>
      <c r="E1506">
        <v>3</v>
      </c>
    </row>
    <row r="1507" spans="1:5">
      <c r="A1507" t="s">
        <v>8219</v>
      </c>
      <c r="B1507">
        <v>111</v>
      </c>
      <c r="D1507" t="s">
        <v>8221</v>
      </c>
      <c r="E1507">
        <v>8</v>
      </c>
    </row>
    <row r="1508" spans="1:5">
      <c r="A1508" t="s">
        <v>8219</v>
      </c>
      <c r="B1508">
        <v>56</v>
      </c>
      <c r="D1508" t="s">
        <v>8221</v>
      </c>
      <c r="E1508">
        <v>3</v>
      </c>
    </row>
    <row r="1509" spans="1:5">
      <c r="A1509" t="s">
        <v>8219</v>
      </c>
      <c r="B1509">
        <v>265</v>
      </c>
      <c r="D1509" t="s">
        <v>8221</v>
      </c>
      <c r="E1509">
        <v>8</v>
      </c>
    </row>
    <row r="1510" spans="1:5">
      <c r="A1510" t="s">
        <v>8219</v>
      </c>
      <c r="B1510">
        <v>28</v>
      </c>
      <c r="D1510" t="s">
        <v>8221</v>
      </c>
      <c r="E1510">
        <v>1</v>
      </c>
    </row>
    <row r="1511" spans="1:5">
      <c r="A1511" t="s">
        <v>8219</v>
      </c>
      <c r="B1511">
        <v>364</v>
      </c>
      <c r="D1511" t="s">
        <v>8221</v>
      </c>
      <c r="E1511">
        <v>4</v>
      </c>
    </row>
    <row r="1512" spans="1:5">
      <c r="A1512" t="s">
        <v>8219</v>
      </c>
      <c r="B1512">
        <v>27</v>
      </c>
      <c r="D1512" t="s">
        <v>8221</v>
      </c>
      <c r="E1512">
        <v>8</v>
      </c>
    </row>
    <row r="1513" spans="1:5">
      <c r="A1513" t="s">
        <v>8219</v>
      </c>
      <c r="B1513">
        <v>93</v>
      </c>
      <c r="D1513" t="s">
        <v>8221</v>
      </c>
      <c r="E1513">
        <v>1</v>
      </c>
    </row>
    <row r="1514" spans="1:5">
      <c r="A1514" t="s">
        <v>8219</v>
      </c>
      <c r="B1514">
        <v>64</v>
      </c>
      <c r="D1514" t="s">
        <v>8221</v>
      </c>
      <c r="E1514">
        <v>5</v>
      </c>
    </row>
    <row r="1515" spans="1:5">
      <c r="A1515" t="s">
        <v>8219</v>
      </c>
      <c r="B1515">
        <v>22</v>
      </c>
      <c r="D1515" t="s">
        <v>8221</v>
      </c>
      <c r="E1515">
        <v>0</v>
      </c>
    </row>
    <row r="1516" spans="1:5">
      <c r="A1516" t="s">
        <v>8219</v>
      </c>
      <c r="B1516">
        <v>59</v>
      </c>
      <c r="D1516" t="s">
        <v>8221</v>
      </c>
      <c r="E1516">
        <v>0</v>
      </c>
    </row>
    <row r="1517" spans="1:5">
      <c r="A1517" t="s">
        <v>8219</v>
      </c>
      <c r="B1517">
        <v>249</v>
      </c>
      <c r="D1517" t="s">
        <v>8221</v>
      </c>
      <c r="E1517">
        <v>1</v>
      </c>
    </row>
    <row r="1518" spans="1:5">
      <c r="A1518" t="s">
        <v>8219</v>
      </c>
      <c r="B1518">
        <v>392</v>
      </c>
      <c r="D1518" t="s">
        <v>8221</v>
      </c>
      <c r="E1518">
        <v>0</v>
      </c>
    </row>
    <row r="1519" spans="1:5">
      <c r="A1519" t="s">
        <v>8219</v>
      </c>
      <c r="B1519">
        <v>115</v>
      </c>
      <c r="D1519" t="s">
        <v>8221</v>
      </c>
      <c r="E1519">
        <v>0</v>
      </c>
    </row>
    <row r="1520" spans="1:5">
      <c r="A1520" t="s">
        <v>8219</v>
      </c>
      <c r="B1520">
        <v>433</v>
      </c>
      <c r="D1520" t="s">
        <v>8221</v>
      </c>
      <c r="E1520">
        <v>6</v>
      </c>
    </row>
    <row r="1521" spans="1:5">
      <c r="A1521" t="s">
        <v>8219</v>
      </c>
      <c r="B1521">
        <v>20</v>
      </c>
      <c r="D1521" t="s">
        <v>8221</v>
      </c>
      <c r="E1521">
        <v>6</v>
      </c>
    </row>
    <row r="1522" spans="1:5">
      <c r="A1522" t="s">
        <v>8219</v>
      </c>
      <c r="B1522">
        <v>8</v>
      </c>
      <c r="D1522" t="s">
        <v>8221</v>
      </c>
      <c r="E1522">
        <v>14</v>
      </c>
    </row>
    <row r="1523" spans="1:5">
      <c r="A1523" t="s">
        <v>8219</v>
      </c>
      <c r="B1523">
        <v>175</v>
      </c>
      <c r="D1523" t="s">
        <v>8221</v>
      </c>
      <c r="E1523">
        <v>6</v>
      </c>
    </row>
    <row r="1524" spans="1:5">
      <c r="A1524" t="s">
        <v>8219</v>
      </c>
      <c r="B1524">
        <v>104</v>
      </c>
      <c r="D1524" t="s">
        <v>8221</v>
      </c>
      <c r="E1524">
        <v>33</v>
      </c>
    </row>
    <row r="1525" spans="1:5">
      <c r="A1525" t="s">
        <v>8219</v>
      </c>
      <c r="B1525">
        <v>17</v>
      </c>
      <c r="D1525" t="s">
        <v>8221</v>
      </c>
      <c r="E1525">
        <v>4</v>
      </c>
    </row>
    <row r="1526" spans="1:5">
      <c r="A1526" t="s">
        <v>8219</v>
      </c>
      <c r="B1526">
        <v>277</v>
      </c>
      <c r="D1526" t="s">
        <v>8221</v>
      </c>
      <c r="E1526">
        <v>1</v>
      </c>
    </row>
    <row r="1527" spans="1:5">
      <c r="A1527" t="s">
        <v>8219</v>
      </c>
      <c r="B1527">
        <v>118</v>
      </c>
      <c r="D1527" t="s">
        <v>8221</v>
      </c>
      <c r="E1527">
        <v>0</v>
      </c>
    </row>
    <row r="1528" spans="1:5">
      <c r="A1528" t="s">
        <v>8219</v>
      </c>
      <c r="B1528">
        <v>97</v>
      </c>
      <c r="D1528" t="s">
        <v>8221</v>
      </c>
      <c r="E1528">
        <v>6</v>
      </c>
    </row>
    <row r="1529" spans="1:5">
      <c r="A1529" t="s">
        <v>8219</v>
      </c>
      <c r="B1529">
        <v>20</v>
      </c>
      <c r="D1529" t="s">
        <v>8221</v>
      </c>
      <c r="E1529">
        <v>6</v>
      </c>
    </row>
    <row r="1530" spans="1:5">
      <c r="A1530" t="s">
        <v>8219</v>
      </c>
      <c r="B1530">
        <v>26</v>
      </c>
      <c r="D1530" t="s">
        <v>8221</v>
      </c>
      <c r="E1530">
        <v>1</v>
      </c>
    </row>
    <row r="1531" spans="1:5">
      <c r="A1531" t="s">
        <v>8219</v>
      </c>
      <c r="B1531">
        <v>128</v>
      </c>
      <c r="D1531" t="s">
        <v>8221</v>
      </c>
      <c r="E1531">
        <v>3</v>
      </c>
    </row>
    <row r="1532" spans="1:5">
      <c r="A1532" t="s">
        <v>8219</v>
      </c>
      <c r="B1532">
        <v>15</v>
      </c>
    </row>
    <row r="1533" spans="1:5">
      <c r="A1533" t="s">
        <v>8219</v>
      </c>
      <c r="B1533">
        <v>25</v>
      </c>
    </row>
    <row r="1534" spans="1:5">
      <c r="A1534" t="s">
        <v>8219</v>
      </c>
      <c r="B1534">
        <v>55</v>
      </c>
    </row>
    <row r="1535" spans="1:5">
      <c r="A1535" t="s">
        <v>8219</v>
      </c>
      <c r="B1535">
        <v>107</v>
      </c>
    </row>
    <row r="1536" spans="1:5">
      <c r="A1536" t="s">
        <v>8219</v>
      </c>
      <c r="B1536">
        <v>557</v>
      </c>
    </row>
    <row r="1537" spans="1:2">
      <c r="A1537" t="s">
        <v>8219</v>
      </c>
      <c r="B1537">
        <v>40</v>
      </c>
    </row>
    <row r="1538" spans="1:2">
      <c r="A1538" t="s">
        <v>8219</v>
      </c>
      <c r="B1538">
        <v>36</v>
      </c>
    </row>
    <row r="1539" spans="1:2">
      <c r="A1539" t="s">
        <v>8219</v>
      </c>
      <c r="B1539">
        <v>159</v>
      </c>
    </row>
    <row r="1540" spans="1:2">
      <c r="A1540" t="s">
        <v>8219</v>
      </c>
      <c r="B1540">
        <v>41</v>
      </c>
    </row>
    <row r="1541" spans="1:2">
      <c r="A1541" t="s">
        <v>8219</v>
      </c>
      <c r="B1541">
        <v>226</v>
      </c>
    </row>
    <row r="1542" spans="1:2">
      <c r="A1542" t="s">
        <v>8219</v>
      </c>
      <c r="B1542">
        <v>30</v>
      </c>
    </row>
    <row r="1543" spans="1:2">
      <c r="A1543" t="s">
        <v>8219</v>
      </c>
      <c r="B1543">
        <v>103</v>
      </c>
    </row>
    <row r="1544" spans="1:2">
      <c r="A1544" t="s">
        <v>8219</v>
      </c>
      <c r="B1544">
        <v>62</v>
      </c>
    </row>
    <row r="1545" spans="1:2">
      <c r="A1545" t="s">
        <v>8219</v>
      </c>
      <c r="B1545">
        <v>6</v>
      </c>
    </row>
    <row r="1546" spans="1:2">
      <c r="A1546" t="s">
        <v>8219</v>
      </c>
      <c r="B1546">
        <v>182</v>
      </c>
    </row>
    <row r="1547" spans="1:2">
      <c r="A1547" t="s">
        <v>8219</v>
      </c>
      <c r="B1547">
        <v>145</v>
      </c>
    </row>
    <row r="1548" spans="1:2">
      <c r="A1548" t="s">
        <v>8219</v>
      </c>
      <c r="B1548">
        <v>25</v>
      </c>
    </row>
    <row r="1549" spans="1:2">
      <c r="A1549" t="s">
        <v>8219</v>
      </c>
      <c r="B1549">
        <v>320</v>
      </c>
    </row>
    <row r="1550" spans="1:2">
      <c r="A1550" t="s">
        <v>8219</v>
      </c>
      <c r="B1550">
        <v>99</v>
      </c>
    </row>
    <row r="1551" spans="1:2">
      <c r="A1551" t="s">
        <v>8219</v>
      </c>
      <c r="B1551">
        <v>348</v>
      </c>
    </row>
    <row r="1552" spans="1:2">
      <c r="A1552" t="s">
        <v>8219</v>
      </c>
      <c r="B1552">
        <v>41</v>
      </c>
    </row>
    <row r="1553" spans="1:2">
      <c r="A1553" t="s">
        <v>8219</v>
      </c>
      <c r="B1553">
        <v>29</v>
      </c>
    </row>
    <row r="1554" spans="1:2">
      <c r="A1554" t="s">
        <v>8219</v>
      </c>
      <c r="B1554">
        <v>25</v>
      </c>
    </row>
    <row r="1555" spans="1:2">
      <c r="A1555" t="s">
        <v>8219</v>
      </c>
      <c r="B1555">
        <v>23</v>
      </c>
    </row>
    <row r="1556" spans="1:2">
      <c r="A1556" t="s">
        <v>8219</v>
      </c>
      <c r="B1556">
        <v>1260</v>
      </c>
    </row>
    <row r="1557" spans="1:2">
      <c r="A1557" t="s">
        <v>8219</v>
      </c>
      <c r="B1557">
        <v>307</v>
      </c>
    </row>
    <row r="1558" spans="1:2">
      <c r="A1558" t="s">
        <v>8219</v>
      </c>
      <c r="B1558">
        <v>329</v>
      </c>
    </row>
    <row r="1559" spans="1:2">
      <c r="A1559" t="s">
        <v>8219</v>
      </c>
      <c r="B1559">
        <v>32</v>
      </c>
    </row>
    <row r="1560" spans="1:2">
      <c r="A1560" t="s">
        <v>8219</v>
      </c>
      <c r="B1560">
        <v>27</v>
      </c>
    </row>
    <row r="1561" spans="1:2">
      <c r="A1561" t="s">
        <v>8219</v>
      </c>
      <c r="B1561">
        <v>236</v>
      </c>
    </row>
    <row r="1562" spans="1:2">
      <c r="A1562" t="s">
        <v>8219</v>
      </c>
      <c r="B1562">
        <v>42</v>
      </c>
    </row>
    <row r="1563" spans="1:2">
      <c r="A1563" t="s">
        <v>8219</v>
      </c>
      <c r="B1563">
        <v>95</v>
      </c>
    </row>
    <row r="1564" spans="1:2">
      <c r="A1564" t="s">
        <v>8219</v>
      </c>
      <c r="B1564">
        <v>37</v>
      </c>
    </row>
    <row r="1565" spans="1:2">
      <c r="A1565" t="s">
        <v>8219</v>
      </c>
      <c r="B1565">
        <v>128</v>
      </c>
    </row>
    <row r="1566" spans="1:2">
      <c r="A1566" t="s">
        <v>8219</v>
      </c>
      <c r="B1566">
        <v>156</v>
      </c>
    </row>
    <row r="1567" spans="1:2">
      <c r="A1567" t="s">
        <v>8219</v>
      </c>
      <c r="B1567">
        <v>64</v>
      </c>
    </row>
    <row r="1568" spans="1:2">
      <c r="A1568" t="s">
        <v>8219</v>
      </c>
      <c r="B1568">
        <v>58</v>
      </c>
    </row>
    <row r="1569" spans="1:2">
      <c r="A1569" t="s">
        <v>8219</v>
      </c>
      <c r="B1569">
        <v>20</v>
      </c>
    </row>
    <row r="1570" spans="1:2">
      <c r="A1570" t="s">
        <v>8219</v>
      </c>
      <c r="B1570">
        <v>47</v>
      </c>
    </row>
    <row r="1571" spans="1:2">
      <c r="A1571" t="s">
        <v>8219</v>
      </c>
      <c r="B1571">
        <v>54</v>
      </c>
    </row>
    <row r="1572" spans="1:2">
      <c r="A1572" t="s">
        <v>8219</v>
      </c>
      <c r="B1572">
        <v>9</v>
      </c>
    </row>
    <row r="1573" spans="1:2">
      <c r="A1573" t="s">
        <v>8219</v>
      </c>
      <c r="B1573">
        <v>213</v>
      </c>
    </row>
    <row r="1574" spans="1:2">
      <c r="A1574" t="s">
        <v>8219</v>
      </c>
      <c r="B1574">
        <v>57</v>
      </c>
    </row>
    <row r="1575" spans="1:2">
      <c r="A1575" t="s">
        <v>8219</v>
      </c>
      <c r="B1575">
        <v>25</v>
      </c>
    </row>
    <row r="1576" spans="1:2">
      <c r="A1576" t="s">
        <v>8219</v>
      </c>
      <c r="B1576">
        <v>104</v>
      </c>
    </row>
    <row r="1577" spans="1:2">
      <c r="A1577" t="s">
        <v>8219</v>
      </c>
      <c r="B1577">
        <v>34</v>
      </c>
    </row>
    <row r="1578" spans="1:2">
      <c r="A1578" t="s">
        <v>8219</v>
      </c>
      <c r="B1578">
        <v>67</v>
      </c>
    </row>
    <row r="1579" spans="1:2">
      <c r="A1579" t="s">
        <v>8219</v>
      </c>
      <c r="B1579">
        <v>241</v>
      </c>
    </row>
    <row r="1580" spans="1:2">
      <c r="A1580" t="s">
        <v>8219</v>
      </c>
      <c r="B1580">
        <v>123</v>
      </c>
    </row>
    <row r="1581" spans="1:2">
      <c r="A1581" t="s">
        <v>8219</v>
      </c>
      <c r="B1581">
        <v>302</v>
      </c>
    </row>
    <row r="1582" spans="1:2">
      <c r="A1582" t="s">
        <v>8219</v>
      </c>
      <c r="B1582">
        <v>89</v>
      </c>
    </row>
    <row r="1583" spans="1:2">
      <c r="A1583" t="s">
        <v>8219</v>
      </c>
      <c r="B1583">
        <v>41</v>
      </c>
    </row>
    <row r="1584" spans="1:2">
      <c r="A1584" t="s">
        <v>8219</v>
      </c>
      <c r="B1584">
        <v>69</v>
      </c>
    </row>
    <row r="1585" spans="1:2">
      <c r="A1585" t="s">
        <v>8219</v>
      </c>
      <c r="B1585">
        <v>52</v>
      </c>
    </row>
    <row r="1586" spans="1:2">
      <c r="A1586" t="s">
        <v>8219</v>
      </c>
      <c r="B1586">
        <v>57</v>
      </c>
    </row>
    <row r="1587" spans="1:2">
      <c r="A1587" t="s">
        <v>8219</v>
      </c>
      <c r="B1587">
        <v>74</v>
      </c>
    </row>
    <row r="1588" spans="1:2">
      <c r="A1588" t="s">
        <v>8219</v>
      </c>
      <c r="B1588">
        <v>63</v>
      </c>
    </row>
    <row r="1589" spans="1:2">
      <c r="A1589" t="s">
        <v>8219</v>
      </c>
      <c r="B1589">
        <v>72</v>
      </c>
    </row>
    <row r="1590" spans="1:2">
      <c r="A1590" t="s">
        <v>8219</v>
      </c>
      <c r="B1590">
        <v>71</v>
      </c>
    </row>
    <row r="1591" spans="1:2">
      <c r="A1591" t="s">
        <v>8219</v>
      </c>
      <c r="B1591">
        <v>21</v>
      </c>
    </row>
    <row r="1592" spans="1:2">
      <c r="A1592" t="s">
        <v>8219</v>
      </c>
      <c r="B1592">
        <v>930</v>
      </c>
    </row>
    <row r="1593" spans="1:2">
      <c r="A1593" t="s">
        <v>8219</v>
      </c>
      <c r="B1593">
        <v>55</v>
      </c>
    </row>
    <row r="1594" spans="1:2">
      <c r="A1594" t="s">
        <v>8219</v>
      </c>
      <c r="B1594">
        <v>61</v>
      </c>
    </row>
    <row r="1595" spans="1:2">
      <c r="A1595" t="s">
        <v>8219</v>
      </c>
      <c r="B1595">
        <v>82</v>
      </c>
    </row>
    <row r="1596" spans="1:2">
      <c r="A1596" t="s">
        <v>8219</v>
      </c>
      <c r="B1596">
        <v>71</v>
      </c>
    </row>
    <row r="1597" spans="1:2">
      <c r="A1597" t="s">
        <v>8219</v>
      </c>
      <c r="B1597">
        <v>117</v>
      </c>
    </row>
    <row r="1598" spans="1:2">
      <c r="A1598" t="s">
        <v>8219</v>
      </c>
      <c r="B1598">
        <v>29</v>
      </c>
    </row>
    <row r="1599" spans="1:2">
      <c r="A1599" t="s">
        <v>8219</v>
      </c>
      <c r="B1599">
        <v>74</v>
      </c>
    </row>
    <row r="1600" spans="1:2">
      <c r="A1600" t="s">
        <v>8219</v>
      </c>
      <c r="B1600">
        <v>23</v>
      </c>
    </row>
    <row r="1601" spans="1:2">
      <c r="A1601" t="s">
        <v>8219</v>
      </c>
      <c r="B1601">
        <v>60</v>
      </c>
    </row>
    <row r="1602" spans="1:2">
      <c r="A1602" t="s">
        <v>8219</v>
      </c>
      <c r="B1602">
        <v>55</v>
      </c>
    </row>
    <row r="1603" spans="1:2">
      <c r="A1603" t="s">
        <v>8219</v>
      </c>
      <c r="B1603">
        <v>51</v>
      </c>
    </row>
    <row r="1604" spans="1:2">
      <c r="A1604" t="s">
        <v>8219</v>
      </c>
      <c r="B1604">
        <v>78</v>
      </c>
    </row>
    <row r="1605" spans="1:2">
      <c r="A1605" t="s">
        <v>8219</v>
      </c>
      <c r="B1605">
        <v>62</v>
      </c>
    </row>
    <row r="1606" spans="1:2">
      <c r="A1606" t="s">
        <v>8219</v>
      </c>
      <c r="B1606">
        <v>45</v>
      </c>
    </row>
    <row r="1607" spans="1:2">
      <c r="A1607" t="s">
        <v>8219</v>
      </c>
      <c r="B1607">
        <v>15</v>
      </c>
    </row>
    <row r="1608" spans="1:2">
      <c r="A1608" t="s">
        <v>8219</v>
      </c>
      <c r="B1608">
        <v>151</v>
      </c>
    </row>
    <row r="1609" spans="1:2">
      <c r="A1609" t="s">
        <v>8219</v>
      </c>
      <c r="B1609">
        <v>68</v>
      </c>
    </row>
    <row r="1610" spans="1:2">
      <c r="A1610" t="s">
        <v>8219</v>
      </c>
      <c r="B1610">
        <v>46</v>
      </c>
    </row>
    <row r="1611" spans="1:2">
      <c r="A1611" t="s">
        <v>8219</v>
      </c>
      <c r="B1611">
        <v>24</v>
      </c>
    </row>
    <row r="1612" spans="1:2">
      <c r="A1612" t="s">
        <v>8219</v>
      </c>
      <c r="B1612">
        <v>70</v>
      </c>
    </row>
    <row r="1613" spans="1:2">
      <c r="A1613" t="s">
        <v>8219</v>
      </c>
      <c r="B1613">
        <v>244</v>
      </c>
    </row>
    <row r="1614" spans="1:2">
      <c r="A1614" t="s">
        <v>8219</v>
      </c>
      <c r="B1614">
        <v>82</v>
      </c>
    </row>
    <row r="1615" spans="1:2">
      <c r="A1615" t="s">
        <v>8219</v>
      </c>
      <c r="B1615">
        <v>226</v>
      </c>
    </row>
    <row r="1616" spans="1:2">
      <c r="A1616" t="s">
        <v>8219</v>
      </c>
      <c r="B1616">
        <v>60</v>
      </c>
    </row>
    <row r="1617" spans="1:2">
      <c r="A1617" t="s">
        <v>8219</v>
      </c>
      <c r="B1617">
        <v>322</v>
      </c>
    </row>
    <row r="1618" spans="1:2">
      <c r="A1618" t="s">
        <v>8219</v>
      </c>
      <c r="B1618">
        <v>94</v>
      </c>
    </row>
    <row r="1619" spans="1:2">
      <c r="A1619" t="s">
        <v>8219</v>
      </c>
      <c r="B1619">
        <v>47</v>
      </c>
    </row>
    <row r="1620" spans="1:2">
      <c r="A1620" t="s">
        <v>8219</v>
      </c>
      <c r="B1620">
        <v>115</v>
      </c>
    </row>
    <row r="1621" spans="1:2">
      <c r="A1621" t="s">
        <v>8219</v>
      </c>
      <c r="B1621">
        <v>134</v>
      </c>
    </row>
    <row r="1622" spans="1:2">
      <c r="A1622" t="s">
        <v>8219</v>
      </c>
      <c r="B1622">
        <v>35</v>
      </c>
    </row>
    <row r="1623" spans="1:2">
      <c r="A1623" t="s">
        <v>8219</v>
      </c>
      <c r="B1623">
        <v>104</v>
      </c>
    </row>
    <row r="1624" spans="1:2">
      <c r="A1624" t="s">
        <v>8219</v>
      </c>
      <c r="B1624">
        <v>184</v>
      </c>
    </row>
    <row r="1625" spans="1:2">
      <c r="A1625" t="s">
        <v>8219</v>
      </c>
      <c r="B1625">
        <v>119</v>
      </c>
    </row>
    <row r="1626" spans="1:2">
      <c r="A1626" t="s">
        <v>8219</v>
      </c>
      <c r="B1626">
        <v>59</v>
      </c>
    </row>
    <row r="1627" spans="1:2">
      <c r="A1627" t="s">
        <v>8219</v>
      </c>
      <c r="B1627">
        <v>113</v>
      </c>
    </row>
    <row r="1628" spans="1:2">
      <c r="A1628" t="s">
        <v>8219</v>
      </c>
      <c r="B1628">
        <v>84</v>
      </c>
    </row>
    <row r="1629" spans="1:2">
      <c r="A1629" t="s">
        <v>8219</v>
      </c>
      <c r="B1629">
        <v>74</v>
      </c>
    </row>
    <row r="1630" spans="1:2">
      <c r="A1630" t="s">
        <v>8219</v>
      </c>
      <c r="B1630">
        <v>216</v>
      </c>
    </row>
    <row r="1631" spans="1:2">
      <c r="A1631" t="s">
        <v>8219</v>
      </c>
      <c r="B1631">
        <v>39</v>
      </c>
    </row>
    <row r="1632" spans="1:2">
      <c r="A1632" t="s">
        <v>8219</v>
      </c>
      <c r="B1632">
        <v>21</v>
      </c>
    </row>
    <row r="1633" spans="1:2">
      <c r="A1633" t="s">
        <v>8219</v>
      </c>
      <c r="B1633">
        <v>30</v>
      </c>
    </row>
    <row r="1634" spans="1:2">
      <c r="A1634" t="s">
        <v>8219</v>
      </c>
      <c r="B1634">
        <v>37</v>
      </c>
    </row>
    <row r="1635" spans="1:2">
      <c r="A1635" t="s">
        <v>8219</v>
      </c>
      <c r="B1635">
        <v>202</v>
      </c>
    </row>
    <row r="1636" spans="1:2">
      <c r="A1636" t="s">
        <v>8219</v>
      </c>
      <c r="B1636">
        <v>37</v>
      </c>
    </row>
    <row r="1637" spans="1:2">
      <c r="A1637" t="s">
        <v>8219</v>
      </c>
      <c r="B1637">
        <v>28</v>
      </c>
    </row>
    <row r="1638" spans="1:2">
      <c r="A1638" t="s">
        <v>8219</v>
      </c>
      <c r="B1638">
        <v>26</v>
      </c>
    </row>
    <row r="1639" spans="1:2">
      <c r="A1639" t="s">
        <v>8219</v>
      </c>
      <c r="B1639">
        <v>61</v>
      </c>
    </row>
    <row r="1640" spans="1:2">
      <c r="A1640" t="s">
        <v>8219</v>
      </c>
      <c r="B1640">
        <v>115</v>
      </c>
    </row>
    <row r="1641" spans="1:2">
      <c r="A1641" t="s">
        <v>8219</v>
      </c>
      <c r="B1641">
        <v>181</v>
      </c>
    </row>
    <row r="1642" spans="1:2">
      <c r="A1642" t="s">
        <v>8219</v>
      </c>
      <c r="B1642">
        <v>110</v>
      </c>
    </row>
    <row r="1643" spans="1:2">
      <c r="A1643" t="s">
        <v>8219</v>
      </c>
      <c r="B1643">
        <v>269</v>
      </c>
    </row>
    <row r="1644" spans="1:2">
      <c r="A1644" t="s">
        <v>8219</v>
      </c>
      <c r="B1644">
        <v>79</v>
      </c>
    </row>
    <row r="1645" spans="1:2">
      <c r="A1645" t="s">
        <v>8219</v>
      </c>
      <c r="B1645">
        <v>104</v>
      </c>
    </row>
    <row r="1646" spans="1:2">
      <c r="A1646" t="s">
        <v>8219</v>
      </c>
      <c r="B1646">
        <v>34</v>
      </c>
    </row>
    <row r="1647" spans="1:2">
      <c r="A1647" t="s">
        <v>8219</v>
      </c>
      <c r="B1647">
        <v>167</v>
      </c>
    </row>
    <row r="1648" spans="1:2">
      <c r="A1648" t="s">
        <v>8219</v>
      </c>
      <c r="B1648">
        <v>183</v>
      </c>
    </row>
    <row r="1649" spans="1:2">
      <c r="A1649" t="s">
        <v>8219</v>
      </c>
      <c r="B1649">
        <v>71</v>
      </c>
    </row>
    <row r="1650" spans="1:2">
      <c r="A1650" t="s">
        <v>8219</v>
      </c>
      <c r="B1650">
        <v>69</v>
      </c>
    </row>
    <row r="1651" spans="1:2">
      <c r="A1651" t="s">
        <v>8219</v>
      </c>
      <c r="B1651">
        <v>270</v>
      </c>
    </row>
    <row r="1652" spans="1:2">
      <c r="A1652" t="s">
        <v>8219</v>
      </c>
      <c r="B1652">
        <v>193</v>
      </c>
    </row>
    <row r="1653" spans="1:2">
      <c r="A1653" t="s">
        <v>8219</v>
      </c>
      <c r="B1653">
        <v>57</v>
      </c>
    </row>
    <row r="1654" spans="1:2">
      <c r="A1654" t="s">
        <v>8219</v>
      </c>
      <c r="B1654">
        <v>200</v>
      </c>
    </row>
    <row r="1655" spans="1:2">
      <c r="A1655" t="s">
        <v>8219</v>
      </c>
      <c r="B1655">
        <v>88</v>
      </c>
    </row>
    <row r="1656" spans="1:2">
      <c r="A1656" t="s">
        <v>8219</v>
      </c>
      <c r="B1656">
        <v>213</v>
      </c>
    </row>
    <row r="1657" spans="1:2">
      <c r="A1657" t="s">
        <v>8219</v>
      </c>
      <c r="B1657">
        <v>20</v>
      </c>
    </row>
    <row r="1658" spans="1:2">
      <c r="A1658" t="s">
        <v>8219</v>
      </c>
      <c r="B1658">
        <v>50</v>
      </c>
    </row>
    <row r="1659" spans="1:2">
      <c r="A1659" t="s">
        <v>8219</v>
      </c>
      <c r="B1659">
        <v>115</v>
      </c>
    </row>
    <row r="1660" spans="1:2">
      <c r="A1660" t="s">
        <v>8219</v>
      </c>
      <c r="B1660">
        <v>186</v>
      </c>
    </row>
    <row r="1661" spans="1:2">
      <c r="A1661" t="s">
        <v>8219</v>
      </c>
      <c r="B1661">
        <v>18</v>
      </c>
    </row>
    <row r="1662" spans="1:2">
      <c r="A1662" t="s">
        <v>8219</v>
      </c>
      <c r="B1662">
        <v>176</v>
      </c>
    </row>
    <row r="1663" spans="1:2">
      <c r="A1663" t="s">
        <v>8219</v>
      </c>
      <c r="B1663">
        <v>41</v>
      </c>
    </row>
    <row r="1664" spans="1:2">
      <c r="A1664" t="s">
        <v>8219</v>
      </c>
      <c r="B1664">
        <v>75</v>
      </c>
    </row>
    <row r="1665" spans="1:2">
      <c r="A1665" t="s">
        <v>8219</v>
      </c>
      <c r="B1665">
        <v>97</v>
      </c>
    </row>
    <row r="1666" spans="1:2">
      <c r="A1666" t="s">
        <v>8219</v>
      </c>
      <c r="B1666">
        <v>73</v>
      </c>
    </row>
    <row r="1667" spans="1:2">
      <c r="A1667" t="s">
        <v>8219</v>
      </c>
      <c r="B1667">
        <v>49</v>
      </c>
    </row>
    <row r="1668" spans="1:2">
      <c r="A1668" t="s">
        <v>8219</v>
      </c>
      <c r="B1668">
        <v>134</v>
      </c>
    </row>
    <row r="1669" spans="1:2">
      <c r="A1669" t="s">
        <v>8219</v>
      </c>
      <c r="B1669">
        <v>68</v>
      </c>
    </row>
    <row r="1670" spans="1:2">
      <c r="A1670" t="s">
        <v>8219</v>
      </c>
      <c r="B1670">
        <v>49</v>
      </c>
    </row>
    <row r="1671" spans="1:2">
      <c r="A1671" t="s">
        <v>8219</v>
      </c>
      <c r="B1671">
        <v>63</v>
      </c>
    </row>
    <row r="1672" spans="1:2">
      <c r="A1672" t="s">
        <v>8219</v>
      </c>
      <c r="B1672">
        <v>163</v>
      </c>
    </row>
    <row r="1673" spans="1:2">
      <c r="A1673" t="s">
        <v>8219</v>
      </c>
      <c r="B1673">
        <v>288</v>
      </c>
    </row>
    <row r="1674" spans="1:2">
      <c r="A1674" t="s">
        <v>8219</v>
      </c>
      <c r="B1674">
        <v>42</v>
      </c>
    </row>
    <row r="1675" spans="1:2">
      <c r="A1675" t="s">
        <v>8219</v>
      </c>
      <c r="B1675">
        <v>70</v>
      </c>
    </row>
    <row r="1676" spans="1:2">
      <c r="A1676" t="s">
        <v>8219</v>
      </c>
      <c r="B1676">
        <v>30</v>
      </c>
    </row>
    <row r="1677" spans="1:2">
      <c r="A1677" t="s">
        <v>8219</v>
      </c>
      <c r="B1677">
        <v>51</v>
      </c>
    </row>
    <row r="1678" spans="1:2">
      <c r="A1678" t="s">
        <v>8219</v>
      </c>
      <c r="B1678">
        <v>145</v>
      </c>
    </row>
    <row r="1679" spans="1:2">
      <c r="A1679" t="s">
        <v>8219</v>
      </c>
      <c r="B1679">
        <v>21</v>
      </c>
    </row>
    <row r="1680" spans="1:2">
      <c r="A1680" t="s">
        <v>8219</v>
      </c>
      <c r="B1680">
        <v>286</v>
      </c>
    </row>
    <row r="1681" spans="1:2">
      <c r="A1681" t="s">
        <v>8219</v>
      </c>
      <c r="B1681">
        <v>12</v>
      </c>
    </row>
    <row r="1682" spans="1:2">
      <c r="A1682" t="s">
        <v>8219</v>
      </c>
      <c r="B1682">
        <v>100</v>
      </c>
    </row>
    <row r="1683" spans="1:2">
      <c r="A1683" t="s">
        <v>8219</v>
      </c>
      <c r="B1683">
        <v>100</v>
      </c>
    </row>
    <row r="1684" spans="1:2">
      <c r="A1684" t="s">
        <v>8219</v>
      </c>
      <c r="B1684">
        <v>34</v>
      </c>
    </row>
    <row r="1685" spans="1:2">
      <c r="A1685" t="s">
        <v>8219</v>
      </c>
      <c r="B1685">
        <v>63</v>
      </c>
    </row>
    <row r="1686" spans="1:2">
      <c r="A1686" t="s">
        <v>8219</v>
      </c>
      <c r="B1686">
        <v>30</v>
      </c>
    </row>
    <row r="1687" spans="1:2">
      <c r="A1687" t="s">
        <v>8219</v>
      </c>
      <c r="B1687">
        <v>47</v>
      </c>
    </row>
    <row r="1688" spans="1:2">
      <c r="A1688" t="s">
        <v>8219</v>
      </c>
      <c r="B1688">
        <v>237</v>
      </c>
    </row>
    <row r="1689" spans="1:2">
      <c r="A1689" t="s">
        <v>8219</v>
      </c>
      <c r="B1689">
        <v>47</v>
      </c>
    </row>
    <row r="1690" spans="1:2">
      <c r="A1690" t="s">
        <v>8219</v>
      </c>
      <c r="B1690">
        <v>15</v>
      </c>
    </row>
    <row r="1691" spans="1:2">
      <c r="A1691" t="s">
        <v>8219</v>
      </c>
      <c r="B1691">
        <v>81</v>
      </c>
    </row>
    <row r="1692" spans="1:2">
      <c r="A1692" t="s">
        <v>8219</v>
      </c>
      <c r="B1692">
        <v>122</v>
      </c>
    </row>
    <row r="1693" spans="1:2">
      <c r="A1693" t="s">
        <v>8219</v>
      </c>
      <c r="B1693">
        <v>34</v>
      </c>
    </row>
    <row r="1694" spans="1:2">
      <c r="A1694" t="s">
        <v>8219</v>
      </c>
      <c r="B1694">
        <v>207</v>
      </c>
    </row>
    <row r="1695" spans="1:2">
      <c r="A1695" t="s">
        <v>8219</v>
      </c>
      <c r="B1695">
        <v>25</v>
      </c>
    </row>
    <row r="1696" spans="1:2">
      <c r="A1696" t="s">
        <v>8219</v>
      </c>
      <c r="B1696">
        <v>72</v>
      </c>
    </row>
    <row r="1697" spans="1:2">
      <c r="A1697" t="s">
        <v>8219</v>
      </c>
      <c r="B1697">
        <v>14</v>
      </c>
    </row>
    <row r="1698" spans="1:2">
      <c r="A1698" t="s">
        <v>8219</v>
      </c>
      <c r="B1698">
        <v>15</v>
      </c>
    </row>
    <row r="1699" spans="1:2">
      <c r="A1699" t="s">
        <v>8219</v>
      </c>
      <c r="B1699">
        <v>91</v>
      </c>
    </row>
    <row r="1700" spans="1:2">
      <c r="A1700" t="s">
        <v>8219</v>
      </c>
      <c r="B1700">
        <v>24</v>
      </c>
    </row>
    <row r="1701" spans="1:2">
      <c r="A1701" t="s">
        <v>8219</v>
      </c>
      <c r="B1701">
        <v>27</v>
      </c>
    </row>
    <row r="1702" spans="1:2">
      <c r="A1702" t="s">
        <v>8219</v>
      </c>
      <c r="B1702">
        <v>47</v>
      </c>
    </row>
    <row r="1703" spans="1:2">
      <c r="A1703" t="s">
        <v>8219</v>
      </c>
      <c r="B1703">
        <v>44</v>
      </c>
    </row>
    <row r="1704" spans="1:2">
      <c r="A1704" t="s">
        <v>8219</v>
      </c>
      <c r="B1704">
        <v>72</v>
      </c>
    </row>
    <row r="1705" spans="1:2">
      <c r="A1705" t="s">
        <v>8219</v>
      </c>
      <c r="B1705">
        <v>63</v>
      </c>
    </row>
    <row r="1706" spans="1:2">
      <c r="A1706" t="s">
        <v>8219</v>
      </c>
      <c r="B1706">
        <v>88</v>
      </c>
    </row>
    <row r="1707" spans="1:2">
      <c r="A1707" t="s">
        <v>8219</v>
      </c>
      <c r="B1707">
        <v>70</v>
      </c>
    </row>
    <row r="1708" spans="1:2">
      <c r="A1708" t="s">
        <v>8219</v>
      </c>
      <c r="B1708">
        <v>50</v>
      </c>
    </row>
    <row r="1709" spans="1:2">
      <c r="A1709" t="s">
        <v>8219</v>
      </c>
      <c r="B1709">
        <v>35</v>
      </c>
    </row>
    <row r="1710" spans="1:2">
      <c r="A1710" t="s">
        <v>8219</v>
      </c>
      <c r="B1710">
        <v>175</v>
      </c>
    </row>
    <row r="1711" spans="1:2">
      <c r="A1711" t="s">
        <v>8219</v>
      </c>
      <c r="B1711">
        <v>20</v>
      </c>
    </row>
    <row r="1712" spans="1:2">
      <c r="A1712" t="s">
        <v>8219</v>
      </c>
      <c r="B1712">
        <v>54</v>
      </c>
    </row>
    <row r="1713" spans="1:2">
      <c r="A1713" t="s">
        <v>8219</v>
      </c>
      <c r="B1713">
        <v>20</v>
      </c>
    </row>
    <row r="1714" spans="1:2">
      <c r="A1714" t="s">
        <v>8219</v>
      </c>
      <c r="B1714">
        <v>57</v>
      </c>
    </row>
    <row r="1715" spans="1:2">
      <c r="A1715" t="s">
        <v>8219</v>
      </c>
      <c r="B1715">
        <v>31</v>
      </c>
    </row>
    <row r="1716" spans="1:2">
      <c r="A1716" t="s">
        <v>8219</v>
      </c>
      <c r="B1716">
        <v>31</v>
      </c>
    </row>
    <row r="1717" spans="1:2">
      <c r="A1717" t="s">
        <v>8219</v>
      </c>
      <c r="B1717">
        <v>45</v>
      </c>
    </row>
    <row r="1718" spans="1:2">
      <c r="A1718" t="s">
        <v>8219</v>
      </c>
      <c r="B1718">
        <v>41</v>
      </c>
    </row>
    <row r="1719" spans="1:2">
      <c r="A1719" t="s">
        <v>8219</v>
      </c>
      <c r="B1719">
        <v>29</v>
      </c>
    </row>
    <row r="1720" spans="1:2">
      <c r="A1720" t="s">
        <v>8219</v>
      </c>
      <c r="B1720">
        <v>58</v>
      </c>
    </row>
    <row r="1721" spans="1:2">
      <c r="A1721" t="s">
        <v>8219</v>
      </c>
      <c r="B1721">
        <v>89</v>
      </c>
    </row>
    <row r="1722" spans="1:2">
      <c r="A1722" t="s">
        <v>8219</v>
      </c>
      <c r="B1722">
        <v>125</v>
      </c>
    </row>
    <row r="1723" spans="1:2">
      <c r="A1723" t="s">
        <v>8219</v>
      </c>
      <c r="B1723">
        <v>18</v>
      </c>
    </row>
    <row r="1724" spans="1:2">
      <c r="A1724" t="s">
        <v>8219</v>
      </c>
      <c r="B1724">
        <v>32</v>
      </c>
    </row>
    <row r="1725" spans="1:2">
      <c r="A1725" t="s">
        <v>8219</v>
      </c>
      <c r="B1725">
        <v>16</v>
      </c>
    </row>
    <row r="1726" spans="1:2">
      <c r="A1726" t="s">
        <v>8219</v>
      </c>
      <c r="B1726">
        <v>38</v>
      </c>
    </row>
    <row r="1727" spans="1:2">
      <c r="A1727" t="s">
        <v>8219</v>
      </c>
      <c r="B1727">
        <v>15</v>
      </c>
    </row>
    <row r="1728" spans="1:2">
      <c r="A1728" t="s">
        <v>8219</v>
      </c>
      <c r="B1728">
        <v>23</v>
      </c>
    </row>
    <row r="1729" spans="1:2">
      <c r="A1729" t="s">
        <v>8219</v>
      </c>
      <c r="B1729">
        <v>49</v>
      </c>
    </row>
    <row r="1730" spans="1:2">
      <c r="A1730" t="s">
        <v>8219</v>
      </c>
      <c r="B1730">
        <v>10</v>
      </c>
    </row>
    <row r="1731" spans="1:2">
      <c r="A1731" t="s">
        <v>8219</v>
      </c>
      <c r="B1731">
        <v>15</v>
      </c>
    </row>
    <row r="1732" spans="1:2">
      <c r="A1732" t="s">
        <v>8219</v>
      </c>
      <c r="B1732">
        <v>57</v>
      </c>
    </row>
    <row r="1733" spans="1:2">
      <c r="A1733" t="s">
        <v>8219</v>
      </c>
      <c r="B1733">
        <v>33</v>
      </c>
    </row>
    <row r="1734" spans="1:2">
      <c r="A1734" t="s">
        <v>8219</v>
      </c>
      <c r="B1734">
        <v>9</v>
      </c>
    </row>
    <row r="1735" spans="1:2">
      <c r="A1735" t="s">
        <v>8219</v>
      </c>
      <c r="B1735">
        <v>26</v>
      </c>
    </row>
    <row r="1736" spans="1:2">
      <c r="A1736" t="s">
        <v>8219</v>
      </c>
      <c r="B1736">
        <v>69</v>
      </c>
    </row>
    <row r="1737" spans="1:2">
      <c r="A1737" t="s">
        <v>8219</v>
      </c>
      <c r="B1737">
        <v>65</v>
      </c>
    </row>
    <row r="1738" spans="1:2">
      <c r="A1738" t="s">
        <v>8219</v>
      </c>
      <c r="B1738">
        <v>83</v>
      </c>
    </row>
    <row r="1739" spans="1:2">
      <c r="A1739" t="s">
        <v>8219</v>
      </c>
      <c r="B1739">
        <v>111</v>
      </c>
    </row>
    <row r="1740" spans="1:2">
      <c r="A1740" t="s">
        <v>8219</v>
      </c>
      <c r="B1740">
        <v>46</v>
      </c>
    </row>
    <row r="1741" spans="1:2">
      <c r="A1741" t="s">
        <v>8219</v>
      </c>
      <c r="B1741">
        <v>63</v>
      </c>
    </row>
    <row r="1742" spans="1:2">
      <c r="A1742" t="s">
        <v>8219</v>
      </c>
      <c r="B1742">
        <v>9</v>
      </c>
    </row>
    <row r="1743" spans="1:2">
      <c r="A1743" t="s">
        <v>8219</v>
      </c>
      <c r="B1743">
        <v>34</v>
      </c>
    </row>
    <row r="1744" spans="1:2">
      <c r="A1744" t="s">
        <v>8219</v>
      </c>
      <c r="B1744">
        <v>112</v>
      </c>
    </row>
    <row r="1745" spans="1:2">
      <c r="A1745" t="s">
        <v>8219</v>
      </c>
      <c r="B1745">
        <v>47</v>
      </c>
    </row>
    <row r="1746" spans="1:2">
      <c r="A1746" t="s">
        <v>8219</v>
      </c>
      <c r="B1746">
        <v>38</v>
      </c>
    </row>
    <row r="1747" spans="1:2">
      <c r="A1747" t="s">
        <v>8219</v>
      </c>
      <c r="B1747">
        <v>28</v>
      </c>
    </row>
    <row r="1748" spans="1:2">
      <c r="A1748" t="s">
        <v>8219</v>
      </c>
      <c r="B1748">
        <v>78</v>
      </c>
    </row>
    <row r="1749" spans="1:2">
      <c r="A1749" t="s">
        <v>8219</v>
      </c>
      <c r="B1749">
        <v>23</v>
      </c>
    </row>
    <row r="1750" spans="1:2">
      <c r="A1750" t="s">
        <v>8219</v>
      </c>
      <c r="B1750">
        <v>40</v>
      </c>
    </row>
    <row r="1751" spans="1:2">
      <c r="A1751" t="s">
        <v>8219</v>
      </c>
      <c r="B1751">
        <v>13</v>
      </c>
    </row>
    <row r="1752" spans="1:2">
      <c r="A1752" t="s">
        <v>8219</v>
      </c>
      <c r="B1752">
        <v>18</v>
      </c>
    </row>
    <row r="1753" spans="1:2">
      <c r="A1753" t="s">
        <v>8219</v>
      </c>
      <c r="B1753">
        <v>22</v>
      </c>
    </row>
    <row r="1754" spans="1:2">
      <c r="A1754" t="s">
        <v>8219</v>
      </c>
      <c r="B1754">
        <v>79</v>
      </c>
    </row>
    <row r="1755" spans="1:2">
      <c r="A1755" t="s">
        <v>8219</v>
      </c>
      <c r="B1755">
        <v>14</v>
      </c>
    </row>
    <row r="1756" spans="1:2">
      <c r="A1756" t="s">
        <v>8219</v>
      </c>
      <c r="B1756">
        <v>51</v>
      </c>
    </row>
    <row r="1757" spans="1:2">
      <c r="A1757" t="s">
        <v>8219</v>
      </c>
      <c r="B1757">
        <v>54</v>
      </c>
    </row>
    <row r="1758" spans="1:2">
      <c r="A1758" t="s">
        <v>8219</v>
      </c>
      <c r="B1758">
        <v>70</v>
      </c>
    </row>
    <row r="1759" spans="1:2">
      <c r="A1759" t="s">
        <v>8219</v>
      </c>
      <c r="B1759">
        <v>44</v>
      </c>
    </row>
    <row r="1760" spans="1:2">
      <c r="A1760" t="s">
        <v>8219</v>
      </c>
      <c r="B1760">
        <v>55</v>
      </c>
    </row>
    <row r="1761" spans="1:2">
      <c r="A1761" t="s">
        <v>8219</v>
      </c>
      <c r="B1761">
        <v>15</v>
      </c>
    </row>
    <row r="1762" spans="1:2">
      <c r="A1762" t="s">
        <v>8219</v>
      </c>
      <c r="B1762">
        <v>27</v>
      </c>
    </row>
    <row r="1763" spans="1:2">
      <c r="A1763" t="s">
        <v>8219</v>
      </c>
      <c r="B1763">
        <v>21</v>
      </c>
    </row>
    <row r="1764" spans="1:2">
      <c r="A1764" t="s">
        <v>8219</v>
      </c>
      <c r="B1764">
        <v>162</v>
      </c>
    </row>
    <row r="1765" spans="1:2">
      <c r="A1765" t="s">
        <v>8219</v>
      </c>
      <c r="B1765">
        <v>23</v>
      </c>
    </row>
    <row r="1766" spans="1:2">
      <c r="A1766" t="s">
        <v>8219</v>
      </c>
      <c r="B1766">
        <v>72</v>
      </c>
    </row>
    <row r="1767" spans="1:2">
      <c r="A1767" t="s">
        <v>8219</v>
      </c>
      <c r="B1767">
        <v>68</v>
      </c>
    </row>
    <row r="1768" spans="1:2">
      <c r="A1768" t="s">
        <v>8219</v>
      </c>
      <c r="B1768">
        <v>20</v>
      </c>
    </row>
    <row r="1769" spans="1:2">
      <c r="A1769" t="s">
        <v>8219</v>
      </c>
      <c r="B1769">
        <v>26</v>
      </c>
    </row>
    <row r="1770" spans="1:2">
      <c r="A1770" t="s">
        <v>8219</v>
      </c>
      <c r="B1770">
        <v>72</v>
      </c>
    </row>
    <row r="1771" spans="1:2">
      <c r="A1771" t="s">
        <v>8219</v>
      </c>
      <c r="B1771">
        <v>3</v>
      </c>
    </row>
    <row r="1772" spans="1:2">
      <c r="A1772" t="s">
        <v>8219</v>
      </c>
      <c r="B1772">
        <v>18</v>
      </c>
    </row>
    <row r="1773" spans="1:2">
      <c r="A1773" t="s">
        <v>8219</v>
      </c>
      <c r="B1773">
        <v>30</v>
      </c>
    </row>
    <row r="1774" spans="1:2">
      <c r="A1774" t="s">
        <v>8219</v>
      </c>
      <c r="B1774">
        <v>23</v>
      </c>
    </row>
    <row r="1775" spans="1:2">
      <c r="A1775" t="s">
        <v>8219</v>
      </c>
      <c r="B1775">
        <v>54</v>
      </c>
    </row>
    <row r="1776" spans="1:2">
      <c r="A1776" t="s">
        <v>8219</v>
      </c>
      <c r="B1776">
        <v>26</v>
      </c>
    </row>
    <row r="1777" spans="1:2">
      <c r="A1777" t="s">
        <v>8219</v>
      </c>
      <c r="B1777">
        <v>9</v>
      </c>
    </row>
    <row r="1778" spans="1:2">
      <c r="A1778" t="s">
        <v>8219</v>
      </c>
      <c r="B1778">
        <v>27</v>
      </c>
    </row>
    <row r="1779" spans="1:2">
      <c r="A1779" t="s">
        <v>8219</v>
      </c>
      <c r="B1779">
        <v>30</v>
      </c>
    </row>
    <row r="1780" spans="1:2">
      <c r="A1780" t="s">
        <v>8219</v>
      </c>
      <c r="B1780">
        <v>52</v>
      </c>
    </row>
    <row r="1781" spans="1:2">
      <c r="A1781" t="s">
        <v>8219</v>
      </c>
      <c r="B1781">
        <v>17</v>
      </c>
    </row>
    <row r="1782" spans="1:2">
      <c r="A1782" t="s">
        <v>8219</v>
      </c>
      <c r="B1782">
        <v>19</v>
      </c>
    </row>
    <row r="1783" spans="1:2">
      <c r="A1783" t="s">
        <v>8219</v>
      </c>
      <c r="B1783">
        <v>77</v>
      </c>
    </row>
    <row r="1784" spans="1:2">
      <c r="A1784" t="s">
        <v>8219</v>
      </c>
      <c r="B1784">
        <v>21</v>
      </c>
    </row>
    <row r="1785" spans="1:2">
      <c r="A1785" t="s">
        <v>8219</v>
      </c>
      <c r="B1785">
        <v>38</v>
      </c>
    </row>
    <row r="1786" spans="1:2">
      <c r="A1786" t="s">
        <v>8219</v>
      </c>
      <c r="B1786">
        <v>28</v>
      </c>
    </row>
    <row r="1787" spans="1:2">
      <c r="A1787" t="s">
        <v>8219</v>
      </c>
      <c r="B1787">
        <v>48</v>
      </c>
    </row>
    <row r="1788" spans="1:2">
      <c r="A1788" t="s">
        <v>8219</v>
      </c>
      <c r="B1788">
        <v>46</v>
      </c>
    </row>
    <row r="1789" spans="1:2">
      <c r="A1789" t="s">
        <v>8219</v>
      </c>
      <c r="B1789">
        <v>30</v>
      </c>
    </row>
    <row r="1790" spans="1:2">
      <c r="A1790" t="s">
        <v>8219</v>
      </c>
      <c r="B1790">
        <v>64</v>
      </c>
    </row>
    <row r="1791" spans="1:2">
      <c r="A1791" t="s">
        <v>8219</v>
      </c>
      <c r="B1791">
        <v>15</v>
      </c>
    </row>
    <row r="1792" spans="1:2">
      <c r="A1792" t="s">
        <v>8219</v>
      </c>
      <c r="B1792">
        <v>41</v>
      </c>
    </row>
    <row r="1793" spans="1:2">
      <c r="A1793" t="s">
        <v>8219</v>
      </c>
      <c r="B1793">
        <v>35</v>
      </c>
    </row>
    <row r="1794" spans="1:2">
      <c r="A1794" t="s">
        <v>8219</v>
      </c>
      <c r="B1794">
        <v>45</v>
      </c>
    </row>
    <row r="1795" spans="1:2">
      <c r="A1795" t="s">
        <v>8219</v>
      </c>
      <c r="B1795">
        <v>62</v>
      </c>
    </row>
    <row r="1796" spans="1:2">
      <c r="A1796" t="s">
        <v>8219</v>
      </c>
      <c r="B1796">
        <v>22</v>
      </c>
    </row>
    <row r="1797" spans="1:2">
      <c r="A1797" t="s">
        <v>8219</v>
      </c>
      <c r="B1797">
        <v>18</v>
      </c>
    </row>
    <row r="1798" spans="1:2">
      <c r="A1798" t="s">
        <v>8219</v>
      </c>
      <c r="B1798">
        <v>12</v>
      </c>
    </row>
    <row r="1799" spans="1:2">
      <c r="A1799" t="s">
        <v>8219</v>
      </c>
      <c r="B1799">
        <v>44</v>
      </c>
    </row>
    <row r="1800" spans="1:2">
      <c r="A1800" t="s">
        <v>8219</v>
      </c>
      <c r="B1800">
        <v>27</v>
      </c>
    </row>
    <row r="1801" spans="1:2">
      <c r="A1801" t="s">
        <v>8219</v>
      </c>
      <c r="B1801">
        <v>38</v>
      </c>
    </row>
    <row r="1802" spans="1:2">
      <c r="A1802" t="s">
        <v>8219</v>
      </c>
      <c r="B1802">
        <v>28</v>
      </c>
    </row>
    <row r="1803" spans="1:2">
      <c r="A1803" t="s">
        <v>8219</v>
      </c>
      <c r="B1803">
        <v>24</v>
      </c>
    </row>
    <row r="1804" spans="1:2">
      <c r="A1804" t="s">
        <v>8219</v>
      </c>
      <c r="B1804">
        <v>65</v>
      </c>
    </row>
    <row r="1805" spans="1:2">
      <c r="A1805" t="s">
        <v>8219</v>
      </c>
      <c r="B1805">
        <v>46</v>
      </c>
    </row>
    <row r="1806" spans="1:2">
      <c r="A1806" t="s">
        <v>8219</v>
      </c>
      <c r="B1806">
        <v>85</v>
      </c>
    </row>
    <row r="1807" spans="1:2">
      <c r="A1807" t="s">
        <v>8219</v>
      </c>
      <c r="B1807">
        <v>66</v>
      </c>
    </row>
    <row r="1808" spans="1:2">
      <c r="A1808" t="s">
        <v>8219</v>
      </c>
      <c r="B1808">
        <v>165</v>
      </c>
    </row>
    <row r="1809" spans="1:2">
      <c r="A1809" t="s">
        <v>8219</v>
      </c>
      <c r="B1809">
        <v>17</v>
      </c>
    </row>
    <row r="1810" spans="1:2">
      <c r="A1810" t="s">
        <v>8219</v>
      </c>
      <c r="B1810">
        <v>3</v>
      </c>
    </row>
    <row r="1811" spans="1:2">
      <c r="A1811" t="s">
        <v>8219</v>
      </c>
      <c r="B1811">
        <v>17</v>
      </c>
    </row>
    <row r="1812" spans="1:2">
      <c r="A1812" t="s">
        <v>8219</v>
      </c>
      <c r="B1812">
        <v>91</v>
      </c>
    </row>
    <row r="1813" spans="1:2">
      <c r="A1813" t="s">
        <v>8219</v>
      </c>
      <c r="B1813">
        <v>67</v>
      </c>
    </row>
    <row r="1814" spans="1:2">
      <c r="A1814" t="s">
        <v>8219</v>
      </c>
      <c r="B1814">
        <v>18</v>
      </c>
    </row>
    <row r="1815" spans="1:2">
      <c r="A1815" t="s">
        <v>8219</v>
      </c>
      <c r="B1815">
        <v>21</v>
      </c>
    </row>
    <row r="1816" spans="1:2">
      <c r="A1816" t="s">
        <v>8219</v>
      </c>
      <c r="B1816">
        <v>40</v>
      </c>
    </row>
    <row r="1817" spans="1:2">
      <c r="A1817" t="s">
        <v>8219</v>
      </c>
      <c r="B1817">
        <v>78</v>
      </c>
    </row>
    <row r="1818" spans="1:2">
      <c r="A1818" t="s">
        <v>8219</v>
      </c>
      <c r="B1818">
        <v>26</v>
      </c>
    </row>
    <row r="1819" spans="1:2">
      <c r="A1819" t="s">
        <v>8219</v>
      </c>
      <c r="B1819">
        <v>14</v>
      </c>
    </row>
    <row r="1820" spans="1:2">
      <c r="A1820" t="s">
        <v>8219</v>
      </c>
      <c r="B1820">
        <v>44</v>
      </c>
    </row>
    <row r="1821" spans="1:2">
      <c r="A1821" t="s">
        <v>8219</v>
      </c>
      <c r="B1821">
        <v>9</v>
      </c>
    </row>
    <row r="1822" spans="1:2">
      <c r="A1822" t="s">
        <v>8219</v>
      </c>
      <c r="B1822">
        <v>30</v>
      </c>
    </row>
    <row r="1823" spans="1:2">
      <c r="A1823" t="s">
        <v>8219</v>
      </c>
      <c r="B1823">
        <v>45</v>
      </c>
    </row>
    <row r="1824" spans="1:2">
      <c r="A1824" t="s">
        <v>8219</v>
      </c>
      <c r="B1824">
        <v>56</v>
      </c>
    </row>
    <row r="1825" spans="1:2">
      <c r="A1825" t="s">
        <v>8219</v>
      </c>
      <c r="B1825">
        <v>46</v>
      </c>
    </row>
    <row r="1826" spans="1:2">
      <c r="A1826" t="s">
        <v>8219</v>
      </c>
      <c r="B1826">
        <v>34</v>
      </c>
    </row>
    <row r="1827" spans="1:2">
      <c r="A1827" t="s">
        <v>8219</v>
      </c>
      <c r="B1827">
        <v>98</v>
      </c>
    </row>
    <row r="1828" spans="1:2">
      <c r="A1828" t="s">
        <v>8219</v>
      </c>
      <c r="B1828">
        <v>46</v>
      </c>
    </row>
    <row r="1829" spans="1:2">
      <c r="A1829" t="s">
        <v>8219</v>
      </c>
      <c r="B1829">
        <v>10</v>
      </c>
    </row>
    <row r="1830" spans="1:2">
      <c r="A1830" t="s">
        <v>8219</v>
      </c>
      <c r="B1830">
        <v>76</v>
      </c>
    </row>
    <row r="1831" spans="1:2">
      <c r="A1831" t="s">
        <v>8219</v>
      </c>
      <c r="B1831">
        <v>104</v>
      </c>
    </row>
    <row r="1832" spans="1:2">
      <c r="A1832" t="s">
        <v>8219</v>
      </c>
      <c r="B1832">
        <v>87</v>
      </c>
    </row>
    <row r="1833" spans="1:2">
      <c r="A1833" t="s">
        <v>8219</v>
      </c>
      <c r="B1833">
        <v>29</v>
      </c>
    </row>
    <row r="1834" spans="1:2">
      <c r="A1834" t="s">
        <v>8219</v>
      </c>
      <c r="B1834">
        <v>51</v>
      </c>
    </row>
    <row r="1835" spans="1:2">
      <c r="A1835" t="s">
        <v>8219</v>
      </c>
      <c r="B1835">
        <v>12</v>
      </c>
    </row>
    <row r="1836" spans="1:2">
      <c r="A1836" t="s">
        <v>8219</v>
      </c>
      <c r="B1836">
        <v>72</v>
      </c>
    </row>
    <row r="1837" spans="1:2">
      <c r="A1837" t="s">
        <v>8219</v>
      </c>
      <c r="B1837">
        <v>21</v>
      </c>
    </row>
    <row r="1838" spans="1:2">
      <c r="A1838" t="s">
        <v>8219</v>
      </c>
      <c r="B1838">
        <v>42</v>
      </c>
    </row>
    <row r="1839" spans="1:2">
      <c r="A1839" t="s">
        <v>8219</v>
      </c>
      <c r="B1839">
        <v>71</v>
      </c>
    </row>
    <row r="1840" spans="1:2">
      <c r="A1840" t="s">
        <v>8219</v>
      </c>
      <c r="B1840">
        <v>168</v>
      </c>
    </row>
    <row r="1841" spans="1:2">
      <c r="A1841" t="s">
        <v>8219</v>
      </c>
      <c r="B1841">
        <v>19</v>
      </c>
    </row>
    <row r="1842" spans="1:2">
      <c r="A1842" t="s">
        <v>8219</v>
      </c>
      <c r="B1842">
        <v>37</v>
      </c>
    </row>
    <row r="1843" spans="1:2">
      <c r="A1843" t="s">
        <v>8219</v>
      </c>
      <c r="B1843">
        <v>36</v>
      </c>
    </row>
    <row r="1844" spans="1:2">
      <c r="A1844" t="s">
        <v>8219</v>
      </c>
      <c r="B1844">
        <v>14</v>
      </c>
    </row>
    <row r="1845" spans="1:2">
      <c r="A1845" t="s">
        <v>8219</v>
      </c>
      <c r="B1845">
        <v>18</v>
      </c>
    </row>
    <row r="1846" spans="1:2">
      <c r="A1846" t="s">
        <v>8219</v>
      </c>
      <c r="B1846">
        <v>82</v>
      </c>
    </row>
    <row r="1847" spans="1:2">
      <c r="A1847" t="s">
        <v>8219</v>
      </c>
      <c r="B1847">
        <v>43</v>
      </c>
    </row>
    <row r="1848" spans="1:2">
      <c r="A1848" t="s">
        <v>8219</v>
      </c>
      <c r="B1848">
        <v>8</v>
      </c>
    </row>
    <row r="1849" spans="1:2">
      <c r="A1849" t="s">
        <v>8219</v>
      </c>
      <c r="B1849">
        <v>45</v>
      </c>
    </row>
    <row r="1850" spans="1:2">
      <c r="A1850" t="s">
        <v>8219</v>
      </c>
      <c r="B1850">
        <v>20</v>
      </c>
    </row>
    <row r="1851" spans="1:2">
      <c r="A1851" t="s">
        <v>8219</v>
      </c>
      <c r="B1851">
        <v>31</v>
      </c>
    </row>
    <row r="1852" spans="1:2">
      <c r="A1852" t="s">
        <v>8219</v>
      </c>
      <c r="B1852">
        <v>25</v>
      </c>
    </row>
    <row r="1853" spans="1:2">
      <c r="A1853" t="s">
        <v>8219</v>
      </c>
      <c r="B1853">
        <v>14</v>
      </c>
    </row>
    <row r="1854" spans="1:2">
      <c r="A1854" t="s">
        <v>8219</v>
      </c>
      <c r="B1854">
        <v>45</v>
      </c>
    </row>
    <row r="1855" spans="1:2">
      <c r="A1855" t="s">
        <v>8219</v>
      </c>
      <c r="B1855">
        <v>20</v>
      </c>
    </row>
    <row r="1856" spans="1:2">
      <c r="A1856" t="s">
        <v>8219</v>
      </c>
      <c r="B1856">
        <v>39</v>
      </c>
    </row>
    <row r="1857" spans="1:2">
      <c r="A1857" t="s">
        <v>8219</v>
      </c>
      <c r="B1857">
        <v>16</v>
      </c>
    </row>
    <row r="1858" spans="1:2">
      <c r="A1858" t="s">
        <v>8219</v>
      </c>
      <c r="B1858">
        <v>37</v>
      </c>
    </row>
    <row r="1859" spans="1:2">
      <c r="A1859" t="s">
        <v>8219</v>
      </c>
      <c r="B1859">
        <v>14</v>
      </c>
    </row>
    <row r="1860" spans="1:2">
      <c r="A1860" t="s">
        <v>8219</v>
      </c>
      <c r="B1860">
        <v>21</v>
      </c>
    </row>
    <row r="1861" spans="1:2">
      <c r="A1861" t="s">
        <v>8219</v>
      </c>
      <c r="B1861">
        <v>69</v>
      </c>
    </row>
    <row r="1862" spans="1:2">
      <c r="A1862" t="s">
        <v>8219</v>
      </c>
      <c r="B1862">
        <v>16</v>
      </c>
    </row>
    <row r="1863" spans="1:2">
      <c r="A1863" t="s">
        <v>8219</v>
      </c>
      <c r="B1863">
        <v>55</v>
      </c>
    </row>
    <row r="1864" spans="1:2">
      <c r="A1864" t="s">
        <v>8219</v>
      </c>
      <c r="B1864">
        <v>27</v>
      </c>
    </row>
    <row r="1865" spans="1:2">
      <c r="A1865" t="s">
        <v>8219</v>
      </c>
      <c r="B1865">
        <v>36</v>
      </c>
    </row>
    <row r="1866" spans="1:2">
      <c r="A1866" t="s">
        <v>8219</v>
      </c>
      <c r="B1866">
        <v>19</v>
      </c>
    </row>
    <row r="1867" spans="1:2">
      <c r="A1867" t="s">
        <v>8219</v>
      </c>
      <c r="B1867">
        <v>12</v>
      </c>
    </row>
    <row r="1868" spans="1:2">
      <c r="A1868" t="s">
        <v>8219</v>
      </c>
      <c r="B1868">
        <v>17</v>
      </c>
    </row>
    <row r="1869" spans="1:2">
      <c r="A1869" t="s">
        <v>8219</v>
      </c>
      <c r="B1869">
        <v>114</v>
      </c>
    </row>
    <row r="1870" spans="1:2">
      <c r="A1870" t="s">
        <v>8219</v>
      </c>
      <c r="B1870">
        <v>93</v>
      </c>
    </row>
    <row r="1871" spans="1:2">
      <c r="A1871" t="s">
        <v>8219</v>
      </c>
      <c r="B1871">
        <v>36</v>
      </c>
    </row>
    <row r="1872" spans="1:2">
      <c r="A1872" t="s">
        <v>8219</v>
      </c>
      <c r="B1872">
        <v>61</v>
      </c>
    </row>
    <row r="1873" spans="1:2">
      <c r="A1873" t="s">
        <v>8219</v>
      </c>
      <c r="B1873">
        <v>47</v>
      </c>
    </row>
    <row r="1874" spans="1:2">
      <c r="A1874" t="s">
        <v>8219</v>
      </c>
      <c r="B1874">
        <v>17</v>
      </c>
    </row>
    <row r="1875" spans="1:2">
      <c r="A1875" t="s">
        <v>8219</v>
      </c>
      <c r="B1875">
        <v>63</v>
      </c>
    </row>
    <row r="1876" spans="1:2">
      <c r="A1876" t="s">
        <v>8219</v>
      </c>
      <c r="B1876">
        <v>9</v>
      </c>
    </row>
    <row r="1877" spans="1:2">
      <c r="A1877" t="s">
        <v>8219</v>
      </c>
      <c r="B1877">
        <v>30</v>
      </c>
    </row>
    <row r="1878" spans="1:2">
      <c r="A1878" t="s">
        <v>8219</v>
      </c>
      <c r="B1878">
        <v>23</v>
      </c>
    </row>
    <row r="1879" spans="1:2">
      <c r="A1879" t="s">
        <v>8219</v>
      </c>
      <c r="B1879">
        <v>33</v>
      </c>
    </row>
    <row r="1880" spans="1:2">
      <c r="A1880" t="s">
        <v>8219</v>
      </c>
      <c r="B1880">
        <v>39</v>
      </c>
    </row>
    <row r="1881" spans="1:2">
      <c r="A1881" t="s">
        <v>8219</v>
      </c>
      <c r="B1881">
        <v>17</v>
      </c>
    </row>
    <row r="1882" spans="1:2">
      <c r="A1882" t="s">
        <v>8219</v>
      </c>
      <c r="B1882">
        <v>6</v>
      </c>
    </row>
    <row r="1883" spans="1:2">
      <c r="A1883" t="s">
        <v>8219</v>
      </c>
      <c r="B1883">
        <v>39</v>
      </c>
    </row>
    <row r="1884" spans="1:2">
      <c r="A1884" t="s">
        <v>8219</v>
      </c>
      <c r="B1884">
        <v>57</v>
      </c>
    </row>
    <row r="1885" spans="1:2">
      <c r="A1885" t="s">
        <v>8219</v>
      </c>
      <c r="B1885">
        <v>56</v>
      </c>
    </row>
    <row r="1886" spans="1:2">
      <c r="A1886" t="s">
        <v>8219</v>
      </c>
      <c r="B1886">
        <v>13</v>
      </c>
    </row>
    <row r="1887" spans="1:2">
      <c r="A1887" t="s">
        <v>8219</v>
      </c>
      <c r="B1887">
        <v>95</v>
      </c>
    </row>
    <row r="1888" spans="1:2">
      <c r="A1888" t="s">
        <v>8219</v>
      </c>
      <c r="B1888">
        <v>80</v>
      </c>
    </row>
    <row r="1889" spans="1:2">
      <c r="A1889" t="s">
        <v>8219</v>
      </c>
      <c r="B1889">
        <v>133</v>
      </c>
    </row>
    <row r="1890" spans="1:2">
      <c r="A1890" t="s">
        <v>8219</v>
      </c>
      <c r="B1890">
        <v>44</v>
      </c>
    </row>
    <row r="1891" spans="1:2">
      <c r="A1891" t="s">
        <v>8219</v>
      </c>
      <c r="B1891">
        <v>30</v>
      </c>
    </row>
    <row r="1892" spans="1:2">
      <c r="A1892" t="s">
        <v>8219</v>
      </c>
      <c r="B1892">
        <v>56</v>
      </c>
    </row>
    <row r="1893" spans="1:2">
      <c r="A1893" t="s">
        <v>8219</v>
      </c>
      <c r="B1893">
        <v>66</v>
      </c>
    </row>
    <row r="1894" spans="1:2">
      <c r="A1894" t="s">
        <v>8219</v>
      </c>
      <c r="B1894">
        <v>29</v>
      </c>
    </row>
    <row r="1895" spans="1:2">
      <c r="A1895" t="s">
        <v>8219</v>
      </c>
      <c r="B1895">
        <v>72</v>
      </c>
    </row>
    <row r="1896" spans="1:2">
      <c r="A1896" t="s">
        <v>8219</v>
      </c>
      <c r="B1896">
        <v>27</v>
      </c>
    </row>
    <row r="1897" spans="1:2">
      <c r="A1897" t="s">
        <v>8219</v>
      </c>
      <c r="B1897">
        <v>10</v>
      </c>
    </row>
    <row r="1898" spans="1:2">
      <c r="A1898" t="s">
        <v>8219</v>
      </c>
      <c r="B1898">
        <v>35</v>
      </c>
    </row>
    <row r="1899" spans="1:2">
      <c r="A1899" t="s">
        <v>8219</v>
      </c>
      <c r="B1899">
        <v>29</v>
      </c>
    </row>
    <row r="1900" spans="1:2">
      <c r="A1900" t="s">
        <v>8219</v>
      </c>
      <c r="B1900">
        <v>13</v>
      </c>
    </row>
    <row r="1901" spans="1:2">
      <c r="A1901" t="s">
        <v>8219</v>
      </c>
      <c r="B1901">
        <v>72</v>
      </c>
    </row>
    <row r="1902" spans="1:2">
      <c r="A1902" t="s">
        <v>8219</v>
      </c>
      <c r="B1902">
        <v>78</v>
      </c>
    </row>
    <row r="1903" spans="1:2">
      <c r="A1903" t="s">
        <v>8219</v>
      </c>
      <c r="B1903">
        <v>49</v>
      </c>
    </row>
    <row r="1904" spans="1:2">
      <c r="A1904" t="s">
        <v>8219</v>
      </c>
      <c r="B1904">
        <v>42</v>
      </c>
    </row>
    <row r="1905" spans="1:2">
      <c r="A1905" t="s">
        <v>8219</v>
      </c>
      <c r="B1905">
        <v>35</v>
      </c>
    </row>
    <row r="1906" spans="1:2">
      <c r="A1906" t="s">
        <v>8219</v>
      </c>
      <c r="B1906">
        <v>42</v>
      </c>
    </row>
    <row r="1907" spans="1:2">
      <c r="A1907" t="s">
        <v>8219</v>
      </c>
      <c r="B1907">
        <v>42</v>
      </c>
    </row>
    <row r="1908" spans="1:2">
      <c r="A1908" t="s">
        <v>8219</v>
      </c>
      <c r="B1908">
        <v>31</v>
      </c>
    </row>
    <row r="1909" spans="1:2">
      <c r="A1909" t="s">
        <v>8219</v>
      </c>
      <c r="B1909">
        <v>38</v>
      </c>
    </row>
    <row r="1910" spans="1:2">
      <c r="A1910" t="s">
        <v>8219</v>
      </c>
      <c r="B1910">
        <v>8</v>
      </c>
    </row>
    <row r="1911" spans="1:2">
      <c r="A1911" t="s">
        <v>8219</v>
      </c>
      <c r="B1911">
        <v>39</v>
      </c>
    </row>
    <row r="1912" spans="1:2">
      <c r="A1912" t="s">
        <v>8219</v>
      </c>
      <c r="B1912">
        <v>29</v>
      </c>
    </row>
    <row r="1913" spans="1:2">
      <c r="A1913" t="s">
        <v>8219</v>
      </c>
      <c r="B1913">
        <v>72</v>
      </c>
    </row>
    <row r="1914" spans="1:2">
      <c r="A1914" t="s">
        <v>8219</v>
      </c>
      <c r="B1914">
        <v>15</v>
      </c>
    </row>
    <row r="1915" spans="1:2">
      <c r="A1915" t="s">
        <v>8219</v>
      </c>
      <c r="B1915">
        <v>33</v>
      </c>
    </row>
    <row r="1916" spans="1:2">
      <c r="A1916" t="s">
        <v>8219</v>
      </c>
      <c r="B1916">
        <v>15</v>
      </c>
    </row>
    <row r="1917" spans="1:2">
      <c r="A1917" t="s">
        <v>8219</v>
      </c>
      <c r="B1917">
        <v>19</v>
      </c>
    </row>
    <row r="1918" spans="1:2">
      <c r="A1918" t="s">
        <v>8219</v>
      </c>
      <c r="B1918">
        <v>17</v>
      </c>
    </row>
    <row r="1919" spans="1:2">
      <c r="A1919" t="s">
        <v>8219</v>
      </c>
      <c r="B1919">
        <v>44</v>
      </c>
    </row>
    <row r="1920" spans="1:2">
      <c r="A1920" t="s">
        <v>8219</v>
      </c>
      <c r="B1920">
        <v>10</v>
      </c>
    </row>
    <row r="1921" spans="1:2">
      <c r="A1921" t="s">
        <v>8219</v>
      </c>
      <c r="B1921">
        <v>46</v>
      </c>
    </row>
    <row r="1922" spans="1:2">
      <c r="A1922" t="s">
        <v>8219</v>
      </c>
      <c r="B1922">
        <v>11</v>
      </c>
    </row>
    <row r="1923" spans="1:2">
      <c r="A1923" t="s">
        <v>8219</v>
      </c>
      <c r="B1923">
        <v>13</v>
      </c>
    </row>
    <row r="1924" spans="1:2">
      <c r="A1924" t="s">
        <v>8219</v>
      </c>
      <c r="B1924">
        <v>33</v>
      </c>
    </row>
    <row r="1925" spans="1:2">
      <c r="A1925" t="s">
        <v>8219</v>
      </c>
      <c r="B1925">
        <v>28</v>
      </c>
    </row>
    <row r="1926" spans="1:2">
      <c r="A1926" t="s">
        <v>8219</v>
      </c>
      <c r="B1926">
        <v>21</v>
      </c>
    </row>
    <row r="1927" spans="1:2">
      <c r="A1927" t="s">
        <v>8219</v>
      </c>
      <c r="B1927">
        <v>13</v>
      </c>
    </row>
    <row r="1928" spans="1:2">
      <c r="A1928" t="s">
        <v>8219</v>
      </c>
      <c r="B1928">
        <v>34</v>
      </c>
    </row>
    <row r="1929" spans="1:2">
      <c r="A1929" t="s">
        <v>8219</v>
      </c>
      <c r="B1929">
        <v>80</v>
      </c>
    </row>
    <row r="1930" spans="1:2">
      <c r="A1930" t="s">
        <v>8219</v>
      </c>
      <c r="B1930">
        <v>74</v>
      </c>
    </row>
    <row r="1931" spans="1:2">
      <c r="A1931" t="s">
        <v>8219</v>
      </c>
      <c r="B1931">
        <v>7</v>
      </c>
    </row>
    <row r="1932" spans="1:2">
      <c r="A1932" t="s">
        <v>8219</v>
      </c>
      <c r="B1932">
        <v>34</v>
      </c>
    </row>
    <row r="1933" spans="1:2">
      <c r="A1933" t="s">
        <v>8219</v>
      </c>
      <c r="B1933">
        <v>86</v>
      </c>
    </row>
    <row r="1934" spans="1:2">
      <c r="A1934" t="s">
        <v>8219</v>
      </c>
      <c r="B1934">
        <v>37</v>
      </c>
    </row>
    <row r="1935" spans="1:2">
      <c r="A1935" t="s">
        <v>8219</v>
      </c>
      <c r="B1935">
        <v>18</v>
      </c>
    </row>
    <row r="1936" spans="1:2">
      <c r="A1936" t="s">
        <v>8219</v>
      </c>
      <c r="B1936">
        <v>22</v>
      </c>
    </row>
    <row r="1937" spans="1:2">
      <c r="A1937" t="s">
        <v>8219</v>
      </c>
      <c r="B1937">
        <v>26</v>
      </c>
    </row>
    <row r="1938" spans="1:2">
      <c r="A1938" t="s">
        <v>8219</v>
      </c>
      <c r="B1938">
        <v>27</v>
      </c>
    </row>
    <row r="1939" spans="1:2">
      <c r="A1939" t="s">
        <v>8219</v>
      </c>
      <c r="B1939">
        <v>8</v>
      </c>
    </row>
    <row r="1940" spans="1:2">
      <c r="A1940" t="s">
        <v>8219</v>
      </c>
      <c r="B1940">
        <v>204</v>
      </c>
    </row>
    <row r="1941" spans="1:2">
      <c r="A1941" t="s">
        <v>8219</v>
      </c>
      <c r="B1941">
        <v>46</v>
      </c>
    </row>
    <row r="1942" spans="1:2">
      <c r="A1942" t="s">
        <v>8219</v>
      </c>
      <c r="B1942">
        <v>17</v>
      </c>
    </row>
    <row r="1943" spans="1:2">
      <c r="A1943" t="s">
        <v>8219</v>
      </c>
      <c r="B1943">
        <v>28</v>
      </c>
    </row>
    <row r="1944" spans="1:2">
      <c r="A1944" t="s">
        <v>8219</v>
      </c>
      <c r="B1944">
        <v>83</v>
      </c>
    </row>
    <row r="1945" spans="1:2">
      <c r="A1945" t="s">
        <v>8219</v>
      </c>
      <c r="B1945">
        <v>13</v>
      </c>
    </row>
    <row r="1946" spans="1:2">
      <c r="A1946" t="s">
        <v>8219</v>
      </c>
      <c r="B1946">
        <v>8</v>
      </c>
    </row>
    <row r="1947" spans="1:2">
      <c r="A1947" t="s">
        <v>8219</v>
      </c>
      <c r="B1947">
        <v>32</v>
      </c>
    </row>
    <row r="1948" spans="1:2">
      <c r="A1948" t="s">
        <v>8219</v>
      </c>
      <c r="B1948">
        <v>85</v>
      </c>
    </row>
    <row r="1949" spans="1:2">
      <c r="A1949" t="s">
        <v>8219</v>
      </c>
      <c r="B1949">
        <v>29</v>
      </c>
    </row>
    <row r="1950" spans="1:2">
      <c r="A1950" t="s">
        <v>8219</v>
      </c>
      <c r="B1950">
        <v>24</v>
      </c>
    </row>
    <row r="1951" spans="1:2">
      <c r="A1951" t="s">
        <v>8219</v>
      </c>
      <c r="B1951">
        <v>8</v>
      </c>
    </row>
    <row r="1952" spans="1:2">
      <c r="A1952" t="s">
        <v>8219</v>
      </c>
      <c r="B1952">
        <v>19</v>
      </c>
    </row>
    <row r="1953" spans="1:2">
      <c r="A1953" t="s">
        <v>8219</v>
      </c>
      <c r="B1953">
        <v>336</v>
      </c>
    </row>
    <row r="1954" spans="1:2">
      <c r="A1954" t="s">
        <v>8219</v>
      </c>
      <c r="B1954">
        <v>13</v>
      </c>
    </row>
    <row r="1955" spans="1:2">
      <c r="A1955" t="s">
        <v>8219</v>
      </c>
      <c r="B1955">
        <v>42</v>
      </c>
    </row>
    <row r="1956" spans="1:2">
      <c r="A1956" t="s">
        <v>8219</v>
      </c>
      <c r="B1956">
        <v>64</v>
      </c>
    </row>
    <row r="1957" spans="1:2">
      <c r="A1957" t="s">
        <v>8219</v>
      </c>
      <c r="B1957">
        <v>25</v>
      </c>
    </row>
    <row r="1958" spans="1:2">
      <c r="A1958" t="s">
        <v>8219</v>
      </c>
      <c r="B1958">
        <v>20</v>
      </c>
    </row>
    <row r="1959" spans="1:2">
      <c r="A1959" t="s">
        <v>8219</v>
      </c>
      <c r="B1959">
        <v>104</v>
      </c>
    </row>
    <row r="1960" spans="1:2">
      <c r="A1960" t="s">
        <v>8219</v>
      </c>
      <c r="B1960">
        <v>53</v>
      </c>
    </row>
    <row r="1961" spans="1:2">
      <c r="A1961" t="s">
        <v>8219</v>
      </c>
      <c r="B1961">
        <v>14</v>
      </c>
    </row>
    <row r="1962" spans="1:2">
      <c r="A1962" t="s">
        <v>8219</v>
      </c>
      <c r="B1962">
        <v>20</v>
      </c>
    </row>
    <row r="1963" spans="1:2">
      <c r="A1963" t="s">
        <v>8219</v>
      </c>
      <c r="B1963">
        <v>558</v>
      </c>
    </row>
    <row r="1964" spans="1:2">
      <c r="A1964" t="s">
        <v>8219</v>
      </c>
      <c r="B1964">
        <v>22</v>
      </c>
    </row>
    <row r="1965" spans="1:2">
      <c r="A1965" t="s">
        <v>8219</v>
      </c>
      <c r="B1965">
        <v>24</v>
      </c>
    </row>
    <row r="1966" spans="1:2">
      <c r="A1966" t="s">
        <v>8219</v>
      </c>
      <c r="B1966">
        <v>74</v>
      </c>
    </row>
    <row r="1967" spans="1:2">
      <c r="A1967" t="s">
        <v>8219</v>
      </c>
      <c r="B1967">
        <v>54</v>
      </c>
    </row>
    <row r="1968" spans="1:2">
      <c r="A1968" t="s">
        <v>8219</v>
      </c>
      <c r="B1968">
        <v>31</v>
      </c>
    </row>
    <row r="1969" spans="1:2">
      <c r="A1969" t="s">
        <v>8219</v>
      </c>
      <c r="B1969">
        <v>25</v>
      </c>
    </row>
    <row r="1970" spans="1:2">
      <c r="A1970" t="s">
        <v>8219</v>
      </c>
      <c r="B1970">
        <v>17</v>
      </c>
    </row>
    <row r="1971" spans="1:2">
      <c r="A1971" t="s">
        <v>8219</v>
      </c>
      <c r="B1971">
        <v>12</v>
      </c>
    </row>
    <row r="1972" spans="1:2">
      <c r="A1972" t="s">
        <v>8219</v>
      </c>
      <c r="B1972">
        <v>38</v>
      </c>
    </row>
    <row r="1973" spans="1:2">
      <c r="A1973" t="s">
        <v>8219</v>
      </c>
      <c r="B1973">
        <v>41</v>
      </c>
    </row>
    <row r="1974" spans="1:2">
      <c r="A1974" t="s">
        <v>8219</v>
      </c>
      <c r="B1974">
        <v>19</v>
      </c>
    </row>
    <row r="1975" spans="1:2">
      <c r="A1975" t="s">
        <v>8219</v>
      </c>
      <c r="B1975">
        <v>41</v>
      </c>
    </row>
    <row r="1976" spans="1:2">
      <c r="A1976" t="s">
        <v>8219</v>
      </c>
      <c r="B1976">
        <v>26</v>
      </c>
    </row>
    <row r="1977" spans="1:2">
      <c r="A1977" t="s">
        <v>8219</v>
      </c>
      <c r="B1977">
        <v>25</v>
      </c>
    </row>
    <row r="1978" spans="1:2">
      <c r="A1978" t="s">
        <v>8219</v>
      </c>
      <c r="B1978">
        <v>9</v>
      </c>
    </row>
    <row r="1979" spans="1:2">
      <c r="A1979" t="s">
        <v>8219</v>
      </c>
      <c r="B1979">
        <v>78</v>
      </c>
    </row>
    <row r="1980" spans="1:2">
      <c r="A1980" t="s">
        <v>8219</v>
      </c>
      <c r="B1980">
        <v>45</v>
      </c>
    </row>
    <row r="1981" spans="1:2">
      <c r="A1981" t="s">
        <v>8219</v>
      </c>
      <c r="B1981">
        <v>102</v>
      </c>
    </row>
    <row r="1982" spans="1:2">
      <c r="A1982" t="s">
        <v>8219</v>
      </c>
      <c r="B1982">
        <v>5</v>
      </c>
    </row>
    <row r="1983" spans="1:2">
      <c r="A1983" t="s">
        <v>8219</v>
      </c>
      <c r="B1983">
        <v>27</v>
      </c>
    </row>
    <row r="1984" spans="1:2">
      <c r="A1984" t="s">
        <v>8219</v>
      </c>
      <c r="B1984">
        <v>37</v>
      </c>
    </row>
    <row r="1985" spans="1:2">
      <c r="A1985" t="s">
        <v>8219</v>
      </c>
      <c r="B1985">
        <v>14</v>
      </c>
    </row>
    <row r="1986" spans="1:2">
      <c r="A1986" t="s">
        <v>8219</v>
      </c>
      <c r="B1986">
        <v>27</v>
      </c>
    </row>
    <row r="1987" spans="1:2">
      <c r="A1987" t="s">
        <v>8219</v>
      </c>
      <c r="B1987">
        <v>45</v>
      </c>
    </row>
    <row r="1988" spans="1:2">
      <c r="A1988" t="s">
        <v>8219</v>
      </c>
      <c r="B1988">
        <v>49</v>
      </c>
    </row>
    <row r="1989" spans="1:2">
      <c r="A1989" t="s">
        <v>8219</v>
      </c>
      <c r="B1989">
        <v>24</v>
      </c>
    </row>
    <row r="1990" spans="1:2">
      <c r="A1990" t="s">
        <v>8219</v>
      </c>
      <c r="B1990">
        <v>112</v>
      </c>
    </row>
    <row r="1991" spans="1:2">
      <c r="A1991" t="s">
        <v>8219</v>
      </c>
      <c r="B1991">
        <v>23</v>
      </c>
    </row>
    <row r="1992" spans="1:2">
      <c r="A1992" t="s">
        <v>8219</v>
      </c>
      <c r="B1992">
        <v>54</v>
      </c>
    </row>
    <row r="1993" spans="1:2">
      <c r="A1993" t="s">
        <v>8219</v>
      </c>
      <c r="B1993">
        <v>28</v>
      </c>
    </row>
    <row r="1994" spans="1:2">
      <c r="A1994" t="s">
        <v>8219</v>
      </c>
      <c r="B1994">
        <v>11</v>
      </c>
    </row>
    <row r="1995" spans="1:2">
      <c r="A1995" t="s">
        <v>8219</v>
      </c>
      <c r="B1995">
        <v>62</v>
      </c>
    </row>
    <row r="1996" spans="1:2">
      <c r="A1996" t="s">
        <v>8219</v>
      </c>
      <c r="B1996">
        <v>73</v>
      </c>
    </row>
    <row r="1997" spans="1:2">
      <c r="A1997" t="s">
        <v>8219</v>
      </c>
      <c r="B1997">
        <v>18</v>
      </c>
    </row>
    <row r="1998" spans="1:2">
      <c r="A1998" t="s">
        <v>8219</v>
      </c>
      <c r="B1998">
        <v>35</v>
      </c>
    </row>
    <row r="1999" spans="1:2">
      <c r="A1999" t="s">
        <v>8219</v>
      </c>
      <c r="B1999">
        <v>43</v>
      </c>
    </row>
    <row r="2000" spans="1:2">
      <c r="A2000" t="s">
        <v>8219</v>
      </c>
      <c r="B2000">
        <v>36</v>
      </c>
    </row>
    <row r="2001" spans="1:2">
      <c r="A2001" t="s">
        <v>8219</v>
      </c>
      <c r="B2001">
        <v>62</v>
      </c>
    </row>
    <row r="2002" spans="1:2">
      <c r="A2002" t="s">
        <v>8219</v>
      </c>
      <c r="B2002">
        <v>15</v>
      </c>
    </row>
    <row r="2003" spans="1:2">
      <c r="A2003" t="s">
        <v>8219</v>
      </c>
      <c r="B2003">
        <v>33</v>
      </c>
    </row>
    <row r="2004" spans="1:2">
      <c r="A2004" t="s">
        <v>8219</v>
      </c>
      <c r="B2004">
        <v>27</v>
      </c>
    </row>
    <row r="2005" spans="1:2">
      <c r="A2005" t="s">
        <v>8219</v>
      </c>
      <c r="B2005">
        <v>17</v>
      </c>
    </row>
    <row r="2006" spans="1:2">
      <c r="A2006" t="s">
        <v>8219</v>
      </c>
      <c r="B2006">
        <v>4</v>
      </c>
    </row>
    <row r="2007" spans="1:2">
      <c r="A2007" t="s">
        <v>8219</v>
      </c>
      <c r="B2007">
        <v>53</v>
      </c>
    </row>
    <row r="2008" spans="1:2">
      <c r="A2008" t="s">
        <v>8219</v>
      </c>
      <c r="B2008">
        <v>49</v>
      </c>
    </row>
    <row r="2009" spans="1:2">
      <c r="A2009" t="s">
        <v>8219</v>
      </c>
      <c r="B2009">
        <v>57</v>
      </c>
    </row>
    <row r="2010" spans="1:2">
      <c r="A2010" t="s">
        <v>8219</v>
      </c>
      <c r="B2010">
        <v>69</v>
      </c>
    </row>
    <row r="2011" spans="1:2">
      <c r="A2011" t="s">
        <v>8219</v>
      </c>
      <c r="B2011">
        <v>15</v>
      </c>
    </row>
    <row r="2012" spans="1:2">
      <c r="A2012" t="s">
        <v>8219</v>
      </c>
      <c r="B2012">
        <v>64</v>
      </c>
    </row>
    <row r="2013" spans="1:2">
      <c r="A2013" t="s">
        <v>8219</v>
      </c>
      <c r="B2013">
        <v>20</v>
      </c>
    </row>
    <row r="2014" spans="1:2">
      <c r="A2014" t="s">
        <v>8219</v>
      </c>
      <c r="B2014">
        <v>27</v>
      </c>
    </row>
    <row r="2015" spans="1:2">
      <c r="A2015" t="s">
        <v>8219</v>
      </c>
      <c r="B2015">
        <v>21</v>
      </c>
    </row>
    <row r="2016" spans="1:2">
      <c r="A2016" t="s">
        <v>8219</v>
      </c>
      <c r="B2016">
        <v>31</v>
      </c>
    </row>
    <row r="2017" spans="1:2">
      <c r="A2017" t="s">
        <v>8219</v>
      </c>
      <c r="B2017">
        <v>51</v>
      </c>
    </row>
    <row r="2018" spans="1:2">
      <c r="A2018" t="s">
        <v>8219</v>
      </c>
      <c r="B2018">
        <v>57</v>
      </c>
    </row>
    <row r="2019" spans="1:2">
      <c r="A2019" t="s">
        <v>8219</v>
      </c>
      <c r="B2019">
        <v>20</v>
      </c>
    </row>
    <row r="2020" spans="1:2">
      <c r="A2020" t="s">
        <v>8219</v>
      </c>
      <c r="B2020">
        <v>71</v>
      </c>
    </row>
    <row r="2021" spans="1:2">
      <c r="A2021" t="s">
        <v>8219</v>
      </c>
      <c r="B2021">
        <v>72</v>
      </c>
    </row>
    <row r="2022" spans="1:2">
      <c r="A2022" t="s">
        <v>8219</v>
      </c>
      <c r="B2022">
        <v>45</v>
      </c>
    </row>
    <row r="2023" spans="1:2">
      <c r="A2023" t="s">
        <v>8219</v>
      </c>
      <c r="B2023">
        <v>51</v>
      </c>
    </row>
    <row r="2024" spans="1:2">
      <c r="A2024" t="s">
        <v>8219</v>
      </c>
      <c r="B2024">
        <v>56</v>
      </c>
    </row>
    <row r="2025" spans="1:2">
      <c r="A2025" t="s">
        <v>8219</v>
      </c>
      <c r="B2025">
        <v>17</v>
      </c>
    </row>
    <row r="2026" spans="1:2">
      <c r="A2026" t="s">
        <v>8219</v>
      </c>
      <c r="B2026">
        <v>197</v>
      </c>
    </row>
    <row r="2027" spans="1:2">
      <c r="A2027" t="s">
        <v>8219</v>
      </c>
      <c r="B2027">
        <v>70</v>
      </c>
    </row>
    <row r="2028" spans="1:2">
      <c r="A2028" t="s">
        <v>8219</v>
      </c>
      <c r="B2028">
        <v>21</v>
      </c>
    </row>
    <row r="2029" spans="1:2">
      <c r="A2029" t="s">
        <v>8219</v>
      </c>
      <c r="B2029">
        <v>34</v>
      </c>
    </row>
    <row r="2030" spans="1:2">
      <c r="A2030" t="s">
        <v>8219</v>
      </c>
      <c r="B2030">
        <v>39</v>
      </c>
    </row>
    <row r="2031" spans="1:2">
      <c r="A2031" t="s">
        <v>8219</v>
      </c>
      <c r="B2031">
        <v>78</v>
      </c>
    </row>
    <row r="2032" spans="1:2">
      <c r="A2032" t="s">
        <v>8219</v>
      </c>
      <c r="B2032">
        <v>48</v>
      </c>
    </row>
    <row r="2033" spans="1:2">
      <c r="A2033" t="s">
        <v>8219</v>
      </c>
      <c r="B2033">
        <v>29</v>
      </c>
    </row>
    <row r="2034" spans="1:2">
      <c r="A2034" t="s">
        <v>8219</v>
      </c>
      <c r="B2034">
        <v>73</v>
      </c>
    </row>
    <row r="2035" spans="1:2">
      <c r="A2035" t="s">
        <v>8219</v>
      </c>
      <c r="B2035">
        <v>8</v>
      </c>
    </row>
    <row r="2036" spans="1:2">
      <c r="A2036" t="s">
        <v>8219</v>
      </c>
      <c r="B2036">
        <v>17</v>
      </c>
    </row>
    <row r="2037" spans="1:2">
      <c r="A2037" t="s">
        <v>8219</v>
      </c>
      <c r="B2037">
        <v>9</v>
      </c>
    </row>
    <row r="2038" spans="1:2">
      <c r="A2038" t="s">
        <v>8219</v>
      </c>
      <c r="B2038">
        <v>17</v>
      </c>
    </row>
    <row r="2039" spans="1:2">
      <c r="A2039" t="s">
        <v>8219</v>
      </c>
      <c r="B2039">
        <v>33</v>
      </c>
    </row>
    <row r="2040" spans="1:2">
      <c r="A2040" t="s">
        <v>8219</v>
      </c>
      <c r="B2040">
        <v>38</v>
      </c>
    </row>
    <row r="2041" spans="1:2">
      <c r="A2041" t="s">
        <v>8219</v>
      </c>
      <c r="B2041">
        <v>79</v>
      </c>
    </row>
    <row r="2042" spans="1:2">
      <c r="A2042" t="s">
        <v>8219</v>
      </c>
      <c r="B2042">
        <v>46</v>
      </c>
    </row>
    <row r="2043" spans="1:2">
      <c r="A2043" t="s">
        <v>8219</v>
      </c>
      <c r="B2043">
        <v>20</v>
      </c>
    </row>
    <row r="2044" spans="1:2">
      <c r="A2044" t="s">
        <v>8219</v>
      </c>
      <c r="B2044">
        <v>20</v>
      </c>
    </row>
    <row r="2045" spans="1:2">
      <c r="A2045" t="s">
        <v>8219</v>
      </c>
      <c r="B2045">
        <v>13</v>
      </c>
    </row>
    <row r="2046" spans="1:2">
      <c r="A2046" t="s">
        <v>8219</v>
      </c>
      <c r="B2046">
        <v>22</v>
      </c>
    </row>
    <row r="2047" spans="1:2">
      <c r="A2047" t="s">
        <v>8219</v>
      </c>
      <c r="B2047">
        <v>36</v>
      </c>
    </row>
    <row r="2048" spans="1:2">
      <c r="A2048" t="s">
        <v>8219</v>
      </c>
      <c r="B2048">
        <v>40</v>
      </c>
    </row>
    <row r="2049" spans="1:2">
      <c r="A2049" t="s">
        <v>8219</v>
      </c>
      <c r="B2049">
        <v>9</v>
      </c>
    </row>
    <row r="2050" spans="1:2">
      <c r="A2050" t="s">
        <v>8219</v>
      </c>
      <c r="B2050">
        <v>19</v>
      </c>
    </row>
    <row r="2051" spans="1:2">
      <c r="A2051" t="s">
        <v>8219</v>
      </c>
      <c r="B2051">
        <v>14</v>
      </c>
    </row>
    <row r="2052" spans="1:2">
      <c r="A2052" t="s">
        <v>8219</v>
      </c>
      <c r="B2052">
        <v>38</v>
      </c>
    </row>
    <row r="2053" spans="1:2">
      <c r="A2053" t="s">
        <v>8219</v>
      </c>
      <c r="B2053">
        <v>58</v>
      </c>
    </row>
    <row r="2054" spans="1:2">
      <c r="A2054" t="s">
        <v>8219</v>
      </c>
      <c r="B2054">
        <v>28</v>
      </c>
    </row>
    <row r="2055" spans="1:2">
      <c r="A2055" t="s">
        <v>8219</v>
      </c>
      <c r="B2055">
        <v>17</v>
      </c>
    </row>
    <row r="2056" spans="1:2">
      <c r="A2056" t="s">
        <v>8219</v>
      </c>
      <c r="B2056">
        <v>12</v>
      </c>
    </row>
    <row r="2057" spans="1:2">
      <c r="A2057" t="s">
        <v>8219</v>
      </c>
      <c r="B2057">
        <v>40</v>
      </c>
    </row>
    <row r="2058" spans="1:2">
      <c r="A2058" t="s">
        <v>8219</v>
      </c>
      <c r="B2058">
        <v>57</v>
      </c>
    </row>
    <row r="2059" spans="1:2">
      <c r="A2059" t="s">
        <v>8219</v>
      </c>
      <c r="B2059">
        <v>114</v>
      </c>
    </row>
    <row r="2060" spans="1:2">
      <c r="A2060" t="s">
        <v>8219</v>
      </c>
      <c r="B2060">
        <v>31</v>
      </c>
    </row>
    <row r="2061" spans="1:2">
      <c r="A2061" t="s">
        <v>8219</v>
      </c>
      <c r="B2061">
        <v>3</v>
      </c>
    </row>
    <row r="2062" spans="1:2">
      <c r="A2062" t="s">
        <v>8219</v>
      </c>
      <c r="B2062">
        <v>16</v>
      </c>
    </row>
    <row r="2063" spans="1:2">
      <c r="A2063" t="s">
        <v>8219</v>
      </c>
      <c r="B2063">
        <v>199</v>
      </c>
    </row>
    <row r="2064" spans="1:2">
      <c r="A2064" t="s">
        <v>8219</v>
      </c>
      <c r="B2064">
        <v>31</v>
      </c>
    </row>
    <row r="2065" spans="1:2">
      <c r="A2065" t="s">
        <v>8219</v>
      </c>
      <c r="B2065">
        <v>30</v>
      </c>
    </row>
    <row r="2066" spans="1:2">
      <c r="A2066" t="s">
        <v>8219</v>
      </c>
      <c r="B2066">
        <v>34</v>
      </c>
    </row>
    <row r="2067" spans="1:2">
      <c r="A2067" t="s">
        <v>8219</v>
      </c>
      <c r="B2067">
        <v>18</v>
      </c>
    </row>
    <row r="2068" spans="1:2">
      <c r="A2068" t="s">
        <v>8219</v>
      </c>
      <c r="B2068">
        <v>67</v>
      </c>
    </row>
    <row r="2069" spans="1:2">
      <c r="A2069" t="s">
        <v>8219</v>
      </c>
      <c r="B2069">
        <v>66</v>
      </c>
    </row>
    <row r="2070" spans="1:2">
      <c r="A2070" t="s">
        <v>8219</v>
      </c>
      <c r="B2070">
        <v>23</v>
      </c>
    </row>
    <row r="2071" spans="1:2">
      <c r="A2071" t="s">
        <v>8219</v>
      </c>
      <c r="B2071">
        <v>126</v>
      </c>
    </row>
    <row r="2072" spans="1:2">
      <c r="A2072" t="s">
        <v>8219</v>
      </c>
      <c r="B2072">
        <v>6</v>
      </c>
    </row>
    <row r="2073" spans="1:2">
      <c r="A2073" t="s">
        <v>8219</v>
      </c>
      <c r="B2073">
        <v>25</v>
      </c>
    </row>
    <row r="2074" spans="1:2">
      <c r="A2074" t="s">
        <v>8219</v>
      </c>
      <c r="B2074">
        <v>39</v>
      </c>
    </row>
    <row r="2075" spans="1:2">
      <c r="A2075" t="s">
        <v>8219</v>
      </c>
      <c r="B2075">
        <v>62</v>
      </c>
    </row>
    <row r="2076" spans="1:2">
      <c r="A2076" t="s">
        <v>8219</v>
      </c>
      <c r="B2076">
        <v>31</v>
      </c>
    </row>
    <row r="2077" spans="1:2">
      <c r="A2077" t="s">
        <v>8219</v>
      </c>
      <c r="B2077">
        <v>274</v>
      </c>
    </row>
    <row r="2078" spans="1:2">
      <c r="A2078" t="s">
        <v>8219</v>
      </c>
      <c r="B2078">
        <v>17</v>
      </c>
    </row>
    <row r="2079" spans="1:2">
      <c r="A2079" t="s">
        <v>8219</v>
      </c>
      <c r="B2079">
        <v>14</v>
      </c>
    </row>
    <row r="2080" spans="1:2">
      <c r="A2080" t="s">
        <v>8219</v>
      </c>
      <c r="B2080">
        <v>60</v>
      </c>
    </row>
    <row r="2081" spans="1:2">
      <c r="A2081" t="s">
        <v>8219</v>
      </c>
      <c r="B2081">
        <v>33</v>
      </c>
    </row>
    <row r="2082" spans="1:2">
      <c r="A2082" t="s">
        <v>8219</v>
      </c>
      <c r="B2082">
        <v>78</v>
      </c>
    </row>
    <row r="2083" spans="1:2">
      <c r="A2083" t="s">
        <v>8219</v>
      </c>
      <c r="B2083">
        <v>30</v>
      </c>
    </row>
    <row r="2084" spans="1:2">
      <c r="A2084" t="s">
        <v>8219</v>
      </c>
      <c r="B2084">
        <v>136</v>
      </c>
    </row>
    <row r="2085" spans="1:2">
      <c r="A2085" t="s">
        <v>8219</v>
      </c>
      <c r="B2085">
        <v>40</v>
      </c>
    </row>
    <row r="2086" spans="1:2">
      <c r="A2086" t="s">
        <v>8219</v>
      </c>
      <c r="B2086">
        <v>18</v>
      </c>
    </row>
    <row r="2087" spans="1:2">
      <c r="A2087" t="s">
        <v>8219</v>
      </c>
      <c r="B2087">
        <v>39</v>
      </c>
    </row>
    <row r="2088" spans="1:2">
      <c r="A2088" t="s">
        <v>8219</v>
      </c>
      <c r="B2088">
        <v>21</v>
      </c>
    </row>
    <row r="2089" spans="1:2">
      <c r="A2089" t="s">
        <v>8219</v>
      </c>
      <c r="B2089">
        <v>30</v>
      </c>
    </row>
    <row r="2090" spans="1:2">
      <c r="A2090" t="s">
        <v>8219</v>
      </c>
      <c r="B2090">
        <v>27</v>
      </c>
    </row>
    <row r="2091" spans="1:2">
      <c r="A2091" t="s">
        <v>8219</v>
      </c>
      <c r="B2091">
        <v>35</v>
      </c>
    </row>
    <row r="2092" spans="1:2">
      <c r="A2092" t="s">
        <v>8219</v>
      </c>
      <c r="B2092">
        <v>13</v>
      </c>
    </row>
    <row r="2093" spans="1:2">
      <c r="A2093" t="s">
        <v>8219</v>
      </c>
      <c r="B2093">
        <v>23</v>
      </c>
    </row>
    <row r="2094" spans="1:2">
      <c r="A2094" t="s">
        <v>8219</v>
      </c>
      <c r="B2094">
        <v>39</v>
      </c>
    </row>
    <row r="2095" spans="1:2">
      <c r="A2095" t="s">
        <v>8219</v>
      </c>
      <c r="B2095">
        <v>35</v>
      </c>
    </row>
    <row r="2096" spans="1:2">
      <c r="A2096" t="s">
        <v>8219</v>
      </c>
      <c r="B2096">
        <v>27</v>
      </c>
    </row>
    <row r="2097" spans="1:2">
      <c r="A2097" t="s">
        <v>8219</v>
      </c>
      <c r="B2097">
        <v>21</v>
      </c>
    </row>
    <row r="2098" spans="1:2">
      <c r="A2098" t="s">
        <v>8219</v>
      </c>
      <c r="B2098">
        <v>104</v>
      </c>
    </row>
    <row r="2099" spans="1:2">
      <c r="A2099" t="s">
        <v>8219</v>
      </c>
      <c r="B2099">
        <v>19</v>
      </c>
    </row>
    <row r="2100" spans="1:2">
      <c r="A2100" t="s">
        <v>8219</v>
      </c>
      <c r="B2100">
        <v>97</v>
      </c>
    </row>
    <row r="2101" spans="1:2">
      <c r="A2101" t="s">
        <v>8219</v>
      </c>
      <c r="B2101">
        <v>27</v>
      </c>
    </row>
    <row r="2102" spans="1:2">
      <c r="A2102" t="s">
        <v>8219</v>
      </c>
      <c r="B2102">
        <v>24</v>
      </c>
    </row>
    <row r="2103" spans="1:2">
      <c r="A2103" t="s">
        <v>8219</v>
      </c>
      <c r="B2103">
        <v>13</v>
      </c>
    </row>
    <row r="2104" spans="1:2">
      <c r="A2104" t="s">
        <v>8219</v>
      </c>
      <c r="B2104">
        <v>46</v>
      </c>
    </row>
    <row r="2105" spans="1:2">
      <c r="A2105" t="s">
        <v>8219</v>
      </c>
      <c r="B2105">
        <v>4</v>
      </c>
    </row>
    <row r="2106" spans="1:2">
      <c r="A2106" t="s">
        <v>8219</v>
      </c>
      <c r="B2106">
        <v>40</v>
      </c>
    </row>
    <row r="2107" spans="1:2">
      <c r="A2107" t="s">
        <v>8219</v>
      </c>
      <c r="B2107">
        <v>44</v>
      </c>
    </row>
    <row r="2108" spans="1:2">
      <c r="A2108" t="s">
        <v>8219</v>
      </c>
      <c r="B2108">
        <v>35</v>
      </c>
    </row>
    <row r="2109" spans="1:2">
      <c r="A2109" t="s">
        <v>8219</v>
      </c>
      <c r="B2109">
        <v>63</v>
      </c>
    </row>
    <row r="2110" spans="1:2">
      <c r="A2110" t="s">
        <v>8219</v>
      </c>
      <c r="B2110">
        <v>89</v>
      </c>
    </row>
    <row r="2111" spans="1:2">
      <c r="A2111" t="s">
        <v>8219</v>
      </c>
      <c r="B2111">
        <v>15</v>
      </c>
    </row>
    <row r="2112" spans="1:2">
      <c r="A2112" t="s">
        <v>8219</v>
      </c>
      <c r="B2112">
        <v>46</v>
      </c>
    </row>
    <row r="2113" spans="1:2">
      <c r="A2113" t="s">
        <v>8219</v>
      </c>
      <c r="B2113">
        <v>33</v>
      </c>
    </row>
    <row r="2114" spans="1:2">
      <c r="A2114" t="s">
        <v>8219</v>
      </c>
      <c r="B2114">
        <v>52</v>
      </c>
    </row>
    <row r="2115" spans="1:2">
      <c r="A2115" t="s">
        <v>8219</v>
      </c>
      <c r="B2115">
        <v>7</v>
      </c>
    </row>
    <row r="2116" spans="1:2">
      <c r="A2116" t="s">
        <v>8219</v>
      </c>
      <c r="B2116">
        <v>28</v>
      </c>
    </row>
    <row r="2117" spans="1:2">
      <c r="A2117" t="s">
        <v>8219</v>
      </c>
      <c r="B2117">
        <v>11</v>
      </c>
    </row>
    <row r="2118" spans="1:2">
      <c r="A2118" t="s">
        <v>8219</v>
      </c>
      <c r="B2118">
        <v>15</v>
      </c>
    </row>
    <row r="2119" spans="1:2">
      <c r="A2119" t="s">
        <v>8219</v>
      </c>
      <c r="B2119">
        <v>30</v>
      </c>
    </row>
    <row r="2120" spans="1:2">
      <c r="A2120" t="s">
        <v>8219</v>
      </c>
      <c r="B2120">
        <v>27</v>
      </c>
    </row>
    <row r="2121" spans="1:2">
      <c r="A2121" t="s">
        <v>8219</v>
      </c>
      <c r="B2121">
        <v>28</v>
      </c>
    </row>
    <row r="2122" spans="1:2">
      <c r="A2122" t="s">
        <v>8219</v>
      </c>
      <c r="B2122">
        <v>17</v>
      </c>
    </row>
    <row r="2123" spans="1:2">
      <c r="A2123" t="s">
        <v>8219</v>
      </c>
      <c r="B2123">
        <v>50</v>
      </c>
    </row>
    <row r="2124" spans="1:2">
      <c r="A2124" t="s">
        <v>8219</v>
      </c>
      <c r="B2124">
        <v>26</v>
      </c>
    </row>
    <row r="2125" spans="1:2">
      <c r="A2125" t="s">
        <v>8219</v>
      </c>
      <c r="B2125">
        <v>88</v>
      </c>
    </row>
    <row r="2126" spans="1:2">
      <c r="A2126" t="s">
        <v>8219</v>
      </c>
      <c r="B2126">
        <v>91</v>
      </c>
    </row>
    <row r="2127" spans="1:2">
      <c r="A2127" t="s">
        <v>8219</v>
      </c>
      <c r="B2127">
        <v>3</v>
      </c>
    </row>
    <row r="2128" spans="1:2">
      <c r="A2128" t="s">
        <v>8219</v>
      </c>
      <c r="B2128">
        <v>28</v>
      </c>
    </row>
    <row r="2129" spans="1:2">
      <c r="A2129" t="s">
        <v>8219</v>
      </c>
      <c r="B2129">
        <v>77</v>
      </c>
    </row>
    <row r="2130" spans="1:2">
      <c r="A2130" t="s">
        <v>8219</v>
      </c>
      <c r="B2130">
        <v>27</v>
      </c>
    </row>
    <row r="2131" spans="1:2">
      <c r="A2131" t="s">
        <v>8219</v>
      </c>
      <c r="B2131">
        <v>107</v>
      </c>
    </row>
    <row r="2132" spans="1:2">
      <c r="A2132" t="s">
        <v>8219</v>
      </c>
      <c r="B2132">
        <v>96</v>
      </c>
    </row>
    <row r="2133" spans="1:2">
      <c r="A2133" t="s">
        <v>8219</v>
      </c>
      <c r="B2133">
        <v>56</v>
      </c>
    </row>
    <row r="2134" spans="1:2">
      <c r="A2134" t="s">
        <v>8219</v>
      </c>
      <c r="B2134">
        <v>58</v>
      </c>
    </row>
    <row r="2135" spans="1:2">
      <c r="A2135" t="s">
        <v>8219</v>
      </c>
      <c r="B2135">
        <v>15</v>
      </c>
    </row>
    <row r="2136" spans="1:2">
      <c r="A2136" t="s">
        <v>8219</v>
      </c>
      <c r="B2136">
        <v>20</v>
      </c>
    </row>
    <row r="2137" spans="1:2">
      <c r="A2137" t="s">
        <v>8219</v>
      </c>
      <c r="B2137">
        <v>38</v>
      </c>
    </row>
    <row r="2138" spans="1:2">
      <c r="A2138" t="s">
        <v>8219</v>
      </c>
      <c r="B2138">
        <v>33</v>
      </c>
    </row>
    <row r="2139" spans="1:2">
      <c r="A2139" t="s">
        <v>8219</v>
      </c>
      <c r="B2139">
        <v>57</v>
      </c>
    </row>
    <row r="2140" spans="1:2">
      <c r="A2140" t="s">
        <v>8219</v>
      </c>
      <c r="B2140">
        <v>25</v>
      </c>
    </row>
    <row r="2141" spans="1:2">
      <c r="A2141" t="s">
        <v>8219</v>
      </c>
      <c r="B2141">
        <v>14</v>
      </c>
    </row>
    <row r="2142" spans="1:2">
      <c r="A2142" t="s">
        <v>8219</v>
      </c>
      <c r="B2142">
        <v>94</v>
      </c>
    </row>
    <row r="2143" spans="1:2">
      <c r="A2143" t="s">
        <v>8219</v>
      </c>
      <c r="B2143">
        <v>59</v>
      </c>
    </row>
    <row r="2144" spans="1:2">
      <c r="A2144" t="s">
        <v>8219</v>
      </c>
      <c r="B2144">
        <v>36</v>
      </c>
    </row>
    <row r="2145" spans="1:2">
      <c r="A2145" t="s">
        <v>8219</v>
      </c>
      <c r="B2145">
        <v>115</v>
      </c>
    </row>
    <row r="2146" spans="1:2">
      <c r="A2146" t="s">
        <v>8219</v>
      </c>
      <c r="B2146">
        <v>30</v>
      </c>
    </row>
    <row r="2147" spans="1:2">
      <c r="A2147" t="s">
        <v>8219</v>
      </c>
      <c r="B2147">
        <v>52</v>
      </c>
    </row>
    <row r="2148" spans="1:2">
      <c r="A2148" t="s">
        <v>8219</v>
      </c>
      <c r="B2148">
        <v>27</v>
      </c>
    </row>
    <row r="2149" spans="1:2">
      <c r="A2149" t="s">
        <v>8219</v>
      </c>
      <c r="B2149">
        <v>24</v>
      </c>
    </row>
    <row r="2150" spans="1:2">
      <c r="A2150" t="s">
        <v>8219</v>
      </c>
      <c r="B2150">
        <v>10</v>
      </c>
    </row>
    <row r="2151" spans="1:2">
      <c r="A2151" t="s">
        <v>8219</v>
      </c>
      <c r="B2151">
        <v>30</v>
      </c>
    </row>
    <row r="2152" spans="1:2">
      <c r="A2152" t="s">
        <v>8219</v>
      </c>
      <c r="B2152">
        <v>71</v>
      </c>
    </row>
    <row r="2153" spans="1:2">
      <c r="A2153" t="s">
        <v>8219</v>
      </c>
      <c r="B2153">
        <v>10</v>
      </c>
    </row>
    <row r="2154" spans="1:2">
      <c r="A2154" t="s">
        <v>8219</v>
      </c>
      <c r="B2154">
        <v>24</v>
      </c>
    </row>
    <row r="2155" spans="1:2">
      <c r="A2155" t="s">
        <v>8219</v>
      </c>
      <c r="B2155">
        <v>38</v>
      </c>
    </row>
    <row r="2156" spans="1:2">
      <c r="A2156" t="s">
        <v>8219</v>
      </c>
      <c r="B2156">
        <v>26</v>
      </c>
    </row>
    <row r="2157" spans="1:2">
      <c r="A2157" t="s">
        <v>8219</v>
      </c>
      <c r="B2157">
        <v>19</v>
      </c>
    </row>
    <row r="2158" spans="1:2">
      <c r="A2158" t="s">
        <v>8219</v>
      </c>
      <c r="B2158">
        <v>11</v>
      </c>
    </row>
    <row r="2159" spans="1:2">
      <c r="A2159" t="s">
        <v>8219</v>
      </c>
      <c r="B2159">
        <v>27</v>
      </c>
    </row>
    <row r="2160" spans="1:2">
      <c r="A2160" t="s">
        <v>8219</v>
      </c>
      <c r="B2160">
        <v>34</v>
      </c>
    </row>
    <row r="2161" spans="1:2">
      <c r="A2161" t="s">
        <v>8219</v>
      </c>
      <c r="B2161">
        <v>20</v>
      </c>
    </row>
    <row r="2162" spans="1:2">
      <c r="A2162" t="s">
        <v>8219</v>
      </c>
      <c r="B2162">
        <v>37</v>
      </c>
    </row>
    <row r="2163" spans="1:2">
      <c r="A2163" t="s">
        <v>8219</v>
      </c>
      <c r="B2163">
        <v>20</v>
      </c>
    </row>
    <row r="2164" spans="1:2">
      <c r="A2164" t="s">
        <v>8219</v>
      </c>
      <c r="B2164">
        <v>10</v>
      </c>
    </row>
    <row r="2165" spans="1:2">
      <c r="A2165" t="s">
        <v>8219</v>
      </c>
      <c r="B2165">
        <v>26</v>
      </c>
    </row>
    <row r="2166" spans="1:2">
      <c r="A2166" t="s">
        <v>8219</v>
      </c>
      <c r="B2166">
        <v>20</v>
      </c>
    </row>
    <row r="2167" spans="1:2">
      <c r="A2167" t="s">
        <v>8219</v>
      </c>
      <c r="B2167">
        <v>46</v>
      </c>
    </row>
    <row r="2168" spans="1:2">
      <c r="A2168" t="s">
        <v>8219</v>
      </c>
      <c r="B2168">
        <v>76</v>
      </c>
    </row>
    <row r="2169" spans="1:2">
      <c r="A2169" t="s">
        <v>8219</v>
      </c>
      <c r="B2169">
        <v>41</v>
      </c>
    </row>
    <row r="2170" spans="1:2">
      <c r="A2170" t="s">
        <v>8219</v>
      </c>
      <c r="B2170">
        <v>7</v>
      </c>
    </row>
    <row r="2171" spans="1:2">
      <c r="A2171" t="s">
        <v>8219</v>
      </c>
      <c r="B2171">
        <v>49</v>
      </c>
    </row>
    <row r="2172" spans="1:2">
      <c r="A2172" t="s">
        <v>8219</v>
      </c>
      <c r="B2172">
        <v>26</v>
      </c>
    </row>
    <row r="2173" spans="1:2">
      <c r="A2173" t="s">
        <v>8219</v>
      </c>
      <c r="B2173">
        <v>65</v>
      </c>
    </row>
    <row r="2174" spans="1:2">
      <c r="A2174" t="s">
        <v>8219</v>
      </c>
      <c r="B2174">
        <v>28</v>
      </c>
    </row>
    <row r="2175" spans="1:2">
      <c r="A2175" t="s">
        <v>8219</v>
      </c>
      <c r="B2175">
        <v>8</v>
      </c>
    </row>
    <row r="2176" spans="1:2">
      <c r="A2176" t="s">
        <v>8219</v>
      </c>
      <c r="B2176">
        <v>3</v>
      </c>
    </row>
    <row r="2177" spans="1:2">
      <c r="A2177" t="s">
        <v>8219</v>
      </c>
      <c r="B2177">
        <v>9</v>
      </c>
    </row>
    <row r="2178" spans="1:2">
      <c r="A2178" t="s">
        <v>8219</v>
      </c>
      <c r="B2178">
        <v>9</v>
      </c>
    </row>
    <row r="2179" spans="1:2">
      <c r="A2179" t="s">
        <v>8219</v>
      </c>
      <c r="B2179">
        <v>20</v>
      </c>
    </row>
    <row r="2180" spans="1:2">
      <c r="A2180" t="s">
        <v>8219</v>
      </c>
      <c r="B2180">
        <v>57</v>
      </c>
    </row>
    <row r="2181" spans="1:2">
      <c r="A2181" t="s">
        <v>8219</v>
      </c>
      <c r="B2181">
        <v>8</v>
      </c>
    </row>
    <row r="2182" spans="1:2">
      <c r="A2182" t="s">
        <v>8219</v>
      </c>
      <c r="B2182">
        <v>14</v>
      </c>
    </row>
    <row r="2183" spans="1:2">
      <c r="A2183" t="s">
        <v>8219</v>
      </c>
      <c r="B2183">
        <v>17</v>
      </c>
    </row>
    <row r="2184" spans="1:2">
      <c r="A2184" t="s">
        <v>8219</v>
      </c>
      <c r="B2184">
        <v>100</v>
      </c>
    </row>
    <row r="2185" spans="1:2">
      <c r="A2185" t="s">
        <v>8219</v>
      </c>
      <c r="B2185">
        <v>32</v>
      </c>
    </row>
    <row r="2186" spans="1:2">
      <c r="A2186" t="s">
        <v>8219</v>
      </c>
      <c r="B2186">
        <v>3</v>
      </c>
    </row>
  </sheetData>
  <conditionalFormatting sqref="A1:A1046647">
    <cfRule type="cellIs" dxfId="5" priority="4" operator="equal">
      <formula>"canceled"</formula>
    </cfRule>
    <cfRule type="containsText" dxfId="4" priority="5" operator="containsText" text="fai">
      <formula>NOT(ISERROR(SEARCH("fai",A1)))</formula>
    </cfRule>
    <cfRule type="containsText" dxfId="3" priority="6" operator="containsText" text="successful">
      <formula>NOT(ISERROR(SEARCH("successful",A1)))</formula>
    </cfRule>
  </conditionalFormatting>
  <conditionalFormatting sqref="D1:D1045992">
    <cfRule type="cellIs" dxfId="2" priority="1" operator="equal">
      <formula>"canceled"</formula>
    </cfRule>
    <cfRule type="containsText" dxfId="1" priority="2" operator="containsText" text="fai">
      <formula>NOT(ISERROR(SEARCH("fai",D1)))</formula>
    </cfRule>
    <cfRule type="containsText" dxfId="0" priority="3" operator="containsText" text="successful">
      <formula>NOT(ISERROR(SEARCH("successful",D1)))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Pivot1 - Category</vt:lpstr>
      <vt:lpstr>Pivot2 - Month</vt:lpstr>
      <vt:lpstr>Pivot3-staff pick</vt:lpstr>
      <vt:lpstr>Pivot4 - spotlight</vt:lpstr>
      <vt:lpstr>Sheet1</vt:lpstr>
      <vt:lpstr>Sheet4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Hoa Duong</cp:lastModifiedBy>
  <dcterms:created xsi:type="dcterms:W3CDTF">2017-04-20T15:17:24Z</dcterms:created>
  <dcterms:modified xsi:type="dcterms:W3CDTF">2020-10-04T18:58:05Z</dcterms:modified>
</cp:coreProperties>
</file>