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le1\Downloads\"/>
    </mc:Choice>
  </mc:AlternateContent>
  <xr:revisionPtr revIDLastSave="0" documentId="13_ncr:1_{FED42BF8-5ADF-4856-98E5-3EC12DF07AE1}" xr6:coauthVersionLast="47" xr6:coauthVersionMax="47" xr10:uidLastSave="{00000000-0000-0000-0000-000000000000}"/>
  <bookViews>
    <workbookView xWindow="-108" yWindow="-108" windowWidth="23256" windowHeight="14856" activeTab="3" xr2:uid="{00000000-000D-0000-FFFF-FFFF00000000}"/>
  </bookViews>
  <sheets>
    <sheet name="Instructions" sheetId="1" r:id="rId1"/>
    <sheet name="Summary" sheetId="2" r:id="rId2"/>
    <sheet name="Calculator" sheetId="3" r:id="rId3"/>
    <sheet name="Action Pla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4" l="1"/>
  <c r="A14" i="4"/>
  <c r="C13" i="4"/>
  <c r="A13" i="4"/>
  <c r="C12" i="4"/>
  <c r="A12" i="4"/>
  <c r="C11" i="4"/>
  <c r="B11" i="4"/>
  <c r="A11" i="4"/>
  <c r="C10" i="4"/>
  <c r="B10" i="4"/>
  <c r="A10" i="4"/>
  <c r="C9" i="4"/>
  <c r="A9" i="4"/>
  <c r="C8" i="4"/>
  <c r="B8" i="4"/>
  <c r="A8" i="4"/>
  <c r="C7" i="4"/>
  <c r="A7" i="4"/>
  <c r="C6" i="4"/>
  <c r="A6" i="4"/>
  <c r="C5" i="4"/>
  <c r="A5" i="4"/>
  <c r="C4" i="4"/>
  <c r="B4" i="4"/>
  <c r="A4" i="4"/>
  <c r="F14" i="3"/>
  <c r="B14" i="4" s="1"/>
  <c r="E14" i="3"/>
  <c r="F13" i="3"/>
  <c r="E13" i="3" s="1"/>
  <c r="F12" i="3"/>
  <c r="B12" i="4" s="1"/>
  <c r="E12" i="3"/>
  <c r="F11" i="3"/>
  <c r="H11" i="3" s="1"/>
  <c r="D11" i="4" s="1"/>
  <c r="E11" i="4" s="1"/>
  <c r="E11" i="3"/>
  <c r="F10" i="3"/>
  <c r="H10" i="3" s="1"/>
  <c r="D10" i="4" s="1"/>
  <c r="E10" i="4" s="1"/>
  <c r="E10" i="3"/>
  <c r="F9" i="3"/>
  <c r="E9" i="3" s="1"/>
  <c r="F8" i="3"/>
  <c r="H8" i="3" s="1"/>
  <c r="D8" i="4" s="1"/>
  <c r="E8" i="4" s="1"/>
  <c r="E8" i="3"/>
  <c r="F7" i="3"/>
  <c r="B7" i="4" s="1"/>
  <c r="E7" i="3"/>
  <c r="F6" i="3"/>
  <c r="B6" i="4" s="1"/>
  <c r="E6" i="3"/>
  <c r="F5" i="3"/>
  <c r="B5" i="4" s="1"/>
  <c r="F4" i="3"/>
  <c r="H4" i="3" s="1"/>
  <c r="E4" i="3"/>
  <c r="C16" i="2"/>
  <c r="C11" i="2"/>
  <c r="D4" i="4" l="1"/>
  <c r="H5" i="3"/>
  <c r="D5" i="4" s="1"/>
  <c r="H9" i="3"/>
  <c r="D9" i="4" s="1"/>
  <c r="E9" i="4" s="1"/>
  <c r="H13" i="3"/>
  <c r="D13" i="4" s="1"/>
  <c r="E13" i="4" s="1"/>
  <c r="B13" i="4"/>
  <c r="H6" i="3"/>
  <c r="D6" i="4" s="1"/>
  <c r="H14" i="3"/>
  <c r="D14" i="4" s="1"/>
  <c r="E14" i="4" s="1"/>
  <c r="H7" i="3"/>
  <c r="D7" i="4" s="1"/>
  <c r="E7" i="4" s="1"/>
  <c r="B9" i="4"/>
  <c r="C3" i="2"/>
  <c r="F3" i="2"/>
  <c r="H12" i="3"/>
  <c r="D12" i="4" s="1"/>
  <c r="E12" i="4" s="1"/>
  <c r="E5" i="3"/>
  <c r="E6" i="4" l="1"/>
  <c r="E5" i="4"/>
  <c r="E4" i="4"/>
  <c r="C4" i="2"/>
  <c r="C7" i="2" l="1"/>
  <c r="F4" i="2"/>
  <c r="C12" i="2" l="1"/>
  <c r="C17" i="2" s="1"/>
  <c r="F5" i="2"/>
  <c r="C1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Dale Hopkinson</author>
  </authors>
  <commentList>
    <comment ref="A3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>What feature is limited in the current plan (e.g., storage, seats)?</t>
        </r>
      </text>
    </comment>
    <comment ref="B3" authorId="0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>The default value or limit included in the plan.</t>
        </r>
      </text>
    </comment>
    <comment ref="C3" authorId="0" shapeId="0" xr:uid="{00000000-0006-0000-0200-000003000000}">
      <text>
        <r>
          <rPr>
            <sz val="11"/>
            <color theme="1"/>
            <rFont val="Calibri"/>
            <family val="2"/>
            <scheme val="minor"/>
          </rPr>
          <t>How many customers are currently going over the plan's limit?</t>
        </r>
      </text>
    </comment>
    <comment ref="D3" authorId="0" shapeId="0" xr:uid="{00000000-0006-0000-0200-000004000000}">
      <text>
        <r>
          <rPr>
            <sz val="11"/>
            <color theme="1"/>
            <rFont val="Calibri"/>
            <family val="2"/>
            <scheme val="minor"/>
          </rPr>
          <t>What you'd charge per customer to access more of this feature.</t>
        </r>
      </text>
    </comment>
    <comment ref="E3" authorId="0" shapeId="0" xr:uid="{00000000-0006-0000-0200-000005000000}">
      <text>
        <r>
          <rPr>
            <sz val="11"/>
            <color theme="1"/>
            <rFont val="Calibri"/>
            <family val="2"/>
            <scheme val="minor"/>
          </rPr>
          <t>Customers over limit × monthly upgrade cost.</t>
        </r>
      </text>
    </comment>
    <comment ref="F3" authorId="0" shapeId="0" xr:uid="{00000000-0006-0000-0200-000006000000}">
      <text>
        <r>
          <rPr>
            <sz val="11"/>
            <color theme="1"/>
            <rFont val="Calibri"/>
            <family val="2"/>
            <scheme val="minor"/>
          </rPr>
          <t>Monthly revenue opportunity × 12 months.</t>
        </r>
      </text>
    </comment>
    <comment ref="G3" authorId="0" shapeId="0" xr:uid="{00000000-0006-0000-0200-000007000000}">
      <text>
        <r>
          <rPr>
            <sz val="11"/>
            <color theme="1"/>
            <rFont val="Calibri"/>
            <family val="2"/>
            <scheme val="minor"/>
          </rPr>
          <t>Estimated percentage of customers likely to upgrade.</t>
        </r>
      </text>
    </comment>
    <comment ref="H3" authorId="0" shapeId="0" xr:uid="{00000000-0006-0000-0200-000008000000}">
      <text>
        <r>
          <rPr>
            <sz val="11"/>
            <color theme="1"/>
            <rFont val="Calibri"/>
            <family val="2"/>
            <scheme val="minor"/>
          </rPr>
          <t>Annual revenue × estimated conversion. Helps prioritize.</t>
        </r>
      </text>
    </comment>
  </commentList>
</comments>
</file>

<file path=xl/sharedStrings.xml><?xml version="1.0" encoding="utf-8"?>
<sst xmlns="http://schemas.openxmlformats.org/spreadsheetml/2006/main" count="56" uniqueCount="48">
  <si>
    <t>Dale Hopkinson – Entitlement Revenue Leak Calculator</t>
  </si>
  <si>
    <t>Quantify and prioritize revenue recovery opportunities</t>
  </si>
  <si>
    <t>Purpose</t>
  </si>
  <si>
    <t xml:space="preserve">Identify revenue leakage caused by missing or weak entitlement enforcement and prioritize where enterprise-grade entitlement controls should be implemented first.
</t>
  </si>
  <si>
    <t>Step 1</t>
  </si>
  <si>
    <t>Enter product and usage data in yellow fields (Calculator tab)</t>
  </si>
  <si>
    <t>Step 2</t>
  </si>
  <si>
    <t>Select conversion rates.</t>
  </si>
  <si>
    <t>Step 3</t>
  </si>
  <si>
    <t>Review expected revenue and top priorities in the Summary tab</t>
  </si>
  <si>
    <t>Step 4</t>
  </si>
  <si>
    <t xml:space="preserve">Use the Action Plan to compare feature-level revenue impact and decide what’s worth pursuing
</t>
  </si>
  <si>
    <t>Author</t>
  </si>
  <si>
    <t>Dale Hopkinson</t>
  </si>
  <si>
    <t>Disclaimer</t>
  </si>
  <si>
    <t>Estimates only; validate with your own data.</t>
  </si>
  <si>
    <t>Executive Summary Dashboard</t>
  </si>
  <si>
    <t>Total Annual Revenue Leak</t>
  </si>
  <si>
    <t>Revenue Leak Identified</t>
  </si>
  <si>
    <t>Total Revenue Opportunity</t>
  </si>
  <si>
    <t>Recovered Year 1</t>
  </si>
  <si>
    <t>Total Company ARR (User Input)</t>
  </si>
  <si>
    <t>3‑Year Entitlement Impact</t>
  </si>
  <si>
    <t>Year 1 Entitlement Contribution to ARR (Leak Recovery)</t>
  </si>
  <si>
    <t>Year 2 Company ARR Growth (%)</t>
  </si>
  <si>
    <t>Year 2 Upsell Attributed to Entitlements %</t>
  </si>
  <si>
    <t>Year 2 Upsell Attributed to Entitlements $</t>
  </si>
  <si>
    <t>Year 2 Total Entitlement Contribution to ARR</t>
  </si>
  <si>
    <t>Year 3 Company ARR Growth (%)</t>
  </si>
  <si>
    <t>Year 3 Upsell Attributed to Entitlements %</t>
  </si>
  <si>
    <t>Year 3 Upsell Attributed to Entitlements $</t>
  </si>
  <si>
    <t>Year 3 Total Entitlement Contribution to ARR</t>
  </si>
  <si>
    <t>3-Year Cumulative Entitlement Contribution</t>
  </si>
  <si>
    <t>Usage Feature or Attribute Name</t>
  </si>
  <si>
    <t>Plan Limit</t>
  </si>
  <si>
    <t>Customers Exceeding Limit</t>
  </si>
  <si>
    <t>Upgrade  Price</t>
  </si>
  <si>
    <t>Monthly Revenue Leak</t>
  </si>
  <si>
    <t>Annual Revenue Leak</t>
  </si>
  <si>
    <t>Expected Conversion %</t>
  </si>
  <si>
    <t>Storage Limit (GB)</t>
  </si>
  <si>
    <t>2 GB</t>
  </si>
  <si>
    <t>API Limit (Transactions)</t>
  </si>
  <si>
    <t>Analytics</t>
  </si>
  <si>
    <t>Off/On</t>
  </si>
  <si>
    <t>Seats</t>
  </si>
  <si>
    <t>Feature</t>
  </si>
  <si>
    <t>Priority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</si>
</sst>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rgb="FFFFFFFF"/>
      <name val="Calibri"/>
      <family val="2"/>
    </font>
    <font>
      <sz val="11"/>
      <color rgb="FFFFFFFF"/>
      <name val="Calibri"/>
      <family val="2"/>
    </font>
    <font>
      <b/>
      <sz val="11"/>
      <name val="Calibri"/>
      <family val="2"/>
    </font>
    <font>
      <sz val="14"/>
      <color theme="1"/>
      <name val="Calibri"/>
      <family val="2"/>
      <scheme val="minor"/>
    </font>
    <font>
      <b/>
      <sz val="14"/>
      <name val="Calibri"/>
      <family val="2"/>
    </font>
    <font>
      <b/>
      <sz val="11"/>
      <color theme="1"/>
      <name val="Calibri"/>
      <family val="2"/>
      <scheme val="minor"/>
    </font>
    <font>
      <b/>
      <sz val="16"/>
      <color rgb="FFFFFFFF"/>
      <name val="Calibri"/>
      <family val="2"/>
    </font>
    <font>
      <sz val="14"/>
      <name val="Calibri"/>
      <family val="2"/>
    </font>
    <font>
      <b/>
      <sz val="14"/>
      <color theme="1"/>
      <name val="Calibri"/>
      <family val="2"/>
      <scheme val="minor"/>
    </font>
    <font>
      <b/>
      <sz val="11"/>
      <name val="Calibri"/>
    </font>
    <font>
      <b/>
      <sz val="16"/>
      <color theme="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004E92"/>
        <bgColor rgb="FF004E92"/>
      </patternFill>
    </fill>
    <fill>
      <patternFill patternType="solid">
        <fgColor rgb="FF2B68C4"/>
        <bgColor rgb="FF2B68C4"/>
      </patternFill>
    </fill>
    <fill>
      <patternFill patternType="solid">
        <fgColor rgb="FFFFF4CC"/>
        <bgColor rgb="FFFFF4CC"/>
      </patternFill>
    </fill>
    <fill>
      <patternFill patternType="solid">
        <fgColor rgb="FFE2EFDA"/>
        <bgColor rgb="FFE2EFDA"/>
      </patternFill>
    </fill>
    <fill>
      <patternFill patternType="solid">
        <fgColor rgb="FFA6CAF0"/>
        <bgColor rgb="FFA6CAF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9C4"/>
      </patternFill>
    </fill>
    <fill>
      <patternFill patternType="solid">
        <fgColor theme="0"/>
        <bgColor rgb="FFFFF9C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37">
    <xf numFmtId="0" fontId="0" fillId="0" borderId="0" xfId="0"/>
    <xf numFmtId="9" fontId="0" fillId="4" borderId="0" xfId="0" applyNumberFormat="1" applyFill="1" applyProtection="1">
      <protection locked="0"/>
    </xf>
    <xf numFmtId="0" fontId="0" fillId="4" borderId="0" xfId="0" applyFill="1" applyAlignment="1" applyProtection="1">
      <alignment horizontal="left" vertical="top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164" fontId="0" fillId="5" borderId="0" xfId="0" applyNumberFormat="1" applyFill="1" applyProtection="1">
      <protection locked="0"/>
    </xf>
    <xf numFmtId="0" fontId="0" fillId="4" borderId="0" xfId="0" applyFill="1" applyAlignment="1" applyProtection="1">
      <alignment horizontal="left"/>
      <protection locked="0"/>
    </xf>
    <xf numFmtId="0" fontId="0" fillId="4" borderId="0" xfId="0" applyFill="1" applyAlignment="1" applyProtection="1">
      <alignment horizontal="center"/>
      <protection locked="0"/>
    </xf>
    <xf numFmtId="164" fontId="0" fillId="4" borderId="0" xfId="1" applyNumberFormat="1" applyFont="1" applyFill="1" applyAlignment="1" applyProtection="1">
      <alignment horizontal="center"/>
      <protection locked="0"/>
    </xf>
    <xf numFmtId="164" fontId="0" fillId="4" borderId="0" xfId="0" applyNumberFormat="1" applyFill="1" applyAlignment="1" applyProtection="1">
      <alignment horizontal="center"/>
      <protection locked="0"/>
    </xf>
    <xf numFmtId="164" fontId="0" fillId="5" borderId="0" xfId="1" applyNumberFormat="1" applyFont="1" applyFill="1" applyAlignment="1" applyProtection="1">
      <alignment horizontal="center"/>
      <protection locked="0"/>
    </xf>
    <xf numFmtId="164" fontId="0" fillId="0" borderId="0" xfId="0" applyNumberFormat="1" applyProtection="1">
      <protection locked="0"/>
    </xf>
    <xf numFmtId="0" fontId="6" fillId="0" borderId="0" xfId="0" applyFont="1" applyProtection="1">
      <protection locked="0"/>
    </xf>
    <xf numFmtId="0" fontId="0" fillId="0" borderId="0" xfId="0" applyAlignment="1" applyProtection="1">
      <alignment wrapText="1"/>
      <protection locked="0"/>
    </xf>
    <xf numFmtId="0" fontId="4" fillId="0" borderId="0" xfId="0" applyFont="1" applyAlignment="1" applyProtection="1">
      <alignment vertical="center"/>
      <protection locked="0"/>
    </xf>
    <xf numFmtId="0" fontId="7" fillId="0" borderId="0" xfId="0" applyFont="1" applyProtection="1">
      <protection locked="0"/>
    </xf>
    <xf numFmtId="0" fontId="4" fillId="6" borderId="0" xfId="0" applyFont="1" applyFill="1" applyAlignment="1" applyProtection="1">
      <alignment horizontal="center" vertical="center"/>
      <protection locked="0"/>
    </xf>
    <xf numFmtId="164" fontId="4" fillId="6" borderId="0" xfId="1" applyNumberFormat="1" applyFont="1" applyFill="1" applyAlignment="1" applyProtection="1">
      <alignment horizontal="center" vertical="center"/>
      <protection locked="0"/>
    </xf>
    <xf numFmtId="164" fontId="1" fillId="0" borderId="0" xfId="1" applyNumberFormat="1" applyProtection="1">
      <protection locked="0"/>
    </xf>
    <xf numFmtId="0" fontId="5" fillId="0" borderId="0" xfId="0" applyFont="1" applyProtection="1">
      <protection locked="0"/>
    </xf>
    <xf numFmtId="0" fontId="6" fillId="0" borderId="0" xfId="0" applyFont="1"/>
    <xf numFmtId="0" fontId="5" fillId="0" borderId="0" xfId="0" applyFont="1"/>
    <xf numFmtId="164" fontId="5" fillId="0" borderId="0" xfId="0" applyNumberFormat="1" applyFont="1" applyProtection="1">
      <protection locked="0"/>
    </xf>
    <xf numFmtId="164" fontId="5" fillId="0" borderId="0" xfId="0" applyNumberFormat="1" applyFont="1"/>
    <xf numFmtId="0" fontId="9" fillId="0" borderId="0" xfId="0" applyFont="1" applyProtection="1">
      <protection locked="0"/>
    </xf>
    <xf numFmtId="164" fontId="10" fillId="0" borderId="0" xfId="0" applyNumberFormat="1" applyFont="1"/>
    <xf numFmtId="0" fontId="11" fillId="0" borderId="0" xfId="0" applyFont="1" applyProtection="1">
      <protection locked="0"/>
    </xf>
    <xf numFmtId="165" fontId="0" fillId="0" borderId="0" xfId="0" applyNumberFormat="1" applyProtection="1"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3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9" fontId="5" fillId="7" borderId="0" xfId="2" applyFont="1" applyFill="1" applyProtection="1">
      <protection locked="0"/>
    </xf>
    <xf numFmtId="164" fontId="5" fillId="8" borderId="0" xfId="0" applyNumberFormat="1" applyFont="1" applyFill="1" applyProtection="1">
      <protection locked="0"/>
    </xf>
    <xf numFmtId="164" fontId="5" fillId="9" borderId="0" xfId="0" applyNumberFormat="1" applyFont="1" applyFill="1" applyProtection="1">
      <protection locked="0"/>
    </xf>
    <xf numFmtId="0" fontId="0" fillId="9" borderId="0" xfId="0" applyFill="1"/>
  </cellXfs>
  <cellStyles count="3">
    <cellStyle name="Currency" xfId="1" builtinId="4"/>
    <cellStyle name="Normal" xfId="0" builtinId="0"/>
    <cellStyle name="Percent" xfId="2" builtinId="5"/>
  </cellStyles>
  <dxfs count="3"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EB9C"/>
          <bgColor rgb="FFFFEB9C"/>
        </patternFill>
      </fill>
    </dxf>
    <dxf>
      <fill>
        <patternFill patternType="solid">
          <fgColor rgb="FFFFC7CE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Revenue Opportunity by Usage Feature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cat>
            <c:strRef>
              <c:f>Calculator!$A$4:$A$9</c:f>
              <c:strCache>
                <c:ptCount val="4"/>
                <c:pt idx="0">
                  <c:v>Storage Limit (GB)</c:v>
                </c:pt>
                <c:pt idx="1">
                  <c:v>API Limit (Transactions)</c:v>
                </c:pt>
                <c:pt idx="2">
                  <c:v>Analytics</c:v>
                </c:pt>
                <c:pt idx="3">
                  <c:v>Seats</c:v>
                </c:pt>
              </c:strCache>
            </c:strRef>
          </c:cat>
          <c:val>
            <c:numRef>
              <c:f>Calculator!$H$4:$H$9</c:f>
              <c:numCache>
                <c:formatCode>_("$"* #,##0_);_("$"* \(#,##0\);_("$"* "-"??_);_(@_)</c:formatCode>
                <c:ptCount val="6"/>
                <c:pt idx="0">
                  <c:v>126000</c:v>
                </c:pt>
                <c:pt idx="1">
                  <c:v>90000</c:v>
                </c:pt>
                <c:pt idx="2">
                  <c:v>57000</c:v>
                </c:pt>
                <c:pt idx="3">
                  <c:v>275625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D9-4ACE-A5A0-429F928D3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Opportunity ($)</a:t>
                </a:r>
              </a:p>
            </c:rich>
          </c:tx>
          <c:overlay val="0"/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(3‑Year) </a:t>
            </a:r>
            <a:r>
              <a:rPr lang="en-US" sz="1800" b="1" i="0" strike="noStrike" kern="1200" baseline="0">
                <a:solidFill>
                  <a:sysClr val="windowText" lastClr="000000"/>
                </a:solidFill>
              </a:rPr>
              <a:t>Entitlement Attributed Growth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cat>
            <c:strRef>
              <c:f>(Summary!$B$7,Summary!$B$12,Summary!$B$17)</c:f>
              <c:strCache>
                <c:ptCount val="3"/>
                <c:pt idx="0">
                  <c:v>Year 1 Entitlement Contribution to ARR (Leak Recovery)</c:v>
                </c:pt>
                <c:pt idx="1">
                  <c:v>Year 2 Total Entitlement Contribution to ARR</c:v>
                </c:pt>
                <c:pt idx="2">
                  <c:v>Year 3 Total Entitlement Contribution to ARR</c:v>
                </c:pt>
              </c:strCache>
            </c:strRef>
          </c:cat>
          <c:val>
            <c:numRef>
              <c:f>(Summary!$C$7,Summary!$C$12,Summary!$C$17)</c:f>
              <c:numCache>
                <c:formatCode>_("$"* #,##0_);_("$"* \(#,##0\);_("$"* "-"??_);_(@_)</c:formatCode>
                <c:ptCount val="3"/>
                <c:pt idx="0">
                  <c:v>548625</c:v>
                </c:pt>
                <c:pt idx="1">
                  <c:v>1093625</c:v>
                </c:pt>
                <c:pt idx="2">
                  <c:v>2193625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82-4C21-AFDE-2EEB9B5EE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2</xdr:row>
      <xdr:rowOff>0</xdr:rowOff>
    </xdr:from>
    <xdr:ext cx="720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0</xdr:colOff>
      <xdr:row>19</xdr:row>
      <xdr:rowOff>0</xdr:rowOff>
    </xdr:from>
    <xdr:ext cx="5400000" cy="288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>
      <selection activeCell="J15" sqref="J15"/>
    </sheetView>
  </sheetViews>
  <sheetFormatPr defaultRowHeight="14.4" x14ac:dyDescent="0.3"/>
  <cols>
    <col min="1" max="1" width="12" customWidth="1"/>
    <col min="2" max="2" width="56" customWidth="1"/>
  </cols>
  <sheetData>
    <row r="1" spans="1:8" ht="21" customHeight="1" x14ac:dyDescent="0.3">
      <c r="A1" s="28" t="s">
        <v>0</v>
      </c>
      <c r="B1" s="29"/>
      <c r="C1" s="29"/>
      <c r="D1" s="29"/>
      <c r="E1" s="29"/>
      <c r="F1" s="29"/>
      <c r="G1" s="29"/>
      <c r="H1" s="29"/>
    </row>
    <row r="2" spans="1:8" x14ac:dyDescent="0.3">
      <c r="A2" s="30" t="s">
        <v>1</v>
      </c>
      <c r="B2" s="29"/>
      <c r="C2" s="29"/>
      <c r="D2" s="29"/>
      <c r="E2" s="29"/>
      <c r="F2" s="29"/>
      <c r="G2" s="29"/>
      <c r="H2" s="29"/>
    </row>
    <row r="3" spans="1:8" ht="57.6" customHeight="1" x14ac:dyDescent="0.3">
      <c r="A3" s="14" t="s">
        <v>2</v>
      </c>
      <c r="B3" s="13" t="s">
        <v>3</v>
      </c>
      <c r="C3" s="3"/>
      <c r="D3" s="3"/>
      <c r="E3" s="3"/>
      <c r="F3" s="3"/>
      <c r="G3" s="3"/>
      <c r="H3" s="3"/>
    </row>
    <row r="4" spans="1:8" x14ac:dyDescent="0.3">
      <c r="A4" s="4" t="s">
        <v>4</v>
      </c>
      <c r="B4" s="3" t="s">
        <v>5</v>
      </c>
      <c r="C4" s="3"/>
      <c r="D4" s="3"/>
      <c r="E4" s="3"/>
      <c r="F4" s="3"/>
      <c r="G4" s="3"/>
      <c r="H4" s="3"/>
    </row>
    <row r="5" spans="1:8" x14ac:dyDescent="0.3">
      <c r="A5" s="4" t="s">
        <v>6</v>
      </c>
      <c r="B5" s="3" t="s">
        <v>7</v>
      </c>
      <c r="C5" s="3"/>
      <c r="D5" s="3"/>
      <c r="E5" s="3"/>
      <c r="F5" s="3"/>
      <c r="G5" s="3"/>
      <c r="H5" s="3"/>
    </row>
    <row r="6" spans="1:8" x14ac:dyDescent="0.3">
      <c r="A6" s="4" t="s">
        <v>8</v>
      </c>
      <c r="B6" s="3" t="s">
        <v>9</v>
      </c>
      <c r="C6" s="3"/>
      <c r="D6" s="3"/>
      <c r="E6" s="3"/>
      <c r="F6" s="3"/>
      <c r="G6" s="3"/>
      <c r="H6" s="3"/>
    </row>
    <row r="7" spans="1:8" ht="43.2" customHeight="1" x14ac:dyDescent="0.3">
      <c r="A7" s="4" t="s">
        <v>10</v>
      </c>
      <c r="B7" s="13" t="s">
        <v>11</v>
      </c>
      <c r="C7" s="3"/>
      <c r="D7" s="3"/>
      <c r="E7" s="3"/>
      <c r="F7" s="3"/>
      <c r="G7" s="3"/>
      <c r="H7" s="3"/>
    </row>
    <row r="8" spans="1:8" x14ac:dyDescent="0.3">
      <c r="A8" s="4" t="s">
        <v>12</v>
      </c>
      <c r="B8" s="15" t="s">
        <v>13</v>
      </c>
      <c r="C8" s="3"/>
      <c r="D8" s="3"/>
      <c r="E8" s="3"/>
      <c r="F8" s="3"/>
      <c r="G8" s="3"/>
      <c r="H8" s="3"/>
    </row>
    <row r="9" spans="1:8" x14ac:dyDescent="0.3">
      <c r="A9" s="4" t="s">
        <v>14</v>
      </c>
      <c r="B9" s="3" t="s">
        <v>15</v>
      </c>
      <c r="C9" s="3"/>
      <c r="D9" s="3"/>
      <c r="E9" s="3"/>
      <c r="F9" s="3"/>
      <c r="G9" s="3"/>
      <c r="H9" s="3"/>
    </row>
  </sheetData>
  <mergeCells count="2">
    <mergeCell ref="A1:H1"/>
    <mergeCell ref="A2:H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2"/>
  <sheetViews>
    <sheetView zoomScale="94" zoomScaleNormal="94" workbookViewId="0">
      <pane ySplit="1" topLeftCell="A2" activePane="bottomLeft" state="frozen"/>
      <selection pane="bottomLeft" activeCell="C22" sqref="C22"/>
    </sheetView>
  </sheetViews>
  <sheetFormatPr defaultRowHeight="14.4" x14ac:dyDescent="0.3"/>
  <cols>
    <col min="2" max="2" width="61.33203125" bestFit="1" customWidth="1"/>
    <col min="3" max="3" width="19.44140625" bestFit="1" customWidth="1"/>
    <col min="4" max="4" width="12" customWidth="1"/>
    <col min="5" max="5" width="33" customWidth="1"/>
    <col min="6" max="7" width="12" customWidth="1"/>
  </cols>
  <sheetData>
    <row r="1" spans="1:7" ht="21" customHeight="1" x14ac:dyDescent="0.4">
      <c r="A1" s="3"/>
      <c r="B1" s="31" t="s">
        <v>16</v>
      </c>
      <c r="C1" s="29"/>
      <c r="D1" s="29"/>
      <c r="E1" s="29"/>
      <c r="F1" s="3"/>
      <c r="G1" s="3"/>
    </row>
    <row r="2" spans="1:7" x14ac:dyDescent="0.3">
      <c r="A2" s="3"/>
      <c r="B2" s="3"/>
      <c r="C2" s="3"/>
      <c r="D2" s="3"/>
      <c r="E2" s="3"/>
      <c r="F2" s="3"/>
      <c r="G2" s="3"/>
    </row>
    <row r="3" spans="1:7" ht="18" customHeight="1" x14ac:dyDescent="0.35">
      <c r="A3" s="3"/>
      <c r="B3" s="24" t="s">
        <v>17</v>
      </c>
      <c r="C3" s="22">
        <f>SUM(Calculator!F4:F14)</f>
        <v>1423500</v>
      </c>
      <c r="D3" s="3"/>
      <c r="E3" s="26" t="s">
        <v>18</v>
      </c>
      <c r="F3" s="27">
        <f>SUM(Calculator!F4:F14)</f>
        <v>1423500</v>
      </c>
      <c r="G3" s="3"/>
    </row>
    <row r="4" spans="1:7" ht="18" customHeight="1" x14ac:dyDescent="0.35">
      <c r="A4" s="3"/>
      <c r="B4" s="24" t="s">
        <v>19</v>
      </c>
      <c r="C4" s="22">
        <f>SUM(Calculator!H4:H14)</f>
        <v>548625</v>
      </c>
      <c r="D4" s="3"/>
      <c r="E4" s="26" t="s">
        <v>20</v>
      </c>
      <c r="F4" s="27">
        <f>C4</f>
        <v>548625</v>
      </c>
      <c r="G4" s="3"/>
    </row>
    <row r="5" spans="1:7" ht="18" customHeight="1" x14ac:dyDescent="0.35">
      <c r="A5" s="3"/>
      <c r="B5" s="24" t="s">
        <v>21</v>
      </c>
      <c r="C5" s="34">
        <v>50000000</v>
      </c>
      <c r="D5" s="3"/>
      <c r="E5" s="26" t="s">
        <v>22</v>
      </c>
      <c r="F5" s="27">
        <f>C7+C12+C17</f>
        <v>3835875</v>
      </c>
      <c r="G5" s="3"/>
    </row>
    <row r="6" spans="1:7" ht="18" customHeight="1" x14ac:dyDescent="0.35">
      <c r="A6" s="3"/>
      <c r="B6" s="12"/>
      <c r="C6" s="22"/>
      <c r="D6" s="3"/>
      <c r="E6" s="3"/>
      <c r="F6" s="3"/>
      <c r="G6" s="3"/>
    </row>
    <row r="7" spans="1:7" ht="18" customHeight="1" x14ac:dyDescent="0.35">
      <c r="A7" s="3"/>
      <c r="B7" s="12" t="s">
        <v>23</v>
      </c>
      <c r="C7" s="22">
        <f>C4</f>
        <v>548625</v>
      </c>
      <c r="D7" s="3"/>
      <c r="E7" s="3"/>
      <c r="F7" s="3"/>
      <c r="G7" s="3"/>
    </row>
    <row r="8" spans="1:7" ht="18" customHeight="1" x14ac:dyDescent="0.35">
      <c r="A8" s="3"/>
      <c r="B8" s="12"/>
      <c r="C8" s="19"/>
      <c r="D8" s="3"/>
      <c r="E8" s="3"/>
      <c r="F8" s="3"/>
      <c r="G8" s="3"/>
    </row>
    <row r="9" spans="1:7" ht="18" customHeight="1" x14ac:dyDescent="0.35">
      <c r="A9" s="3"/>
      <c r="B9" s="24" t="s">
        <v>24</v>
      </c>
      <c r="C9" s="33">
        <v>0.09</v>
      </c>
      <c r="D9" s="3"/>
      <c r="E9" s="3"/>
      <c r="F9" s="3"/>
      <c r="G9" s="3"/>
    </row>
    <row r="10" spans="1:7" ht="18" customHeight="1" x14ac:dyDescent="0.35">
      <c r="A10" s="3"/>
      <c r="B10" s="12" t="s">
        <v>25</v>
      </c>
      <c r="C10" s="33">
        <v>0.01</v>
      </c>
      <c r="D10" s="3"/>
      <c r="E10" s="3"/>
      <c r="F10" s="3"/>
      <c r="G10" s="3"/>
    </row>
    <row r="11" spans="1:7" ht="18" customHeight="1" x14ac:dyDescent="0.35">
      <c r="A11" s="3"/>
      <c r="B11" s="12" t="s">
        <v>26</v>
      </c>
      <c r="C11" s="35">
        <f>((C5*C9)+C5)*C10</f>
        <v>545000</v>
      </c>
      <c r="D11" s="3"/>
      <c r="E11" s="3"/>
      <c r="F11" s="3"/>
      <c r="G11" s="3"/>
    </row>
    <row r="12" spans="1:7" ht="18" customHeight="1" x14ac:dyDescent="0.35">
      <c r="A12" s="3"/>
      <c r="B12" s="12" t="s">
        <v>27</v>
      </c>
      <c r="C12" s="22">
        <f>C7+C11</f>
        <v>1093625</v>
      </c>
      <c r="D12" s="3"/>
      <c r="E12" s="3"/>
      <c r="F12" s="3"/>
      <c r="G12" s="3"/>
    </row>
    <row r="13" spans="1:7" ht="18" customHeight="1" x14ac:dyDescent="0.35">
      <c r="A13" s="3"/>
      <c r="B13" s="12"/>
      <c r="C13" s="19"/>
      <c r="D13" s="3"/>
      <c r="E13" s="3"/>
      <c r="F13" s="3"/>
      <c r="G13" s="3"/>
    </row>
    <row r="14" spans="1:7" ht="18" customHeight="1" x14ac:dyDescent="0.35">
      <c r="A14" s="3"/>
      <c r="B14" s="24" t="s">
        <v>28</v>
      </c>
      <c r="C14" s="33">
        <v>0.1</v>
      </c>
      <c r="D14" s="3"/>
      <c r="E14" s="3"/>
      <c r="F14" s="3"/>
      <c r="G14" s="3"/>
    </row>
    <row r="15" spans="1:7" ht="18" customHeight="1" x14ac:dyDescent="0.35">
      <c r="A15" s="3"/>
      <c r="B15" s="12" t="s">
        <v>29</v>
      </c>
      <c r="C15" s="33">
        <v>0.02</v>
      </c>
      <c r="D15" s="3"/>
      <c r="E15" s="3"/>
      <c r="F15" s="3"/>
      <c r="G15" s="3"/>
    </row>
    <row r="16" spans="1:7" ht="18" customHeight="1" x14ac:dyDescent="0.35">
      <c r="A16" s="3"/>
      <c r="B16" s="12" t="s">
        <v>30</v>
      </c>
      <c r="C16" s="22">
        <f>((C5*C14)+C5)*C15</f>
        <v>1100000</v>
      </c>
      <c r="D16" s="3"/>
      <c r="E16" s="3"/>
      <c r="F16" s="3"/>
      <c r="G16" s="3"/>
    </row>
    <row r="17" spans="2:3" ht="18" customHeight="1" x14ac:dyDescent="0.35">
      <c r="B17" s="20" t="s">
        <v>31</v>
      </c>
      <c r="C17" s="23">
        <f>C12+C16</f>
        <v>2193625</v>
      </c>
    </row>
    <row r="18" spans="2:3" ht="18" customHeight="1" x14ac:dyDescent="0.35">
      <c r="B18" s="21"/>
      <c r="C18" s="23"/>
    </row>
    <row r="19" spans="2:3" ht="18" customHeight="1" x14ac:dyDescent="0.35">
      <c r="B19" s="20" t="s">
        <v>32</v>
      </c>
      <c r="C19" s="25">
        <f>C7+C12+C17</f>
        <v>3835875</v>
      </c>
    </row>
    <row r="22" spans="2:3" x14ac:dyDescent="0.3">
      <c r="C22" s="36"/>
    </row>
  </sheetData>
  <mergeCells count="1">
    <mergeCell ref="B1:E1"/>
  </mergeCells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>
      <pane ySplit="3" topLeftCell="A4" activePane="bottomLeft" state="frozen"/>
      <selection pane="bottomLeft" activeCell="E32" sqref="E32"/>
    </sheetView>
  </sheetViews>
  <sheetFormatPr defaultRowHeight="14.4" x14ac:dyDescent="0.3"/>
  <cols>
    <col min="1" max="1" width="30.109375" bestFit="1" customWidth="1"/>
    <col min="2" max="2" width="9.44140625" bestFit="1" customWidth="1"/>
    <col min="3" max="3" width="23.6640625" bestFit="1" customWidth="1"/>
    <col min="4" max="4" width="14.6640625" bestFit="1" customWidth="1"/>
    <col min="5" max="5" width="22.44140625" customWidth="1"/>
    <col min="6" max="6" width="21.21875" bestFit="1" customWidth="1"/>
    <col min="7" max="7" width="20.6640625" bestFit="1" customWidth="1"/>
    <col min="8" max="8" width="24.109375" bestFit="1" customWidth="1"/>
  </cols>
  <sheetData>
    <row r="1" spans="1:8" ht="21" customHeight="1" x14ac:dyDescent="0.3">
      <c r="A1" s="32" t="s">
        <v>0</v>
      </c>
      <c r="B1" s="29"/>
      <c r="C1" s="29"/>
      <c r="D1" s="29"/>
      <c r="E1" s="29"/>
      <c r="F1" s="29"/>
      <c r="G1" s="29"/>
      <c r="H1" s="29"/>
    </row>
    <row r="2" spans="1:8" x14ac:dyDescent="0.3">
      <c r="A2" s="30" t="s">
        <v>1</v>
      </c>
      <c r="B2" s="29"/>
      <c r="C2" s="29"/>
      <c r="D2" s="29"/>
      <c r="E2" s="29"/>
      <c r="F2" s="29"/>
      <c r="G2" s="29"/>
      <c r="H2" s="29"/>
    </row>
    <row r="3" spans="1:8" x14ac:dyDescent="0.3">
      <c r="A3" s="16" t="s">
        <v>33</v>
      </c>
      <c r="B3" s="16" t="s">
        <v>34</v>
      </c>
      <c r="C3" s="16" t="s">
        <v>35</v>
      </c>
      <c r="D3" s="17" t="s">
        <v>36</v>
      </c>
      <c r="E3" s="17" t="s">
        <v>37</v>
      </c>
      <c r="F3" s="17" t="s">
        <v>38</v>
      </c>
      <c r="G3" s="16" t="s">
        <v>39</v>
      </c>
      <c r="H3" s="16" t="s">
        <v>19</v>
      </c>
    </row>
    <row r="4" spans="1:8" x14ac:dyDescent="0.3">
      <c r="A4" s="3" t="s">
        <v>40</v>
      </c>
      <c r="B4" s="6" t="s">
        <v>41</v>
      </c>
      <c r="C4" s="7">
        <v>30</v>
      </c>
      <c r="D4" s="9">
        <v>4200</v>
      </c>
      <c r="E4" s="10">
        <f t="shared" ref="E4:E14" si="0">F4/12</f>
        <v>10500</v>
      </c>
      <c r="F4" s="10">
        <f t="shared" ref="F4:F14" si="1">(C4*D4)</f>
        <v>126000</v>
      </c>
      <c r="G4" s="1">
        <v>1</v>
      </c>
      <c r="H4" s="5">
        <f t="shared" ref="H4:H14" si="2">F4*G4</f>
        <v>126000</v>
      </c>
    </row>
    <row r="5" spans="1:8" ht="15" customHeight="1" x14ac:dyDescent="0.3">
      <c r="A5" s="3" t="s">
        <v>42</v>
      </c>
      <c r="B5" s="2">
        <v>100</v>
      </c>
      <c r="C5" s="7">
        <v>30</v>
      </c>
      <c r="D5" s="8">
        <v>12000</v>
      </c>
      <c r="E5" s="10">
        <f t="shared" si="0"/>
        <v>30000</v>
      </c>
      <c r="F5" s="10">
        <f t="shared" si="1"/>
        <v>360000</v>
      </c>
      <c r="G5" s="1">
        <v>0.25</v>
      </c>
      <c r="H5" s="5">
        <f t="shared" si="2"/>
        <v>90000</v>
      </c>
    </row>
    <row r="6" spans="1:8" x14ac:dyDescent="0.3">
      <c r="A6" s="3" t="s">
        <v>43</v>
      </c>
      <c r="B6" s="6" t="s">
        <v>44</v>
      </c>
      <c r="C6" s="7">
        <v>50</v>
      </c>
      <c r="D6" s="8">
        <v>11400</v>
      </c>
      <c r="E6" s="10">
        <f t="shared" si="0"/>
        <v>47500</v>
      </c>
      <c r="F6" s="10">
        <f t="shared" si="1"/>
        <v>570000</v>
      </c>
      <c r="G6" s="1">
        <v>0.1</v>
      </c>
      <c r="H6" s="5">
        <f t="shared" si="2"/>
        <v>57000</v>
      </c>
    </row>
    <row r="7" spans="1:8" x14ac:dyDescent="0.3">
      <c r="A7" s="3" t="s">
        <v>45</v>
      </c>
      <c r="B7" s="6">
        <v>10</v>
      </c>
      <c r="C7" s="7">
        <v>70</v>
      </c>
      <c r="D7" s="8">
        <v>5250</v>
      </c>
      <c r="E7" s="10">
        <f t="shared" si="0"/>
        <v>30625</v>
      </c>
      <c r="F7" s="10">
        <f t="shared" si="1"/>
        <v>367500</v>
      </c>
      <c r="G7" s="1">
        <v>0.75</v>
      </c>
      <c r="H7" s="5">
        <f t="shared" si="2"/>
        <v>275625</v>
      </c>
    </row>
    <row r="8" spans="1:8" x14ac:dyDescent="0.3">
      <c r="A8" s="3"/>
      <c r="B8" s="6"/>
      <c r="C8" s="7"/>
      <c r="D8" s="8"/>
      <c r="E8" s="10">
        <f t="shared" si="0"/>
        <v>0</v>
      </c>
      <c r="F8" s="10">
        <f t="shared" si="1"/>
        <v>0</v>
      </c>
      <c r="G8" s="1">
        <v>0</v>
      </c>
      <c r="H8" s="5">
        <f t="shared" si="2"/>
        <v>0</v>
      </c>
    </row>
    <row r="9" spans="1:8" x14ac:dyDescent="0.3">
      <c r="A9" s="3"/>
      <c r="B9" s="6"/>
      <c r="C9" s="7"/>
      <c r="D9" s="8"/>
      <c r="E9" s="10">
        <f t="shared" si="0"/>
        <v>0</v>
      </c>
      <c r="F9" s="10">
        <f t="shared" si="1"/>
        <v>0</v>
      </c>
      <c r="G9" s="1">
        <v>0</v>
      </c>
      <c r="H9" s="5">
        <f t="shared" si="2"/>
        <v>0</v>
      </c>
    </row>
    <row r="10" spans="1:8" x14ac:dyDescent="0.3">
      <c r="A10" s="3"/>
      <c r="B10" s="6"/>
      <c r="C10" s="7"/>
      <c r="D10" s="8"/>
      <c r="E10" s="10">
        <f t="shared" si="0"/>
        <v>0</v>
      </c>
      <c r="F10" s="10">
        <f t="shared" si="1"/>
        <v>0</v>
      </c>
      <c r="G10" s="1"/>
      <c r="H10" s="5">
        <f t="shared" si="2"/>
        <v>0</v>
      </c>
    </row>
    <row r="11" spans="1:8" x14ac:dyDescent="0.3">
      <c r="A11" s="3"/>
      <c r="B11" s="6"/>
      <c r="C11" s="7"/>
      <c r="D11" s="9"/>
      <c r="E11" s="10">
        <f t="shared" si="0"/>
        <v>0</v>
      </c>
      <c r="F11" s="10">
        <f t="shared" si="1"/>
        <v>0</v>
      </c>
      <c r="G11" s="1"/>
      <c r="H11" s="5">
        <f t="shared" si="2"/>
        <v>0</v>
      </c>
    </row>
    <row r="12" spans="1:8" x14ac:dyDescent="0.3">
      <c r="A12" s="3"/>
      <c r="B12" s="6"/>
      <c r="C12" s="7"/>
      <c r="D12" s="9"/>
      <c r="E12" s="10">
        <f t="shared" si="0"/>
        <v>0</v>
      </c>
      <c r="F12" s="10">
        <f t="shared" si="1"/>
        <v>0</v>
      </c>
      <c r="G12" s="1"/>
      <c r="H12" s="5">
        <f t="shared" si="2"/>
        <v>0</v>
      </c>
    </row>
    <row r="13" spans="1:8" x14ac:dyDescent="0.3">
      <c r="A13" s="3"/>
      <c r="B13" s="6"/>
      <c r="C13" s="7"/>
      <c r="D13" s="9"/>
      <c r="E13" s="10">
        <f t="shared" si="0"/>
        <v>0</v>
      </c>
      <c r="F13" s="10">
        <f t="shared" si="1"/>
        <v>0</v>
      </c>
      <c r="G13" s="1"/>
      <c r="H13" s="5">
        <f t="shared" si="2"/>
        <v>0</v>
      </c>
    </row>
    <row r="14" spans="1:8" x14ac:dyDescent="0.3">
      <c r="A14" s="3"/>
      <c r="B14" s="6"/>
      <c r="C14" s="7"/>
      <c r="D14" s="9"/>
      <c r="E14" s="10">
        <f t="shared" si="0"/>
        <v>0</v>
      </c>
      <c r="F14" s="10">
        <f t="shared" si="1"/>
        <v>0</v>
      </c>
      <c r="G14" s="1"/>
      <c r="H14" s="5">
        <f t="shared" si="2"/>
        <v>0</v>
      </c>
    </row>
  </sheetData>
  <mergeCells count="2">
    <mergeCell ref="A2:H2"/>
    <mergeCell ref="A1:H1"/>
  </mergeCells>
  <dataValidations count="1">
    <dataValidation type="list" allowBlank="1" showInputMessage="1" showErrorMessage="1" sqref="G4:G14" xr:uid="{00000000-0002-0000-0200-000000000000}">
      <formula1>"0%,10%,25%,50%,75%,100%"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4"/>
  <sheetViews>
    <sheetView tabSelected="1" workbookViewId="0">
      <pane ySplit="3" topLeftCell="A4" activePane="bottomLeft" state="frozen"/>
      <selection pane="bottomLeft" activeCell="D16" sqref="D16"/>
    </sheetView>
  </sheetViews>
  <sheetFormatPr defaultRowHeight="14.4" x14ac:dyDescent="0.3"/>
  <cols>
    <col min="1" max="1" width="20.21875" bestFit="1" customWidth="1"/>
    <col min="2" max="2" width="19.33203125" bestFit="1" customWidth="1"/>
    <col min="3" max="3" width="20.6640625" bestFit="1" customWidth="1"/>
    <col min="4" max="4" width="24.109375" bestFit="1" customWidth="1"/>
    <col min="5" max="5" width="12.33203125" bestFit="1" customWidth="1"/>
    <col min="6" max="6" width="14" customWidth="1"/>
    <col min="7" max="7" width="12" customWidth="1"/>
  </cols>
  <sheetData>
    <row r="1" spans="1:8" ht="21" customHeight="1" x14ac:dyDescent="0.3">
      <c r="A1" s="32" t="s">
        <v>0</v>
      </c>
      <c r="B1" s="29"/>
      <c r="C1" s="29"/>
      <c r="D1" s="29"/>
      <c r="E1" s="29"/>
      <c r="F1" s="29"/>
      <c r="G1" s="29"/>
      <c r="H1" s="29"/>
    </row>
    <row r="2" spans="1:8" x14ac:dyDescent="0.3">
      <c r="A2" s="30" t="s">
        <v>1</v>
      </c>
      <c r="B2" s="29"/>
      <c r="C2" s="29"/>
      <c r="D2" s="29"/>
      <c r="E2" s="29"/>
      <c r="F2" s="29"/>
      <c r="G2" s="29"/>
      <c r="H2" s="29"/>
    </row>
    <row r="3" spans="1:8" x14ac:dyDescent="0.3">
      <c r="A3" s="4" t="s">
        <v>46</v>
      </c>
      <c r="B3" s="4" t="s">
        <v>38</v>
      </c>
      <c r="C3" s="4" t="s">
        <v>39</v>
      </c>
      <c r="D3" s="4" t="s">
        <v>19</v>
      </c>
      <c r="E3" s="4" t="s">
        <v>47</v>
      </c>
      <c r="F3" s="4"/>
      <c r="G3" s="4"/>
      <c r="H3" s="3"/>
    </row>
    <row r="4" spans="1:8" x14ac:dyDescent="0.3">
      <c r="A4" s="3" t="str">
        <f>Calculator!A4</f>
        <v>Storage Limit (GB)</v>
      </c>
      <c r="B4" s="18">
        <f>Calculator!F4</f>
        <v>126000</v>
      </c>
      <c r="C4" s="3">
        <f>Calculator!G4</f>
        <v>1</v>
      </c>
      <c r="D4" s="11">
        <f>Calculator!H4</f>
        <v>126000</v>
      </c>
      <c r="E4" s="3" t="str">
        <f t="shared" ref="E4:E14" si="0">IF(D4&lt;=0,"Low",IF(RANK(D4,D$4:D$9,0)&lt;=2,"High",IF(RANK(D4,D$4:D$9,0)&lt;=4,"Medium","Low")))</f>
        <v>High</v>
      </c>
      <c r="F4" s="3"/>
      <c r="G4" s="3"/>
      <c r="H4" s="3"/>
    </row>
    <row r="5" spans="1:8" x14ac:dyDescent="0.3">
      <c r="A5" s="3" t="str">
        <f>Calculator!A5</f>
        <v>API Limit (Transactions)</v>
      </c>
      <c r="B5" s="18">
        <f>Calculator!F5</f>
        <v>360000</v>
      </c>
      <c r="C5" s="3">
        <f>Calculator!G5</f>
        <v>0.25</v>
      </c>
      <c r="D5" s="11">
        <f>Calculator!H5</f>
        <v>90000</v>
      </c>
      <c r="E5" s="3" t="str">
        <f t="shared" si="0"/>
        <v>Medium</v>
      </c>
      <c r="F5" s="3"/>
      <c r="G5" s="3"/>
      <c r="H5" s="3"/>
    </row>
    <row r="6" spans="1:8" x14ac:dyDescent="0.3">
      <c r="A6" s="3" t="str">
        <f>Calculator!A6</f>
        <v>Analytics</v>
      </c>
      <c r="B6" s="18">
        <f>Calculator!F6</f>
        <v>570000</v>
      </c>
      <c r="C6" s="3">
        <f>Calculator!G6</f>
        <v>0.1</v>
      </c>
      <c r="D6" s="11">
        <f>Calculator!H6</f>
        <v>57000</v>
      </c>
      <c r="E6" s="3" t="str">
        <f t="shared" si="0"/>
        <v>Medium</v>
      </c>
      <c r="F6" s="3"/>
      <c r="G6" s="3"/>
      <c r="H6" s="3"/>
    </row>
    <row r="7" spans="1:8" x14ac:dyDescent="0.3">
      <c r="A7" s="3" t="str">
        <f>Calculator!A7</f>
        <v>Seats</v>
      </c>
      <c r="B7" s="18">
        <f>Calculator!F7</f>
        <v>367500</v>
      </c>
      <c r="C7" s="3">
        <f>Calculator!G7</f>
        <v>0.75</v>
      </c>
      <c r="D7" s="11">
        <f>Calculator!H7</f>
        <v>275625</v>
      </c>
      <c r="E7" s="3" t="str">
        <f t="shared" si="0"/>
        <v>High</v>
      </c>
      <c r="F7" s="3"/>
      <c r="G7" s="3"/>
      <c r="H7" s="3"/>
    </row>
    <row r="8" spans="1:8" x14ac:dyDescent="0.3">
      <c r="A8" s="3">
        <f>Calculator!A8</f>
        <v>0</v>
      </c>
      <c r="B8" s="18">
        <f>Calculator!F8</f>
        <v>0</v>
      </c>
      <c r="C8" s="3">
        <f>Calculator!G8</f>
        <v>0</v>
      </c>
      <c r="D8" s="11">
        <f>Calculator!H8</f>
        <v>0</v>
      </c>
      <c r="E8" s="3" t="str">
        <f t="shared" si="0"/>
        <v>Low</v>
      </c>
      <c r="F8" s="3"/>
      <c r="G8" s="3"/>
      <c r="H8" s="3"/>
    </row>
    <row r="9" spans="1:8" x14ac:dyDescent="0.3">
      <c r="A9" s="3">
        <f>Calculator!A9</f>
        <v>0</v>
      </c>
      <c r="B9" s="18">
        <f>Calculator!F9</f>
        <v>0</v>
      </c>
      <c r="C9" s="3">
        <f>Calculator!G9</f>
        <v>0</v>
      </c>
      <c r="D9" s="11">
        <f>Calculator!H9</f>
        <v>0</v>
      </c>
      <c r="E9" s="3" t="str">
        <f t="shared" si="0"/>
        <v>Low</v>
      </c>
      <c r="F9" s="3"/>
      <c r="G9" s="3"/>
      <c r="H9" s="3"/>
    </row>
    <row r="10" spans="1:8" x14ac:dyDescent="0.3">
      <c r="A10" s="3">
        <f>Calculator!A10</f>
        <v>0</v>
      </c>
      <c r="B10" s="18">
        <f>Calculator!F10</f>
        <v>0</v>
      </c>
      <c r="C10" s="3">
        <f>Calculator!G10</f>
        <v>0</v>
      </c>
      <c r="D10" s="11">
        <f>Calculator!H10</f>
        <v>0</v>
      </c>
      <c r="E10" s="3" t="str">
        <f t="shared" si="0"/>
        <v>Low</v>
      </c>
      <c r="F10" s="3"/>
      <c r="G10" s="3"/>
      <c r="H10" s="3"/>
    </row>
    <row r="11" spans="1:8" x14ac:dyDescent="0.3">
      <c r="A11" s="3">
        <f>Calculator!A11</f>
        <v>0</v>
      </c>
      <c r="B11" s="18">
        <f>Calculator!F11</f>
        <v>0</v>
      </c>
      <c r="C11" s="3">
        <f>Calculator!G11</f>
        <v>0</v>
      </c>
      <c r="D11" s="11">
        <f>Calculator!H11</f>
        <v>0</v>
      </c>
      <c r="E11" s="3" t="str">
        <f t="shared" si="0"/>
        <v>Low</v>
      </c>
      <c r="F11" s="3"/>
      <c r="G11" s="3"/>
      <c r="H11" s="3"/>
    </row>
    <row r="12" spans="1:8" x14ac:dyDescent="0.3">
      <c r="A12" s="3">
        <f>Calculator!A12</f>
        <v>0</v>
      </c>
      <c r="B12" s="18">
        <f>Calculator!F12</f>
        <v>0</v>
      </c>
      <c r="C12" s="3">
        <f>Calculator!G12</f>
        <v>0</v>
      </c>
      <c r="D12" s="11">
        <f>Calculator!H12</f>
        <v>0</v>
      </c>
      <c r="E12" s="3" t="str">
        <f t="shared" si="0"/>
        <v>Low</v>
      </c>
      <c r="F12" s="3"/>
      <c r="G12" s="3"/>
      <c r="H12" s="3"/>
    </row>
    <row r="13" spans="1:8" x14ac:dyDescent="0.3">
      <c r="A13" s="3">
        <f>Calculator!A13</f>
        <v>0</v>
      </c>
      <c r="B13" s="18">
        <f>Calculator!F13</f>
        <v>0</v>
      </c>
      <c r="C13" s="3">
        <f>Calculator!G13</f>
        <v>0</v>
      </c>
      <c r="D13" s="11">
        <f>Calculator!H13</f>
        <v>0</v>
      </c>
      <c r="E13" s="3" t="str">
        <f t="shared" si="0"/>
        <v>Low</v>
      </c>
      <c r="F13" s="3"/>
      <c r="G13" s="3"/>
      <c r="H13" s="3"/>
    </row>
    <row r="14" spans="1:8" x14ac:dyDescent="0.3">
      <c r="A14" s="3">
        <f>Calculator!A14</f>
        <v>0</v>
      </c>
      <c r="B14" s="18">
        <f>Calculator!F14</f>
        <v>0</v>
      </c>
      <c r="C14" s="3">
        <f>Calculator!G14</f>
        <v>0</v>
      </c>
      <c r="D14" s="11">
        <f>Calculator!H14</f>
        <v>0</v>
      </c>
      <c r="E14" s="3" t="str">
        <f t="shared" si="0"/>
        <v>Low</v>
      </c>
      <c r="F14" s="3"/>
      <c r="G14" s="3"/>
      <c r="H14" s="3"/>
    </row>
  </sheetData>
  <mergeCells count="2">
    <mergeCell ref="A2:H2"/>
    <mergeCell ref="A1:H1"/>
  </mergeCells>
  <conditionalFormatting sqref="E4:E14">
    <cfRule type="expression" dxfId="2" priority="1">
      <formula>$E4="High"</formula>
    </cfRule>
    <cfRule type="expression" dxfId="1" priority="2">
      <formula>$E4="Medium"</formula>
    </cfRule>
    <cfRule type="expression" dxfId="0" priority="3">
      <formula>$E4="Low"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Summary</vt:lpstr>
      <vt:lpstr>Calculator</vt:lpstr>
      <vt:lpstr>Action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Entitlement Revenue Leak Calculator</dc:title>
  <dc:subject>Entitlement Revenue Leak Calculator</dc:subject>
  <dc:creator>Dale Hopkinson</dc:creator>
  <cp:lastModifiedBy>Dale Hopkinson</cp:lastModifiedBy>
  <dcterms:created xsi:type="dcterms:W3CDTF">2025-03-22T05:09:53Z</dcterms:created>
  <dcterms:modified xsi:type="dcterms:W3CDTF">2025-06-21T19:28:58Z</dcterms:modified>
</cp:coreProperties>
</file>