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E060348D-DCBE-4182-9E77-624FCA9FD48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6" i="1" l="1"/>
  <c r="N11" i="1"/>
  <c r="N43" i="1"/>
  <c r="N46" i="1" l="1"/>
  <c r="F46" i="1"/>
  <c r="F45" i="1"/>
  <c r="J40" i="1"/>
  <c r="I40" i="1"/>
  <c r="N38" i="1"/>
  <c r="M37" i="1"/>
  <c r="N36" i="1"/>
  <c r="N35" i="1"/>
  <c r="F35" i="1"/>
  <c r="N32" i="1"/>
  <c r="N31" i="1"/>
  <c r="N23" i="1"/>
  <c r="N19" i="1"/>
  <c r="N17" i="1"/>
  <c r="M17" i="1"/>
  <c r="F15" i="1"/>
  <c r="F13" i="1"/>
  <c r="F12" i="1"/>
  <c r="M10" i="1"/>
  <c r="F10" i="1"/>
  <c r="M9" i="1"/>
  <c r="M8" i="1"/>
  <c r="F8" i="1"/>
  <c r="M7" i="1"/>
  <c r="F7" i="1"/>
  <c r="F6" i="1"/>
  <c r="J3" i="1"/>
  <c r="L2" i="1"/>
  <c r="N42" i="1" l="1"/>
  <c r="M41" i="1"/>
  <c r="F36" i="1"/>
  <c r="N29" i="1"/>
  <c r="M13" i="1"/>
  <c r="F9" i="1"/>
  <c r="N5" i="1"/>
</calcChain>
</file>

<file path=xl/sharedStrings.xml><?xml version="1.0" encoding="utf-8"?>
<sst xmlns="http://schemas.openxmlformats.org/spreadsheetml/2006/main" count="104" uniqueCount="104">
  <si>
    <t>No.</t>
  </si>
  <si>
    <t>Kode</t>
  </si>
  <si>
    <t>Nama Saham</t>
  </si>
  <si>
    <t>FD</t>
  </si>
  <si>
    <t>CR</t>
  </si>
  <si>
    <t>EPS</t>
  </si>
  <si>
    <t>PBV</t>
  </si>
  <si>
    <t>DAR</t>
  </si>
  <si>
    <t>DER</t>
  </si>
  <si>
    <t>ROA</t>
  </si>
  <si>
    <t>ROE</t>
  </si>
  <si>
    <t>GPM</t>
  </si>
  <si>
    <t>OPM</t>
  </si>
  <si>
    <t>NPM</t>
  </si>
  <si>
    <t>ADRO</t>
  </si>
  <si>
    <t>Adaro Energy Tbk.</t>
  </si>
  <si>
    <t>AKRA</t>
  </si>
  <si>
    <t>AKR Corporindo Tbk.</t>
  </si>
  <si>
    <t>ANTM</t>
  </si>
  <si>
    <t>Aneka Tambang Tbk.</t>
  </si>
  <si>
    <t>ASII</t>
  </si>
  <si>
    <t>Astra International Tbk.</t>
  </si>
  <si>
    <t>BBCA</t>
  </si>
  <si>
    <t>Bank Central Asia Tbk.</t>
  </si>
  <si>
    <t>BBNI</t>
  </si>
  <si>
    <t>Bank Negara Indonesia (Persero) Tbk.</t>
  </si>
  <si>
    <t>BBRI</t>
  </si>
  <si>
    <t>Bank Rakyat Indonesia (Persero) Tbk.</t>
  </si>
  <si>
    <t>BBTN</t>
  </si>
  <si>
    <t>Bank Tabungan Negara (Persero) Tbk.</t>
  </si>
  <si>
    <t>BMRI</t>
  </si>
  <si>
    <t>Bank Mandiri (Persero) Tbk.</t>
  </si>
  <si>
    <t>BRPT</t>
  </si>
  <si>
    <t>Barito Pacific Tbk.</t>
  </si>
  <si>
    <t>BSDE</t>
  </si>
  <si>
    <t>Bumi Serpong Damai Tbk.</t>
  </si>
  <si>
    <t>BTPS</t>
  </si>
  <si>
    <t>Bank Tabungan Pensiunan Nasional Syariah Tbk.</t>
  </si>
  <si>
    <t>CPIN</t>
  </si>
  <si>
    <t>Charoen Pokphand Indonesia Tbk.</t>
  </si>
  <si>
    <t>CTRA</t>
  </si>
  <si>
    <t>Ciputra Development Tbk.</t>
  </si>
  <si>
    <t>ERAA</t>
  </si>
  <si>
    <t>Erajaya Swasembada Tbk.</t>
  </si>
  <si>
    <t>EXCL</t>
  </si>
  <si>
    <t>XL Axiata Tbk.</t>
  </si>
  <si>
    <t>GGRM</t>
  </si>
  <si>
    <t xml:space="preserve">Gudang Garam Tbk. </t>
  </si>
  <si>
    <t>HMSP</t>
  </si>
  <si>
    <t>H.M. Sampoerna Tbk.</t>
  </si>
  <si>
    <t>ICBP</t>
  </si>
  <si>
    <t>Indofood CBP Sukses Makmur Tbk.</t>
  </si>
  <si>
    <t>INCO</t>
  </si>
  <si>
    <t>Vale Indonesia Tbk.</t>
  </si>
  <si>
    <t>INDF</t>
  </si>
  <si>
    <t>Indofood Sukses Makmur Tbk.</t>
  </si>
  <si>
    <t>INDY</t>
  </si>
  <si>
    <t>Indika Energy Tbk.</t>
  </si>
  <si>
    <t>INKP</t>
  </si>
  <si>
    <t>Indah Kiat Pulp &amp; Paper Tbk.</t>
  </si>
  <si>
    <t>INTP</t>
  </si>
  <si>
    <t>Indocement Tunggal Prakarsa Tbk.</t>
  </si>
  <si>
    <t>ITMG</t>
  </si>
  <si>
    <t>Indo Tambangraya Megah Tbk.</t>
  </si>
  <si>
    <t>JPFA</t>
  </si>
  <si>
    <t>Japfa Comfeed Indonesia Tbk.</t>
  </si>
  <si>
    <t>JSMR</t>
  </si>
  <si>
    <t>Jasa Marga (Persero) Tbk.</t>
  </si>
  <si>
    <t>KLBF</t>
  </si>
  <si>
    <t>Kalbe Farma Tbk.</t>
  </si>
  <si>
    <t>LPPF</t>
  </si>
  <si>
    <t>Matahari Department Store Tbk.</t>
  </si>
  <si>
    <t>MEDC</t>
  </si>
  <si>
    <t>Medco Energi Internasional Tbk.</t>
  </si>
  <si>
    <t>MNCN</t>
  </si>
  <si>
    <t xml:space="preserve">Media Nusantara Citra Tbk. </t>
  </si>
  <si>
    <t>PGAS</t>
  </si>
  <si>
    <t>Perusahaan Gas Negara Tbk.</t>
  </si>
  <si>
    <t>PTBA</t>
  </si>
  <si>
    <t>Bukit Asam Tbk.</t>
  </si>
  <si>
    <t>PTPP</t>
  </si>
  <si>
    <t>PP (Persero) Tbk.</t>
  </si>
  <si>
    <t>PWON</t>
  </si>
  <si>
    <t>Pakuwon Jati Tbk.</t>
  </si>
  <si>
    <t>SCMA</t>
  </si>
  <si>
    <t>Surya Citra Media Tbk.</t>
  </si>
  <si>
    <t>SMGR</t>
  </si>
  <si>
    <t>Semen Indonesia (Persero) Tbk.</t>
  </si>
  <si>
    <t>SRIL</t>
  </si>
  <si>
    <t>Sri Rejeki Isman Tbk.</t>
  </si>
  <si>
    <t>TKIM</t>
  </si>
  <si>
    <t>Pabrik Kertas Tjiwi Kimia Tbk.</t>
  </si>
  <si>
    <t>TLKM</t>
  </si>
  <si>
    <t xml:space="preserve">Telekomunikasi Indonesia (Persero) Tbk. </t>
  </si>
  <si>
    <t>TPIA</t>
  </si>
  <si>
    <t>Chandra Asri Petrochemical Tbk.</t>
  </si>
  <si>
    <t>UNTR</t>
  </si>
  <si>
    <t>United Tractors Tbk.</t>
  </si>
  <si>
    <t>UNVR</t>
  </si>
  <si>
    <t xml:space="preserve">Unilever Indonesia Tbk. </t>
  </si>
  <si>
    <t>WIKA</t>
  </si>
  <si>
    <t>Wijaya Karya (Persero) Tbk.</t>
  </si>
  <si>
    <t>WSKT</t>
  </si>
  <si>
    <t>Waskita Karya (Persero) Tbk.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</si>
</sst>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164" fontId="0" fillId="0" borderId="0" xfId="0" applyNumberFormat="1"/>
    <xf numFmtId="2" fontId="0" fillId="0" borderId="0" xfId="0" applyNumberFormat="1"/>
    <xf numFmtId="0" fontId="3" fillId="0" borderId="0" xfId="0" applyFont="1"/>
    <xf numFmtId="0" fontId="1" fillId="0" borderId="0" xfId="0" applyFont="1"/>
    <xf numFmtId="0" fontId="4" fillId="0" borderId="0" xfId="0" applyFont="1"/>
    <xf numFmtId="2" fontId="1" fillId="0" borderId="0" xfId="0" applyNumberFormat="1" applyFont="1"/>
    <xf numFmtId="0" fontId="1" fillId="2" borderId="0" xfId="0" applyFont="1" applyFill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6"/>
  <sheetViews>
    <sheetView tabSelected="1" topLeftCell="A23" workbookViewId="0">
      <selection activeCell="D2" sqref="D2:D46"/>
    </sheetView>
  </sheetViews>
  <sheetFormatPr defaultRowHeight="14.4" x14ac:dyDescent="0.3"/>
  <cols>
    <col min="3" max="3" width="48.109375" customWidth="1"/>
    <col min="6" max="6" width="11.33203125" customWidth="1"/>
    <col min="12" max="12" width="8.109375" customWidth="1"/>
    <col min="14" max="14" width="9.5546875" bestFit="1" customWidth="1"/>
  </cols>
  <sheetData>
    <row r="1" spans="1:14" ht="15.6" x14ac:dyDescent="0.3">
      <c r="A1" s="1" t="s">
        <v>0</v>
      </c>
      <c r="B1" s="1" t="s">
        <v>1</v>
      </c>
      <c r="C1" s="1" t="s">
        <v>2</v>
      </c>
      <c r="D1" t="s">
        <v>13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ht="15.6" x14ac:dyDescent="0.3">
      <c r="A2" s="1">
        <v>1</v>
      </c>
      <c r="B2" s="1" t="s">
        <v>14</v>
      </c>
      <c r="C2" s="1" t="s">
        <v>15</v>
      </c>
      <c r="D2">
        <v>3.09</v>
      </c>
      <c r="E2">
        <v>0</v>
      </c>
      <c r="F2">
        <v>96</v>
      </c>
      <c r="G2">
        <v>89.9</v>
      </c>
      <c r="H2">
        <v>0.6</v>
      </c>
      <c r="I2">
        <v>0.39</v>
      </c>
      <c r="J2">
        <v>0.64</v>
      </c>
      <c r="K2">
        <v>6.76</v>
      </c>
      <c r="L2" s="3">
        <f>404.19/446.678</f>
        <v>0.90488002543219048</v>
      </c>
      <c r="M2">
        <v>33.43</v>
      </c>
      <c r="N2">
        <v>24.64</v>
      </c>
    </row>
    <row r="3" spans="1:14" ht="15.6" x14ac:dyDescent="0.3">
      <c r="A3" s="1">
        <v>2</v>
      </c>
      <c r="B3" s="1" t="s">
        <v>16</v>
      </c>
      <c r="C3" s="1" t="s">
        <v>17</v>
      </c>
      <c r="D3">
        <v>6.78</v>
      </c>
      <c r="E3" s="8">
        <v>1</v>
      </c>
      <c r="F3">
        <v>39.76</v>
      </c>
      <c r="G3" s="9">
        <v>-20</v>
      </c>
      <c r="H3">
        <v>0.8</v>
      </c>
      <c r="I3" s="3">
        <v>0.5</v>
      </c>
      <c r="J3" s="3">
        <f>11.342184833/401.469492</f>
        <v>2.8251673063615999E-2</v>
      </c>
      <c r="K3" s="7">
        <v>-8</v>
      </c>
      <c r="L3">
        <v>6.08</v>
      </c>
      <c r="M3">
        <v>6.6</v>
      </c>
      <c r="N3">
        <v>3.98</v>
      </c>
    </row>
    <row r="4" spans="1:14" ht="15.6" x14ac:dyDescent="0.3">
      <c r="A4" s="1">
        <v>3</v>
      </c>
      <c r="B4" s="1" t="s">
        <v>18</v>
      </c>
      <c r="C4" s="4" t="s">
        <v>19</v>
      </c>
      <c r="D4">
        <v>3.46</v>
      </c>
      <c r="E4" s="8">
        <v>1</v>
      </c>
      <c r="F4">
        <v>54.09</v>
      </c>
      <c r="G4" s="5">
        <v>-36.39</v>
      </c>
      <c r="H4">
        <v>0.96</v>
      </c>
      <c r="I4">
        <v>0.4</v>
      </c>
      <c r="J4">
        <v>0.69</v>
      </c>
      <c r="K4" s="5">
        <v>-2.63</v>
      </c>
      <c r="L4">
        <v>4.43</v>
      </c>
      <c r="M4">
        <v>3.77</v>
      </c>
      <c r="N4">
        <v>7.34</v>
      </c>
    </row>
    <row r="5" spans="1:14" ht="15.6" x14ac:dyDescent="0.3">
      <c r="A5" s="1">
        <v>4</v>
      </c>
      <c r="B5" s="1" t="s">
        <v>20</v>
      </c>
      <c r="C5" s="1" t="s">
        <v>21</v>
      </c>
      <c r="D5">
        <v>0.44</v>
      </c>
      <c r="E5">
        <v>0</v>
      </c>
      <c r="F5">
        <v>22.29</v>
      </c>
      <c r="G5">
        <v>242.05</v>
      </c>
      <c r="H5">
        <v>0.98</v>
      </c>
      <c r="I5">
        <v>0.49</v>
      </c>
      <c r="J5">
        <v>0.98</v>
      </c>
      <c r="K5">
        <v>7.94</v>
      </c>
      <c r="L5">
        <v>5.7</v>
      </c>
      <c r="M5">
        <v>20.22</v>
      </c>
      <c r="N5" s="3">
        <f>50239/3906</f>
        <v>12.862007168458781</v>
      </c>
    </row>
    <row r="6" spans="1:14" ht="15.6" x14ac:dyDescent="0.3">
      <c r="A6" s="1">
        <v>5</v>
      </c>
      <c r="B6" s="1" t="s">
        <v>22</v>
      </c>
      <c r="C6" s="4" t="s">
        <v>23</v>
      </c>
      <c r="D6">
        <v>45.54</v>
      </c>
      <c r="E6">
        <v>0</v>
      </c>
      <c r="F6" s="3">
        <f>146985093/721220547</f>
        <v>0.20380047907869714</v>
      </c>
      <c r="G6" s="3">
        <v>48.68</v>
      </c>
      <c r="H6">
        <v>4.46</v>
      </c>
      <c r="I6">
        <v>0.8</v>
      </c>
      <c r="J6">
        <v>4.4000000000000004</v>
      </c>
      <c r="K6">
        <v>3.03</v>
      </c>
      <c r="L6">
        <v>7.04</v>
      </c>
      <c r="M6">
        <v>4.8499999999999996</v>
      </c>
      <c r="N6">
        <v>57.6</v>
      </c>
    </row>
    <row r="7" spans="1:14" ht="15.6" x14ac:dyDescent="0.3">
      <c r="A7" s="1">
        <v>6</v>
      </c>
      <c r="B7" s="1" t="s">
        <v>24</v>
      </c>
      <c r="C7" s="4" t="s">
        <v>25</v>
      </c>
      <c r="D7">
        <v>27.88</v>
      </c>
      <c r="E7">
        <v>0</v>
      </c>
      <c r="F7" s="3">
        <f>229201642/776483934</f>
        <v>0.2951788594250554</v>
      </c>
      <c r="G7">
        <v>805.06</v>
      </c>
      <c r="H7">
        <v>0.57999999999999996</v>
      </c>
      <c r="I7">
        <v>0.83</v>
      </c>
      <c r="J7">
        <v>6.08</v>
      </c>
      <c r="K7">
        <v>0.87</v>
      </c>
      <c r="L7">
        <v>3.67</v>
      </c>
      <c r="M7" s="3">
        <f>19369106/154252437</f>
        <v>0.12556758503594986</v>
      </c>
      <c r="N7">
        <v>36.200000000000003</v>
      </c>
    </row>
    <row r="8" spans="1:14" ht="15.6" x14ac:dyDescent="0.3">
      <c r="A8" s="1">
        <v>7</v>
      </c>
      <c r="B8" s="1" t="s">
        <v>26</v>
      </c>
      <c r="C8" s="4" t="s">
        <v>27</v>
      </c>
      <c r="D8">
        <v>60.43</v>
      </c>
      <c r="E8">
        <v>0</v>
      </c>
      <c r="F8" s="3">
        <f>283532132/1099893475</f>
        <v>0.25778144742607917</v>
      </c>
      <c r="G8">
        <v>20.69</v>
      </c>
      <c r="H8">
        <v>2.57</v>
      </c>
      <c r="I8">
        <v>0.76</v>
      </c>
      <c r="J8">
        <v>5.92</v>
      </c>
      <c r="K8">
        <v>2.5</v>
      </c>
      <c r="L8">
        <v>9.4499999999999993</v>
      </c>
      <c r="M8" s="3">
        <f>44075680/278128718</f>
        <v>0.15847223658507642</v>
      </c>
      <c r="N8">
        <v>77.78</v>
      </c>
    </row>
    <row r="9" spans="1:14" ht="15.6" x14ac:dyDescent="0.3">
      <c r="A9" s="1">
        <v>8</v>
      </c>
      <c r="B9" s="1" t="s">
        <v>28</v>
      </c>
      <c r="C9" s="4" t="s">
        <v>29</v>
      </c>
      <c r="D9">
        <v>2.29</v>
      </c>
      <c r="E9">
        <v>0</v>
      </c>
      <c r="F9" s="3">
        <f>68803090/289626523</f>
        <v>0.23755797392906589</v>
      </c>
      <c r="G9">
        <v>265.05</v>
      </c>
      <c r="H9">
        <v>0.06</v>
      </c>
      <c r="I9">
        <v>0.86</v>
      </c>
      <c r="J9">
        <v>0.06</v>
      </c>
      <c r="K9">
        <v>0.92</v>
      </c>
      <c r="L9">
        <v>0.78</v>
      </c>
      <c r="M9" s="3">
        <f>8108086/21500545</f>
        <v>0.37711071975152261</v>
      </c>
      <c r="N9">
        <v>5.73</v>
      </c>
    </row>
    <row r="10" spans="1:14" ht="15.6" x14ac:dyDescent="0.3">
      <c r="A10" s="1">
        <v>9</v>
      </c>
      <c r="B10" s="1" t="s">
        <v>30</v>
      </c>
      <c r="C10" s="4" t="s">
        <v>31</v>
      </c>
      <c r="D10">
        <v>28.3</v>
      </c>
      <c r="E10">
        <v>0</v>
      </c>
      <c r="F10" s="3">
        <f>289479489/1279311711</f>
        <v>0.22627752604071957</v>
      </c>
      <c r="G10">
        <v>536.04</v>
      </c>
      <c r="H10">
        <v>0.95</v>
      </c>
      <c r="I10">
        <v>0.78</v>
      </c>
      <c r="J10">
        <v>5.09</v>
      </c>
      <c r="K10">
        <v>2.0499999999999998</v>
      </c>
      <c r="L10">
        <v>3.98</v>
      </c>
      <c r="M10" s="3">
        <f>57657529/241987187</f>
        <v>0.23826686741062864</v>
      </c>
      <c r="N10">
        <v>37.020000000000003</v>
      </c>
    </row>
    <row r="11" spans="1:14" ht="15.6" x14ac:dyDescent="0.3">
      <c r="A11" s="1">
        <v>10</v>
      </c>
      <c r="B11" s="1" t="s">
        <v>32</v>
      </c>
      <c r="C11" s="4" t="s">
        <v>33</v>
      </c>
      <c r="D11" s="5">
        <v>-7.87</v>
      </c>
      <c r="E11" s="8">
        <v>1</v>
      </c>
      <c r="F11">
        <v>74.849999999999994</v>
      </c>
      <c r="G11">
        <v>59.03</v>
      </c>
      <c r="H11">
        <v>0.05</v>
      </c>
      <c r="I11">
        <v>0.62</v>
      </c>
      <c r="J11">
        <v>0.6</v>
      </c>
      <c r="K11">
        <v>3.44</v>
      </c>
      <c r="L11">
        <v>8.9600000000000009</v>
      </c>
      <c r="M11">
        <v>26.09</v>
      </c>
      <c r="N11" s="7">
        <f>-102.61/345.51</f>
        <v>-0.29698127405863795</v>
      </c>
    </row>
    <row r="12" spans="1:14" ht="15.6" x14ac:dyDescent="0.3">
      <c r="A12" s="1">
        <v>11</v>
      </c>
      <c r="B12" s="1" t="s">
        <v>34</v>
      </c>
      <c r="C12" s="4" t="s">
        <v>35</v>
      </c>
      <c r="D12">
        <v>25.67</v>
      </c>
      <c r="E12" s="8">
        <v>1</v>
      </c>
      <c r="F12" s="3">
        <f>24263878.31/6177662.47</f>
        <v>3.9276795111145009</v>
      </c>
      <c r="G12">
        <v>88.42</v>
      </c>
      <c r="H12">
        <v>0.8</v>
      </c>
      <c r="I12">
        <v>0.42</v>
      </c>
      <c r="J12">
        <v>0.72</v>
      </c>
      <c r="K12">
        <v>3.27</v>
      </c>
      <c r="L12">
        <v>5.62</v>
      </c>
      <c r="M12">
        <v>70.73</v>
      </c>
      <c r="N12">
        <v>32.659999999999997</v>
      </c>
    </row>
    <row r="13" spans="1:14" ht="15.6" x14ac:dyDescent="0.3">
      <c r="A13" s="1">
        <v>12</v>
      </c>
      <c r="B13" s="1" t="s">
        <v>36</v>
      </c>
      <c r="C13" s="4" t="s">
        <v>37</v>
      </c>
      <c r="D13" s="2">
        <v>28</v>
      </c>
      <c r="E13">
        <v>0</v>
      </c>
      <c r="F13" s="3">
        <f>15383038/9989718</f>
        <v>1.5398871119284849</v>
      </c>
      <c r="G13">
        <v>25.3</v>
      </c>
      <c r="H13">
        <v>3.73</v>
      </c>
      <c r="I13">
        <v>7.0000000000000007E-2</v>
      </c>
      <c r="J13">
        <v>0.5</v>
      </c>
      <c r="K13">
        <v>8.02</v>
      </c>
      <c r="L13">
        <v>24.05</v>
      </c>
      <c r="M13" s="3">
        <f>870607/2086589</f>
        <v>0.41723933175148531</v>
      </c>
      <c r="N13">
        <v>37.78</v>
      </c>
    </row>
    <row r="14" spans="1:14" ht="15.6" x14ac:dyDescent="0.3">
      <c r="A14" s="1">
        <v>13</v>
      </c>
      <c r="B14" s="1" t="s">
        <v>38</v>
      </c>
      <c r="C14" s="4" t="s">
        <v>39</v>
      </c>
      <c r="D14">
        <v>8.44</v>
      </c>
      <c r="E14" s="8">
        <v>1</v>
      </c>
      <c r="F14">
        <v>297.87</v>
      </c>
      <c r="G14">
        <v>277.74</v>
      </c>
      <c r="H14">
        <v>6.5</v>
      </c>
      <c r="I14">
        <v>0.3</v>
      </c>
      <c r="J14">
        <v>0.43</v>
      </c>
      <c r="K14" s="5">
        <v>-6.46</v>
      </c>
      <c r="L14">
        <v>23.47</v>
      </c>
      <c r="M14">
        <v>6.93</v>
      </c>
      <c r="N14" s="5">
        <v>-2.02</v>
      </c>
    </row>
    <row r="15" spans="1:14" ht="15.6" x14ac:dyDescent="0.3">
      <c r="A15" s="1">
        <v>14</v>
      </c>
      <c r="B15" t="s">
        <v>40</v>
      </c>
      <c r="C15" s="4" t="s">
        <v>41</v>
      </c>
      <c r="D15">
        <v>6.98</v>
      </c>
      <c r="E15" s="6">
        <v>0</v>
      </c>
      <c r="F15" s="3">
        <f>18195176/8368689</f>
        <v>2.1741966991484567</v>
      </c>
      <c r="G15">
        <v>70.09</v>
      </c>
      <c r="H15">
        <v>7.0000000000000007E-2</v>
      </c>
      <c r="I15">
        <v>0.5</v>
      </c>
      <c r="J15">
        <v>0.06</v>
      </c>
      <c r="K15">
        <v>3.8</v>
      </c>
      <c r="L15">
        <v>7.83</v>
      </c>
      <c r="M15">
        <v>47.3</v>
      </c>
      <c r="N15">
        <v>28.02</v>
      </c>
    </row>
    <row r="16" spans="1:14" ht="15.6" x14ac:dyDescent="0.3">
      <c r="A16" s="1">
        <v>15</v>
      </c>
      <c r="B16" s="1" t="s">
        <v>42</v>
      </c>
      <c r="C16" s="4" t="s">
        <v>43</v>
      </c>
      <c r="D16" s="5">
        <v>-2.56</v>
      </c>
      <c r="E16" s="8">
        <v>1</v>
      </c>
      <c r="F16">
        <v>29.88</v>
      </c>
      <c r="G16">
        <v>266.49</v>
      </c>
      <c r="H16">
        <v>0.55000000000000004</v>
      </c>
      <c r="I16">
        <v>0.62</v>
      </c>
      <c r="J16">
        <v>0.63</v>
      </c>
      <c r="K16" s="3">
        <v>7</v>
      </c>
      <c r="L16" s="5">
        <v>-8.43</v>
      </c>
      <c r="M16">
        <v>9.02</v>
      </c>
      <c r="N16">
        <v>4.4000000000000004</v>
      </c>
    </row>
    <row r="17" spans="1:14" ht="15.6" x14ac:dyDescent="0.3">
      <c r="A17" s="1">
        <v>16</v>
      </c>
      <c r="B17" s="1" t="s">
        <v>44</v>
      </c>
      <c r="C17" s="4" t="s">
        <v>45</v>
      </c>
      <c r="D17" s="5">
        <v>-4.37</v>
      </c>
      <c r="E17" s="8">
        <v>1</v>
      </c>
      <c r="F17">
        <v>44.86</v>
      </c>
      <c r="G17" s="5">
        <v>-308.47000000000003</v>
      </c>
      <c r="H17">
        <v>0.99</v>
      </c>
      <c r="I17">
        <v>0.68</v>
      </c>
      <c r="J17">
        <v>2.04</v>
      </c>
      <c r="K17" s="5">
        <v>-5.72</v>
      </c>
      <c r="L17" s="5">
        <v>-7.97</v>
      </c>
      <c r="M17" s="2">
        <f>22103571/8781648</f>
        <v>2.5170185596143231</v>
      </c>
      <c r="N17" s="3">
        <f>712579/8781648</f>
        <v>8.1144108713990817E-2</v>
      </c>
    </row>
    <row r="18" spans="1:14" ht="15.6" x14ac:dyDescent="0.3">
      <c r="A18" s="1">
        <v>17</v>
      </c>
      <c r="B18" s="1" t="s">
        <v>46</v>
      </c>
      <c r="C18" s="4" t="s">
        <v>47</v>
      </c>
      <c r="D18">
        <v>0.04</v>
      </c>
      <c r="E18">
        <v>0</v>
      </c>
      <c r="F18">
        <v>205.8</v>
      </c>
      <c r="G18">
        <v>4049.62</v>
      </c>
      <c r="H18">
        <v>3.75</v>
      </c>
      <c r="I18">
        <v>0.35</v>
      </c>
      <c r="J18">
        <v>0.53</v>
      </c>
      <c r="K18">
        <v>0.28000000000000003</v>
      </c>
      <c r="L18">
        <v>7.27</v>
      </c>
      <c r="M18">
        <v>9.48</v>
      </c>
      <c r="N18">
        <v>0.66</v>
      </c>
    </row>
    <row r="19" spans="1:14" ht="15.6" x14ac:dyDescent="0.3">
      <c r="A19" s="1">
        <v>18</v>
      </c>
      <c r="B19" s="1" t="s">
        <v>48</v>
      </c>
      <c r="C19" s="4" t="s">
        <v>49</v>
      </c>
      <c r="D19" s="5">
        <v>-2.68</v>
      </c>
      <c r="E19" s="8">
        <v>1</v>
      </c>
      <c r="F19">
        <v>430.2</v>
      </c>
      <c r="G19">
        <v>6.39</v>
      </c>
      <c r="H19">
        <v>3.74</v>
      </c>
      <c r="I19">
        <v>0.24</v>
      </c>
      <c r="J19">
        <v>0.32</v>
      </c>
      <c r="K19" s="5">
        <v>-29.05</v>
      </c>
      <c r="L19">
        <v>38.29</v>
      </c>
      <c r="M19">
        <v>23.88</v>
      </c>
      <c r="N19" s="3">
        <f>13721513/2108355</f>
        <v>6.5081606275982935</v>
      </c>
    </row>
    <row r="20" spans="1:14" ht="15.6" x14ac:dyDescent="0.3">
      <c r="A20" s="1">
        <v>19</v>
      </c>
      <c r="B20" s="1" t="s">
        <v>50</v>
      </c>
      <c r="C20" s="4" t="s">
        <v>51</v>
      </c>
      <c r="D20">
        <v>2.0299999999999998</v>
      </c>
      <c r="E20">
        <v>0</v>
      </c>
      <c r="F20">
        <v>95.07</v>
      </c>
      <c r="G20">
        <v>392.37</v>
      </c>
      <c r="H20">
        <v>5.56</v>
      </c>
      <c r="I20">
        <v>0.34</v>
      </c>
      <c r="J20">
        <v>0.5</v>
      </c>
      <c r="K20">
        <v>3.56</v>
      </c>
      <c r="L20">
        <v>20.52</v>
      </c>
      <c r="M20">
        <v>30.93</v>
      </c>
      <c r="N20">
        <v>6.79</v>
      </c>
    </row>
    <row r="21" spans="1:14" ht="15.6" x14ac:dyDescent="0.3">
      <c r="A21" s="1">
        <v>20</v>
      </c>
      <c r="B21" s="1" t="s">
        <v>52</v>
      </c>
      <c r="C21" s="4" t="s">
        <v>53</v>
      </c>
      <c r="D21">
        <v>7.79</v>
      </c>
      <c r="E21" s="8">
        <v>1</v>
      </c>
      <c r="F21">
        <v>359.87</v>
      </c>
      <c r="G21">
        <v>88.56</v>
      </c>
      <c r="H21">
        <v>0.06</v>
      </c>
      <c r="I21">
        <v>0.04</v>
      </c>
      <c r="J21">
        <v>7.0000000000000007E-2</v>
      </c>
      <c r="K21">
        <v>2.75</v>
      </c>
      <c r="L21">
        <v>3.2</v>
      </c>
      <c r="M21">
        <v>3.39</v>
      </c>
      <c r="N21">
        <v>0.92</v>
      </c>
    </row>
    <row r="22" spans="1:14" ht="15.6" x14ac:dyDescent="0.3">
      <c r="A22" s="1">
        <v>21</v>
      </c>
      <c r="B22" s="1" t="s">
        <v>54</v>
      </c>
      <c r="C22" s="4" t="s">
        <v>55</v>
      </c>
      <c r="D22">
        <v>6.76</v>
      </c>
      <c r="E22">
        <v>0</v>
      </c>
      <c r="F22">
        <v>6.63</v>
      </c>
      <c r="G22">
        <v>474.48</v>
      </c>
      <c r="H22">
        <v>0.35</v>
      </c>
      <c r="I22">
        <v>0.48</v>
      </c>
      <c r="J22">
        <v>0.93</v>
      </c>
      <c r="K22">
        <v>5.04</v>
      </c>
      <c r="L22">
        <v>9.94</v>
      </c>
      <c r="M22">
        <v>27.54</v>
      </c>
      <c r="N22">
        <v>2.46</v>
      </c>
    </row>
    <row r="23" spans="1:14" ht="15.6" x14ac:dyDescent="0.3">
      <c r="A23" s="1">
        <v>22</v>
      </c>
      <c r="B23" s="1" t="s">
        <v>56</v>
      </c>
      <c r="C23" s="4" t="s">
        <v>57</v>
      </c>
      <c r="D23">
        <v>3.3</v>
      </c>
      <c r="E23" s="8">
        <v>1</v>
      </c>
      <c r="F23">
        <v>207.75</v>
      </c>
      <c r="G23">
        <v>223.47</v>
      </c>
      <c r="H23">
        <v>0.46</v>
      </c>
      <c r="I23">
        <v>0.69</v>
      </c>
      <c r="J23">
        <v>2.2599999999999998</v>
      </c>
      <c r="K23">
        <v>2.67</v>
      </c>
      <c r="L23">
        <v>8.68</v>
      </c>
      <c r="M23">
        <v>20.64</v>
      </c>
      <c r="N23" s="7">
        <f>-17.96/37.63</f>
        <v>-0.47727876694127025</v>
      </c>
    </row>
    <row r="24" spans="1:14" ht="15.6" x14ac:dyDescent="0.3">
      <c r="A24" s="1">
        <v>23</v>
      </c>
      <c r="B24" s="1" t="s">
        <v>58</v>
      </c>
      <c r="C24" s="4" t="s">
        <v>59</v>
      </c>
      <c r="D24" s="5">
        <v>-7.64</v>
      </c>
      <c r="E24" s="8">
        <v>1</v>
      </c>
      <c r="F24">
        <v>240.6</v>
      </c>
      <c r="G24">
        <v>563.26</v>
      </c>
      <c r="H24">
        <v>0.05</v>
      </c>
      <c r="I24">
        <v>0.55700000000000005</v>
      </c>
      <c r="J24">
        <v>0.32</v>
      </c>
      <c r="K24" s="5">
        <v>-6.72</v>
      </c>
      <c r="L24">
        <v>5.6</v>
      </c>
      <c r="M24">
        <v>36.090000000000003</v>
      </c>
      <c r="N24">
        <v>26.8</v>
      </c>
    </row>
    <row r="25" spans="1:14" ht="15.6" x14ac:dyDescent="0.3">
      <c r="A25" s="1">
        <v>24</v>
      </c>
      <c r="B25" s="1" t="s">
        <v>60</v>
      </c>
      <c r="C25" s="4" t="s">
        <v>61</v>
      </c>
      <c r="D25">
        <v>7.54</v>
      </c>
      <c r="E25" s="8">
        <v>1</v>
      </c>
      <c r="F25">
        <v>303.73</v>
      </c>
      <c r="G25">
        <v>300.29000000000002</v>
      </c>
      <c r="H25" s="3">
        <v>3</v>
      </c>
      <c r="I25">
        <v>0.06</v>
      </c>
      <c r="J25">
        <v>0.06</v>
      </c>
      <c r="K25" s="5">
        <v>-4.0199999999999996</v>
      </c>
      <c r="L25" s="5">
        <v>-4.0199999999999996</v>
      </c>
      <c r="M25">
        <v>28.76</v>
      </c>
      <c r="N25">
        <v>7.07</v>
      </c>
    </row>
    <row r="26" spans="1:14" ht="15.6" x14ac:dyDescent="0.3">
      <c r="A26" s="1">
        <v>25</v>
      </c>
      <c r="B26" s="1" t="s">
        <v>62</v>
      </c>
      <c r="C26" s="4" t="s">
        <v>63</v>
      </c>
      <c r="D26" s="5">
        <v>-2.89</v>
      </c>
      <c r="E26" s="8">
        <v>1</v>
      </c>
      <c r="F26">
        <v>96.58</v>
      </c>
      <c r="G26">
        <v>3370.28</v>
      </c>
      <c r="H26">
        <v>0.53</v>
      </c>
      <c r="I26">
        <v>0.33</v>
      </c>
      <c r="J26">
        <v>0.49</v>
      </c>
      <c r="K26">
        <v>7.94</v>
      </c>
      <c r="L26">
        <v>26.68</v>
      </c>
      <c r="M26">
        <v>29.09</v>
      </c>
      <c r="N26" s="7">
        <f>129.43/-147.5</f>
        <v>-0.87749152542372888</v>
      </c>
    </row>
    <row r="27" spans="1:14" ht="15.6" x14ac:dyDescent="0.3">
      <c r="A27" s="1">
        <v>26</v>
      </c>
      <c r="B27" s="1" t="s">
        <v>64</v>
      </c>
      <c r="C27" s="4" t="s">
        <v>65</v>
      </c>
      <c r="D27">
        <v>6.62</v>
      </c>
      <c r="E27" s="8">
        <v>1</v>
      </c>
      <c r="F27">
        <v>79.819999999999993</v>
      </c>
      <c r="G27" s="5">
        <v>-84.88</v>
      </c>
      <c r="H27">
        <v>2.6</v>
      </c>
      <c r="I27">
        <v>0.56000000000000005</v>
      </c>
      <c r="J27">
        <v>0.26</v>
      </c>
      <c r="K27">
        <v>9.7799999999999994</v>
      </c>
      <c r="L27">
        <v>22.06</v>
      </c>
      <c r="M27">
        <v>20.09</v>
      </c>
      <c r="N27">
        <v>0.3</v>
      </c>
    </row>
    <row r="28" spans="1:14" ht="15.6" x14ac:dyDescent="0.3">
      <c r="A28" s="1">
        <v>27</v>
      </c>
      <c r="B28" s="1" t="s">
        <v>66</v>
      </c>
      <c r="C28" s="4" t="s">
        <v>67</v>
      </c>
      <c r="D28">
        <v>5.5</v>
      </c>
      <c r="E28">
        <v>0</v>
      </c>
      <c r="F28" s="3">
        <v>38</v>
      </c>
      <c r="G28">
        <v>303.48</v>
      </c>
      <c r="H28">
        <v>0.65</v>
      </c>
      <c r="I28">
        <v>0.75</v>
      </c>
      <c r="J28">
        <v>3.08</v>
      </c>
      <c r="K28">
        <v>2.4700000000000002</v>
      </c>
      <c r="L28">
        <v>0.08</v>
      </c>
      <c r="M28" s="2">
        <v>6</v>
      </c>
      <c r="N28">
        <v>4.6500000000000004</v>
      </c>
    </row>
    <row r="29" spans="1:14" ht="15.6" x14ac:dyDescent="0.3">
      <c r="A29" s="1">
        <v>28</v>
      </c>
      <c r="B29" s="1" t="s">
        <v>68</v>
      </c>
      <c r="C29" s="4" t="s">
        <v>69</v>
      </c>
      <c r="D29">
        <v>0.85</v>
      </c>
      <c r="E29">
        <v>0</v>
      </c>
      <c r="F29">
        <v>465.77</v>
      </c>
      <c r="G29">
        <v>52.42</v>
      </c>
      <c r="H29">
        <v>4.8899999999999997</v>
      </c>
      <c r="I29">
        <v>0.06</v>
      </c>
      <c r="J29">
        <v>0.09</v>
      </c>
      <c r="K29">
        <v>3.76</v>
      </c>
      <c r="L29">
        <v>6.33</v>
      </c>
      <c r="M29">
        <v>46.73</v>
      </c>
      <c r="N29" s="3">
        <f>2506764.57/5740034.86</f>
        <v>0.43671591395178383</v>
      </c>
    </row>
    <row r="30" spans="1:14" ht="15.6" x14ac:dyDescent="0.3">
      <c r="A30" s="1">
        <v>29</v>
      </c>
      <c r="B30" s="1" t="s">
        <v>70</v>
      </c>
      <c r="C30" s="4" t="s">
        <v>71</v>
      </c>
      <c r="D30">
        <v>0.7</v>
      </c>
      <c r="E30">
        <v>0</v>
      </c>
      <c r="F30">
        <v>0.02</v>
      </c>
      <c r="G30">
        <v>376.07</v>
      </c>
      <c r="H30">
        <v>6.57</v>
      </c>
      <c r="I30">
        <v>0.64</v>
      </c>
      <c r="J30">
        <v>0.77</v>
      </c>
      <c r="K30">
        <v>20.79</v>
      </c>
      <c r="L30">
        <v>60.43</v>
      </c>
      <c r="M30">
        <v>62.25</v>
      </c>
      <c r="N30">
        <v>5.29</v>
      </c>
    </row>
    <row r="31" spans="1:14" ht="15.6" x14ac:dyDescent="0.3">
      <c r="A31" s="1">
        <v>30</v>
      </c>
      <c r="B31" s="1" t="s">
        <v>72</v>
      </c>
      <c r="C31" s="4" t="s">
        <v>73</v>
      </c>
      <c r="D31" s="5">
        <v>-2.33</v>
      </c>
      <c r="E31" s="8">
        <v>1</v>
      </c>
      <c r="F31">
        <v>65.8</v>
      </c>
      <c r="G31" s="5">
        <v>-0.72</v>
      </c>
      <c r="H31">
        <v>0.57999999999999996</v>
      </c>
      <c r="I31">
        <v>0.74</v>
      </c>
      <c r="J31">
        <v>2.79</v>
      </c>
      <c r="K31" s="5">
        <v>-0.54</v>
      </c>
      <c r="L31" s="5">
        <v>-2.0499999999999998</v>
      </c>
      <c r="M31">
        <v>50.89</v>
      </c>
      <c r="N31" s="3">
        <f>5.12/42.34</f>
        <v>0.12092583845063769</v>
      </c>
    </row>
    <row r="32" spans="1:14" ht="15.6" x14ac:dyDescent="0.3">
      <c r="A32" s="1">
        <v>31</v>
      </c>
      <c r="B32" s="1" t="s">
        <v>74</v>
      </c>
      <c r="C32" s="4" t="s">
        <v>75</v>
      </c>
      <c r="D32">
        <v>20.57</v>
      </c>
      <c r="E32">
        <v>0</v>
      </c>
      <c r="F32">
        <v>340.66</v>
      </c>
      <c r="G32">
        <v>7.27</v>
      </c>
      <c r="H32">
        <v>0.94</v>
      </c>
      <c r="I32">
        <v>0.35</v>
      </c>
      <c r="J32">
        <v>0.54</v>
      </c>
      <c r="K32">
        <v>9.83</v>
      </c>
      <c r="L32">
        <v>5.09</v>
      </c>
      <c r="M32">
        <v>62.05</v>
      </c>
      <c r="N32" s="3">
        <f>2233316/1804950</f>
        <v>1.2373284578520181</v>
      </c>
    </row>
    <row r="33" spans="1:14" ht="15.6" x14ac:dyDescent="0.3">
      <c r="A33" s="1">
        <v>32</v>
      </c>
      <c r="B33" s="1" t="s">
        <v>76</v>
      </c>
      <c r="C33" s="4" t="s">
        <v>77</v>
      </c>
      <c r="D33">
        <v>9.42</v>
      </c>
      <c r="E33">
        <v>0</v>
      </c>
      <c r="F33">
        <v>54.06</v>
      </c>
      <c r="G33">
        <v>82.96</v>
      </c>
      <c r="H33">
        <v>0.04</v>
      </c>
      <c r="I33">
        <v>0.6</v>
      </c>
      <c r="J33">
        <v>0.48</v>
      </c>
      <c r="K33">
        <v>4.59</v>
      </c>
      <c r="L33">
        <v>0.39</v>
      </c>
      <c r="M33">
        <v>33.83</v>
      </c>
      <c r="N33">
        <v>6.67</v>
      </c>
    </row>
    <row r="34" spans="1:14" ht="15.6" x14ac:dyDescent="0.3">
      <c r="A34" s="1">
        <v>33</v>
      </c>
      <c r="B34" s="1" t="s">
        <v>78</v>
      </c>
      <c r="C34" s="4" t="s">
        <v>79</v>
      </c>
      <c r="D34">
        <v>24.09</v>
      </c>
      <c r="E34">
        <v>0</v>
      </c>
      <c r="F34">
        <v>237.85</v>
      </c>
      <c r="G34">
        <v>436.08</v>
      </c>
      <c r="H34">
        <v>3.32</v>
      </c>
      <c r="I34">
        <v>0.33</v>
      </c>
      <c r="J34">
        <v>0.49</v>
      </c>
      <c r="K34">
        <v>20.09</v>
      </c>
      <c r="L34">
        <v>30.48</v>
      </c>
      <c r="M34">
        <v>40.369999999999997</v>
      </c>
      <c r="N34">
        <v>29.68</v>
      </c>
    </row>
    <row r="35" spans="1:14" ht="15.6" x14ac:dyDescent="0.3">
      <c r="A35" s="1">
        <v>34</v>
      </c>
      <c r="B35" s="1" t="s">
        <v>80</v>
      </c>
      <c r="C35" s="4" t="s">
        <v>81</v>
      </c>
      <c r="D35" s="5">
        <v>-7.8</v>
      </c>
      <c r="E35" s="8">
        <v>1</v>
      </c>
      <c r="F35" s="3">
        <f>38948536.28/29768643.81</f>
        <v>1.308374561118443</v>
      </c>
      <c r="G35">
        <v>305.97000000000003</v>
      </c>
      <c r="H35">
        <v>0.73</v>
      </c>
      <c r="I35">
        <v>0.69</v>
      </c>
      <c r="J35">
        <v>2.2200000000000002</v>
      </c>
      <c r="K35">
        <v>3.73</v>
      </c>
      <c r="L35" s="7">
        <v>-2</v>
      </c>
      <c r="M35">
        <v>4.0199999999999996</v>
      </c>
      <c r="N35" s="3">
        <f>819463.02/792470.89</f>
        <v>1.0340607211452273</v>
      </c>
    </row>
    <row r="36" spans="1:14" ht="15.6" x14ac:dyDescent="0.3">
      <c r="A36" s="1">
        <v>35</v>
      </c>
      <c r="B36" s="1" t="s">
        <v>82</v>
      </c>
      <c r="C36" s="4" t="s">
        <v>83</v>
      </c>
      <c r="D36">
        <v>39.92</v>
      </c>
      <c r="E36">
        <v>0</v>
      </c>
      <c r="F36" s="3">
        <f>9642587.37/3373096.63</f>
        <v>2.8586751070929148</v>
      </c>
      <c r="G36">
        <v>58.7</v>
      </c>
      <c r="H36">
        <v>2.06</v>
      </c>
      <c r="I36">
        <v>0.39</v>
      </c>
      <c r="J36">
        <v>0.63</v>
      </c>
      <c r="K36">
        <v>0.3</v>
      </c>
      <c r="L36">
        <v>8.4600000000000009</v>
      </c>
      <c r="M36">
        <v>57.2</v>
      </c>
      <c r="N36" s="3">
        <f>2719533/953894.28</f>
        <v>2.8509794607427565</v>
      </c>
    </row>
    <row r="37" spans="1:14" ht="15.6" x14ac:dyDescent="0.3">
      <c r="A37" s="1">
        <v>36</v>
      </c>
      <c r="B37" s="1" t="s">
        <v>84</v>
      </c>
      <c r="C37" s="4" t="s">
        <v>85</v>
      </c>
      <c r="D37">
        <v>29.49</v>
      </c>
      <c r="E37">
        <v>0</v>
      </c>
      <c r="F37">
        <v>426.04</v>
      </c>
      <c r="G37">
        <v>0.55000000000000004</v>
      </c>
      <c r="H37">
        <v>5.38</v>
      </c>
      <c r="I37">
        <v>7.0000000000000007E-2</v>
      </c>
      <c r="J37">
        <v>0.2</v>
      </c>
      <c r="K37">
        <v>24.03</v>
      </c>
      <c r="L37">
        <v>28.9</v>
      </c>
      <c r="M37" s="3">
        <f>2660464.73/1028716.5</f>
        <v>2.5861981702441827</v>
      </c>
      <c r="N37">
        <v>38.74</v>
      </c>
    </row>
    <row r="38" spans="1:14" ht="15.6" x14ac:dyDescent="0.3">
      <c r="A38" s="1">
        <v>37</v>
      </c>
      <c r="B38" s="1" t="s">
        <v>86</v>
      </c>
      <c r="C38" s="4" t="s">
        <v>87</v>
      </c>
      <c r="D38">
        <v>0.06</v>
      </c>
      <c r="E38">
        <v>0</v>
      </c>
      <c r="F38">
        <v>95.05</v>
      </c>
      <c r="G38">
        <v>50.9</v>
      </c>
      <c r="H38">
        <v>2.0499999999999998</v>
      </c>
      <c r="I38">
        <v>0.36</v>
      </c>
      <c r="J38">
        <v>0.56000000000000005</v>
      </c>
      <c r="K38">
        <v>6.03</v>
      </c>
      <c r="L38">
        <v>9.43</v>
      </c>
      <c r="M38">
        <v>30.4</v>
      </c>
      <c r="N38" s="3">
        <f>2392151/6035785</f>
        <v>0.39632806668892284</v>
      </c>
    </row>
    <row r="39" spans="1:14" ht="15.6" x14ac:dyDescent="0.3">
      <c r="A39" s="1">
        <v>38</v>
      </c>
      <c r="B39" s="1" t="s">
        <v>88</v>
      </c>
      <c r="C39" s="4" t="s">
        <v>89</v>
      </c>
      <c r="D39">
        <v>8.08</v>
      </c>
      <c r="E39" s="8">
        <v>1</v>
      </c>
      <c r="F39">
        <v>308.47000000000003</v>
      </c>
      <c r="G39" s="5">
        <v>-66.03</v>
      </c>
      <c r="H39">
        <v>0.98</v>
      </c>
      <c r="I39">
        <v>0.62</v>
      </c>
      <c r="J39">
        <v>0.64</v>
      </c>
      <c r="K39">
        <v>-6.2</v>
      </c>
      <c r="L39">
        <v>6.38</v>
      </c>
      <c r="M39">
        <v>7.77</v>
      </c>
      <c r="N39">
        <v>4.8899999999999997</v>
      </c>
    </row>
    <row r="40" spans="1:14" ht="15.6" x14ac:dyDescent="0.3">
      <c r="A40" s="1">
        <v>39</v>
      </c>
      <c r="B40" s="1" t="s">
        <v>90</v>
      </c>
      <c r="C40" s="4" t="s">
        <v>91</v>
      </c>
      <c r="D40">
        <v>23.27</v>
      </c>
      <c r="E40">
        <v>0</v>
      </c>
      <c r="F40">
        <v>69653.86</v>
      </c>
      <c r="G40">
        <v>47.72</v>
      </c>
      <c r="H40">
        <v>0.87</v>
      </c>
      <c r="I40" s="3">
        <f>1677.01/3062.33</f>
        <v>0.54762550084412853</v>
      </c>
      <c r="J40" s="3">
        <f>1677.01/1011.16</f>
        <v>1.658501127418015</v>
      </c>
      <c r="K40">
        <v>8.2899999999999991</v>
      </c>
      <c r="L40">
        <v>9.89</v>
      </c>
      <c r="M40">
        <v>0.93</v>
      </c>
      <c r="N40">
        <v>3.75</v>
      </c>
    </row>
    <row r="41" spans="1:14" ht="15.6" x14ac:dyDescent="0.3">
      <c r="A41" s="1">
        <v>40</v>
      </c>
      <c r="B41" s="1" t="s">
        <v>92</v>
      </c>
      <c r="C41" s="4" t="s">
        <v>93</v>
      </c>
      <c r="D41">
        <v>20.63</v>
      </c>
      <c r="E41">
        <v>0</v>
      </c>
      <c r="F41">
        <v>93.53</v>
      </c>
      <c r="G41">
        <v>82.03</v>
      </c>
      <c r="H41">
        <v>3.5</v>
      </c>
      <c r="I41">
        <v>0.43</v>
      </c>
      <c r="J41">
        <v>0.76</v>
      </c>
      <c r="K41">
        <v>3.08</v>
      </c>
      <c r="L41" s="2">
        <v>23</v>
      </c>
      <c r="M41" s="3">
        <f>88264000/23432000</f>
        <v>3.7668146124957325</v>
      </c>
      <c r="N41">
        <v>29.7</v>
      </c>
    </row>
    <row r="42" spans="1:14" ht="15.6" x14ac:dyDescent="0.3">
      <c r="A42" s="1">
        <v>41</v>
      </c>
      <c r="B42" s="1" t="s">
        <v>94</v>
      </c>
      <c r="C42" s="4" t="s">
        <v>95</v>
      </c>
      <c r="D42">
        <v>7.07</v>
      </c>
      <c r="E42" s="8">
        <v>1</v>
      </c>
      <c r="F42">
        <v>205.08</v>
      </c>
      <c r="G42" s="5">
        <v>-25.07</v>
      </c>
      <c r="H42">
        <v>3.95</v>
      </c>
      <c r="I42">
        <v>0.44</v>
      </c>
      <c r="J42">
        <v>0.79</v>
      </c>
      <c r="K42">
        <v>5.74</v>
      </c>
      <c r="L42" s="5">
        <v>-0.3</v>
      </c>
      <c r="M42">
        <v>5.35</v>
      </c>
      <c r="N42" s="3">
        <f>22.88/82.72</f>
        <v>0.27659574468085107</v>
      </c>
    </row>
    <row r="43" spans="1:14" ht="15.6" x14ac:dyDescent="0.3">
      <c r="A43" s="1">
        <v>42</v>
      </c>
      <c r="B43" s="1" t="s">
        <v>96</v>
      </c>
      <c r="C43" s="4" t="s">
        <v>97</v>
      </c>
      <c r="D43" s="5">
        <v>-3.59</v>
      </c>
      <c r="E43" s="8">
        <v>1</v>
      </c>
      <c r="F43">
        <v>4.07</v>
      </c>
      <c r="G43">
        <v>2982.63</v>
      </c>
      <c r="H43">
        <v>0.87</v>
      </c>
      <c r="I43">
        <v>0.5</v>
      </c>
      <c r="J43">
        <v>0.04</v>
      </c>
      <c r="K43">
        <v>9.89</v>
      </c>
      <c r="L43">
        <v>20.05</v>
      </c>
      <c r="M43">
        <v>24.94</v>
      </c>
      <c r="N43" s="7">
        <f>11312071/-4410292</f>
        <v>-2.5649256330419847</v>
      </c>
    </row>
    <row r="44" spans="1:14" ht="15.6" x14ac:dyDescent="0.3">
      <c r="A44" s="1">
        <v>43</v>
      </c>
      <c r="B44" s="1" t="s">
        <v>98</v>
      </c>
      <c r="C44" s="4" t="s">
        <v>99</v>
      </c>
      <c r="D44">
        <v>20.79</v>
      </c>
      <c r="E44">
        <v>0</v>
      </c>
      <c r="F44">
        <v>74.77</v>
      </c>
      <c r="G44">
        <v>93.9</v>
      </c>
      <c r="H44">
        <v>38.619999999999997</v>
      </c>
      <c r="I44">
        <v>0.6</v>
      </c>
      <c r="J44">
        <v>0.57999999999999996</v>
      </c>
      <c r="K44">
        <v>46.66</v>
      </c>
      <c r="L44">
        <v>20.2</v>
      </c>
      <c r="M44">
        <v>50.46</v>
      </c>
      <c r="N44">
        <v>29.37</v>
      </c>
    </row>
    <row r="45" spans="1:14" ht="15.6" x14ac:dyDescent="0.3">
      <c r="A45" s="1">
        <v>44</v>
      </c>
      <c r="B45" s="1" t="s">
        <v>100</v>
      </c>
      <c r="C45" s="4" t="s">
        <v>101</v>
      </c>
      <c r="D45">
        <v>6.65</v>
      </c>
      <c r="E45">
        <v>0</v>
      </c>
      <c r="F45" s="3">
        <f>42335471.86/30349456.95</f>
        <v>1.3949334226884742</v>
      </c>
      <c r="G45">
        <v>230.04</v>
      </c>
      <c r="H45">
        <v>0.96</v>
      </c>
      <c r="I45">
        <v>0.7</v>
      </c>
      <c r="J45">
        <v>2.44</v>
      </c>
      <c r="K45">
        <v>3.5</v>
      </c>
      <c r="L45">
        <v>2.04</v>
      </c>
      <c r="M45">
        <v>0.56999999999999995</v>
      </c>
      <c r="N45">
        <v>2.2999999999999998</v>
      </c>
    </row>
    <row r="46" spans="1:14" ht="15.6" x14ac:dyDescent="0.3">
      <c r="A46" s="1">
        <v>45</v>
      </c>
      <c r="B46" s="1" t="s">
        <v>102</v>
      </c>
      <c r="C46" s="4" t="s">
        <v>103</v>
      </c>
      <c r="D46">
        <v>9.4700000000000006</v>
      </c>
      <c r="E46">
        <v>0</v>
      </c>
      <c r="F46" s="3">
        <f>49037842.89/45023495.14</f>
        <v>1.0891611754600001</v>
      </c>
      <c r="G46">
        <v>340.33</v>
      </c>
      <c r="H46">
        <v>0.84</v>
      </c>
      <c r="I46">
        <v>0.77</v>
      </c>
      <c r="J46">
        <v>3.3</v>
      </c>
      <c r="K46">
        <v>3.7</v>
      </c>
      <c r="L46">
        <v>5.99</v>
      </c>
      <c r="M46">
        <v>8.07</v>
      </c>
      <c r="N46" s="3">
        <f>938142.36/2081423.84</f>
        <v>0.4507214446049585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ismail - [2010]</cp:lastModifiedBy>
  <dcterms:created xsi:type="dcterms:W3CDTF">2022-04-06T08:05:21Z</dcterms:created>
  <dcterms:modified xsi:type="dcterms:W3CDTF">2022-07-19T13:24:25Z</dcterms:modified>
</cp:coreProperties>
</file>