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1"/>
  </bookViews>
  <sheets>
    <sheet name="Tháng 8" sheetId="1" r:id="rId1"/>
    <sheet name="Tháng 10" sheetId="2" r:id="rId2"/>
    <sheet name="Thống kê Tháng 10" sheetId="3" r:id="rId3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3" l="1"/>
  <c r="P5" i="3"/>
  <c r="I7" i="3"/>
  <c r="I6" i="3"/>
  <c r="I5" i="3"/>
  <c r="C7" i="3"/>
  <c r="C6" i="3"/>
  <c r="C5" i="3"/>
  <c r="P30" i="3"/>
  <c r="P29" i="3"/>
  <c r="I31" i="3"/>
  <c r="I30" i="3"/>
  <c r="I29" i="3"/>
  <c r="C31" i="3"/>
  <c r="C30" i="3"/>
  <c r="C8" i="3" l="1"/>
  <c r="D8" i="3" s="1"/>
  <c r="P7" i="3"/>
  <c r="Q7" i="3" s="1"/>
  <c r="I8" i="3"/>
  <c r="J8" i="3" s="1"/>
  <c r="I32" i="3"/>
  <c r="J32" i="3" s="1"/>
  <c r="P31" i="3"/>
  <c r="Q31" i="3" s="1"/>
  <c r="C29" i="3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<sst xmlns="http://schemas.openxmlformats.org/spreadsheetml/2006/main" count="777" uniqueCount="242">
  <si>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</si>
  <si>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</si>
  <si>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</si>
  <si>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</si>
  <si>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</si>
  <si>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</si>
  <si>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</si>
  <si>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</si>
  <si>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</si>
  <si>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</si>
  <si>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</si>
  <si>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</si>
  <si>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</si>
  <si>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</si>
  <si>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</si>
  <si>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</si>
  <si>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</si>
  <si>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</si>
  <si>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</si>
  <si>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</si>
  <si>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</si>
  <si>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</si>
  <si>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</si>
  <si>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</si>
  <si>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</si>
  <si>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</si>
  <si>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</si>
  <si>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</si>
  <si>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</si>
  <si>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</si>
  <si>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</si>
  <si>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</si>
  <si>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</si>
  <si>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</si>
  <si>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</si>
  <si>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</si>
  <si>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</si>
  <si>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</si>
  <si>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</si>
  <si>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</si>
  <si>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</si>
  <si>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</si>
  <si>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</si>
  <si>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</si>
  <si>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</si>
  <si>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</si>
  <si>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</si>
  <si>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</si>
  <si>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</si>
  <si>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</si>
  <si>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</si>
  <si>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</si>
  <si>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</si>
  <si>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</si>
  <si>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</si>
  <si>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</si>
  <si>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</si>
  <si>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</si>
  <si>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</si>
  <si>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</si>
  <si>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</si>
  <si>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</si>
  <si>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</si>
  <si>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</si>
  <si>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</si>
  <si>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</si>
  <si>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</si>
  <si>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</si>
  <si>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</si>
  <si>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</si>
  <si>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</si>
  <si>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</si>
  <si>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</si>
  <si>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</si>
  <si>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</si>
  <si>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</si>
  <si>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</si>
  <si>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</si>
  <si>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</si>
  <si>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</si>
  <si>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</si>
  <si>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</si>
  <si>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</si>
  <si>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</si>
  <si>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</si>
  <si>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</si>
  <si>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</si>
  <si>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</si>
  <si>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</si>
  <si>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</si>
  <si>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</si>
  <si>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</si>
  <si>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</si>
  <si>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</si>
  <si>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</si>
  <si>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</si>
  <si>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</si>
  <si>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</si>
  <si>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</si>
  <si>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</si>
  <si>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</si>
  <si>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</si>
  <si>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</si>
  <si>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</si>
  <si>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</si>
  <si>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</si>
  <si>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</si>
  <si>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</si>
  <si>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</si>
  <si>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</si>
  <si>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</si>
  <si>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</si>
  <si>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</si>
  <si>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</si>
  <si>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</si>
  <si>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</si>
  <si>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</si>
  <si>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</si>
  <si>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</si>
  <si>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</si>
  <si>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</si>
  <si>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</si>
  <si>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</si>
  <si>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</si>
  <si>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</si>
  <si>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</si>
  <si>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</si>
  <si>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</si>
  <si>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</si>
  <si>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</si>
  <si>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</si>
  <si>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</si>
  <si>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</si>
  <si>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</si>
  <si>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</si>
  <si>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</si>
  <si>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</si>
  <si>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</si>
  <si>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</si>
  <si>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</si>
  <si>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</si>
  <si>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</si>
  <si>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</si>
  <si>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</si>
  <si>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</si>
  <si>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</si>
  <si>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</si>
  <si>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</si>
  <si>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</si>
  <si>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</si>
  <si>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</si>
  <si>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</si>
  <si>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</si>
  <si>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</si>
  <si>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</si>
  <si>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</si>
  <si>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</si>
  <si>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</si>
  <si>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</si>
  <si>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</si>
  <si>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</si>
  <si>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</si>
  <si>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</si>
  <si>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</si>
  <si>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</si>
  <si>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</si>
  <si>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</si>
  <si>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</si>
  <si>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</si>
  <si>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</si>
  <si>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</si>
  <si>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</si>
  <si>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</si>
  <si>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</si>
  <si>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</si>
  <si>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</si>
  <si>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</si>
  <si>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</si>
  <si>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</si>
  <si>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</si>
  <si>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</si>
  <si>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</si>
  <si>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</si>
  <si>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</si>
  <si>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</si>
  <si>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</si>
  <si>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</si>
  <si>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</si>
  <si>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</si>
  <si>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</si>
  <si>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</si>
  <si>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</si>
  <si>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</si>
  <si>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</si>
  <si>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</si>
  <si>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</si>
  <si>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</si>
  <si>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</si>
  <si>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</si>
  <si>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</si>
  <si>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</si>
  <si>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</si>
  <si>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</si>
  <si>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</si>
  <si>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</si>
  <si>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</si>
  <si>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</si>
  <si>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</si>
  <si>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</si>
  <si>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</si>
  <si>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</si>
  <si>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</si>
  <si>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</si>
  <si>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</si>
  <si>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</si>
  <si>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</si>
  <si>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</si>
  <si>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</si>
  <si>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</si>
  <si>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</si>
  <si>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</si>
  <si>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</si>
  <si>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</si>
  <si>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</si>
  <si>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</si>
  <si>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</si>
  <si>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</si>
  <si>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</si>
  <si>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</si>
  <si>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</si>
  <si>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</si>
  <si>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</si>
  <si>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</si>
  <si>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</si>
  <si>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</si>
  <si>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</si>
  <si>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</si>
  <si>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</si>
  <si>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</si>
  <si>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</si>
  <si>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</si>
  <si>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Văn Ấn (Bạn Quang)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</si>
</sst>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18</c:v>
                </c:pt>
                <c:pt idx="1">
                  <c:v>27</c:v>
                </c:pt>
                <c:pt idx="2">
                  <c:v>2</c:v>
                </c:pt>
                <c:pt idx="3">
                  <c:v>47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38.297872340425535</c:v>
                </c:pt>
                <c:pt idx="1">
                  <c:v>57.446808510638306</c:v>
                </c:pt>
                <c:pt idx="2">
                  <c:v>4.2553191489361701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37757632"/>
        <c:axId val="-2137759808"/>
      </c:barChart>
      <c:catAx>
        <c:axId val="-21377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759808"/>
        <c:crosses val="autoZero"/>
        <c:auto val="1"/>
        <c:lblAlgn val="ctr"/>
        <c:lblOffset val="100"/>
        <c:noMultiLvlLbl val="0"/>
      </c:catAx>
      <c:valAx>
        <c:axId val="-21377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75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18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44.444444444444443</c:v>
                </c:pt>
                <c:pt idx="1">
                  <c:v>44.444444444444443</c:v>
                </c:pt>
                <c:pt idx="2">
                  <c:v>11.111111111111111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37755456"/>
        <c:axId val="-2137754912"/>
      </c:barChart>
      <c:catAx>
        <c:axId val="-21377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754912"/>
        <c:crosses val="autoZero"/>
        <c:auto val="1"/>
        <c:lblAlgn val="ctr"/>
        <c:lblOffset val="100"/>
        <c:noMultiLvlLbl val="0"/>
      </c:catAx>
      <c:valAx>
        <c:axId val="-21377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7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13</c:v>
                </c:pt>
                <c:pt idx="1">
                  <c:v>5</c:v>
                </c:pt>
                <c:pt idx="2">
                  <c:v>18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72.222222222222214</c:v>
                </c:pt>
                <c:pt idx="1">
                  <c:v>27.777777777777779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65396064"/>
        <c:axId val="-2065399328"/>
      </c:barChart>
      <c:catAx>
        <c:axId val="-206539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399328"/>
        <c:crosses val="autoZero"/>
        <c:auto val="1"/>
        <c:lblAlgn val="ctr"/>
        <c:lblOffset val="100"/>
        <c:noMultiLvlLbl val="0"/>
      </c:catAx>
      <c:valAx>
        <c:axId val="-20653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39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65406400"/>
        <c:axId val="-2065401504"/>
      </c:barChart>
      <c:catAx>
        <c:axId val="-20654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401504"/>
        <c:crosses val="autoZero"/>
        <c:auto val="1"/>
        <c:lblAlgn val="ctr"/>
        <c:lblOffset val="100"/>
        <c:noMultiLvlLbl val="0"/>
      </c:catAx>
      <c:valAx>
        <c:axId val="-20654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4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65397152"/>
        <c:axId val="-2065397696"/>
      </c:barChart>
      <c:catAx>
        <c:axId val="-20653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397696"/>
        <c:crosses val="autoZero"/>
        <c:auto val="1"/>
        <c:lblAlgn val="ctr"/>
        <c:lblOffset val="100"/>
        <c:noMultiLvlLbl val="0"/>
      </c:catAx>
      <c:valAx>
        <c:axId val="-20653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3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</a:t>
            </a:r>
            <a:r>
              <a:rPr lang="en-US" baseline="0"/>
              <a:t> đăng ký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5398240"/>
        <c:axId val="-2065410752"/>
      </c:barChart>
      <c:catAx>
        <c:axId val="-20653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410752"/>
        <c:crosses val="autoZero"/>
        <c:auto val="1"/>
        <c:lblAlgn val="ctr"/>
        <c:lblOffset val="100"/>
        <c:noMultiLvlLbl val="0"/>
      </c:catAx>
      <c:valAx>
        <c:axId val="-20654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3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abSelected="1" topLeftCell="A43" workbookViewId="0">
      <selection activeCell="C59" sqref="C59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47" t="s">
        <v>136</v>
      </c>
      <c r="O1" s="47"/>
      <c r="P1" s="47"/>
      <c r="Q1" s="47"/>
      <c r="R1" s="48" t="s">
        <v>137</v>
      </c>
      <c r="S1" s="48"/>
      <c r="T1" s="48"/>
      <c r="U1" s="46" t="s">
        <v>138</v>
      </c>
      <c r="V1" s="46" t="s">
        <v>139</v>
      </c>
      <c r="W1" s="46" t="s">
        <v>140</v>
      </c>
      <c r="X1" s="46" t="s">
        <v>141</v>
      </c>
      <c r="Y1" s="46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46"/>
      <c r="V2" s="46"/>
      <c r="W2" s="46"/>
      <c r="X2" s="46"/>
      <c r="Y2" s="46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/>
      <c r="H51" s="3"/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241</v>
      </c>
      <c r="C62" s="2"/>
      <c r="D62" s="3" t="s">
        <v>30</v>
      </c>
      <c r="E62" s="8" t="s">
        <v>240</v>
      </c>
      <c r="F62" s="2"/>
      <c r="G62" s="3"/>
      <c r="H62" s="3"/>
      <c r="I62" s="2" t="s">
        <v>1</v>
      </c>
      <c r="J62" s="2" t="s">
        <v>124</v>
      </c>
      <c r="K62" s="15">
        <v>43022</v>
      </c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L8" sqref="L8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49" t="s">
        <v>238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</row>
    <row r="3" spans="1:20" x14ac:dyDescent="0.25">
      <c r="B3" s="50" t="s">
        <v>228</v>
      </c>
      <c r="C3" s="50"/>
      <c r="D3" s="50"/>
      <c r="H3" s="51" t="s">
        <v>231</v>
      </c>
      <c r="I3" s="52"/>
      <c r="J3" s="53"/>
      <c r="O3" s="54" t="s">
        <v>236</v>
      </c>
      <c r="P3" s="55"/>
      <c r="Q3" s="56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57" t="s">
        <v>237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</row>
    <row r="27" spans="1:20" x14ac:dyDescent="0.25">
      <c r="B27" s="50" t="s">
        <v>228</v>
      </c>
      <c r="C27" s="50"/>
      <c r="D27" s="50"/>
      <c r="H27" s="51" t="s">
        <v>231</v>
      </c>
      <c r="I27" s="52"/>
      <c r="J27" s="53"/>
      <c r="O27" s="54" t="s">
        <v>236</v>
      </c>
      <c r="P27" s="55"/>
      <c r="Q27" s="56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10'!I16:I62,"Tư vấn trực tiếp")</f>
        <v>18</v>
      </c>
      <c r="D29" s="43">
        <f>C29/C32*100</f>
        <v>38.297872340425535</v>
      </c>
      <c r="H29" s="2" t="s">
        <v>1</v>
      </c>
      <c r="I29" s="2">
        <f>COUNTIFS('Tháng 10'!I16:I61,"Tư Vấn trực tiếp",'Tháng 10'!H16:H61,"X")</f>
        <v>8</v>
      </c>
      <c r="J29" s="43">
        <f>I29/I32*100</f>
        <v>44.444444444444443</v>
      </c>
      <c r="O29" s="2" t="s">
        <v>232</v>
      </c>
      <c r="P29" s="2">
        <f>COUNTIFS('Tháng 10'!H16:H61,"X",'Tháng 10'!G16:G61,"300 - 500")</f>
        <v>13</v>
      </c>
      <c r="Q29" s="43">
        <f>P29/P31*100</f>
        <v>72.222222222222214</v>
      </c>
    </row>
    <row r="30" spans="1:20" x14ac:dyDescent="0.25">
      <c r="B30" s="2" t="s">
        <v>29</v>
      </c>
      <c r="C30" s="2">
        <f>COUNTIFS('Tháng 10'!I16:I61,"FB fanpage")</f>
        <v>27</v>
      </c>
      <c r="D30" s="43">
        <f>C30/C32*100</f>
        <v>57.446808510638306</v>
      </c>
      <c r="H30" s="2" t="s">
        <v>29</v>
      </c>
      <c r="I30" s="2">
        <f>COUNTIFS('Tháng 10'!I16:I61,"FB fanpage",'Tháng 10'!H16:H61,"X")</f>
        <v>8</v>
      </c>
      <c r="J30" s="43">
        <f>I30/I32*100</f>
        <v>44.444444444444443</v>
      </c>
      <c r="O30" s="2" t="s">
        <v>233</v>
      </c>
      <c r="P30" s="2">
        <f>COUNTIFS('Tháng 10'!H16:H61,"X",'Tháng 10'!G16:G61,"500 - 700")</f>
        <v>5</v>
      </c>
      <c r="Q30" s="43">
        <f>P30/P31*100</f>
        <v>27.777777777777779</v>
      </c>
    </row>
    <row r="31" spans="1:20" x14ac:dyDescent="0.25">
      <c r="B31" s="2" t="s">
        <v>114</v>
      </c>
      <c r="C31" s="2">
        <f>COUNTIFS('Tháng 10'!I16:I61,"Fb cá nhân")</f>
        <v>2</v>
      </c>
      <c r="D31" s="43">
        <f>C31/C32*100</f>
        <v>4.2553191489361701</v>
      </c>
      <c r="H31" s="2" t="s">
        <v>114</v>
      </c>
      <c r="I31" s="2">
        <f>COUNTIFS('Tháng 10'!I16:I61,"Fb cá nhân",'Tháng 10'!H16:H61,"X")</f>
        <v>2</v>
      </c>
      <c r="J31" s="43">
        <f>I31/I32*100</f>
        <v>11.111111111111111</v>
      </c>
      <c r="O31" s="2" t="s">
        <v>234</v>
      </c>
      <c r="P31" s="2">
        <f>SUM(P29:P30)</f>
        <v>18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47</v>
      </c>
      <c r="D32" s="2">
        <f>C32/C32*100</f>
        <v>100</v>
      </c>
      <c r="H32" s="2" t="s">
        <v>227</v>
      </c>
      <c r="I32" s="2">
        <f>SUM(I29:I31)</f>
        <v>18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Tháng 8</vt:lpstr>
      <vt:lpstr>Tháng 10</vt:lpstr>
      <vt:lpstr>Thống kê Tháng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2017-10-14T12:33:16Z</dcterms:modified>
</cp:coreProperties>
</file>