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  <sheet name="Thống kê tháng 12" sheetId="6" r:id="rId5"/>
  </sheets>
  <definedNames>
    <definedName name="_xlnm._FilterDatabase" localSheetId="1" hidden="1">'Tháng 10'!$A$1:$M$14</definedName>
    <definedName name="_xlnm._FilterDatabase" localSheetId="0" hidden="1">'Tháng 8'!$A$1:$M$40</definedName>
    <definedName name="_xlnm._FilterDatabase" localSheetId="3" hidden="1">'TOEIC Tháng 12'!$A$1:$Y$29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6" l="1"/>
  <c r="P5" i="6"/>
  <c r="I7" i="6" l="1"/>
  <c r="I5" i="6"/>
  <c r="I6" i="6"/>
  <c r="I8" i="6" l="1"/>
  <c r="J8" i="6" s="1"/>
  <c r="C7" i="6"/>
  <c r="C6" i="6"/>
  <c r="C5" i="6"/>
  <c r="J6" i="6" l="1"/>
  <c r="J7" i="6"/>
  <c r="C8" i="6"/>
  <c r="D8" i="6" s="1"/>
  <c r="J5" i="6"/>
  <c r="P7" i="6"/>
  <c r="Q7" i="6" s="1"/>
  <c r="P30" i="3"/>
  <c r="P29" i="3"/>
  <c r="I31" i="3"/>
  <c r="I30" i="3"/>
  <c r="I29" i="3"/>
  <c r="C30" i="3"/>
  <c r="C31" i="3"/>
  <c r="C29" i="3"/>
  <c r="Q6" i="6" l="1"/>
  <c r="D6" i="6"/>
  <c r="D5" i="6"/>
  <c r="Q5" i="6"/>
  <c r="D7" i="6"/>
  <c r="P6" i="3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<sst xmlns="http://schemas.openxmlformats.org/spreadsheetml/2006/main" count="1081" uniqueCount="317">
  <si>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</si>
  <si>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</si>
  <si>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</si>
  <si>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</si>
  <si>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</si>
  <si>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</si>
  <si>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</si>
  <si>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</si>
  <si>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</si>
  <si>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</si>
  <si>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</si>
  <si>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</si>
  <si>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</si>
  <si>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</si>
  <si>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</si>
  <si>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</si>
  <si>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</si>
  <si>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</si>
  <si>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</si>
  <si>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</si>
  <si>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</si>
  <si>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</si>
  <si>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</si>
  <si>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</si>
  <si>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</si>
  <si>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</si>
  <si>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</si>
  <si>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</si>
  <si>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</si>
  <si>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</si>
  <si>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</si>
  <si>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</si>
  <si>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</si>
  <si>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</si>
  <si>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</si>
  <si>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</si>
  <si>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</si>
  <si>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</si>
  <si>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</si>
  <si>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</si>
  <si>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</si>
  <si>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</si>
  <si>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</si>
  <si>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</si>
  <si>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</si>
  <si>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</si>
  <si>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</si>
  <si>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</si>
  <si>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</si>
  <si>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</si>
  <si>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</si>
  <si>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</si>
  <si>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</si>
  <si>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</si>
  <si>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</si>
  <si>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</si>
  <si>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</si>
  <si>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</si>
  <si>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</si>
  <si>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</si>
  <si>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</si>
  <si>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</si>
  <si>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</si>
  <si>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</si>
  <si>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</si>
  <si>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</si>
  <si>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</si>
  <si>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</si>
  <si>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</si>
  <si>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</si>
  <si>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</si>
  <si>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</si>
  <si>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</si>
  <si>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</si>
  <si>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</si>
  <si>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</si>
  <si>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</si>
  <si>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</si>
  <si>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</si>
  <si>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</si>
  <si>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</si>
  <si>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</si>
  <si>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</si>
  <si>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</si>
  <si>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</si>
  <si>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</si>
  <si>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</si>
  <si>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</si>
  <si>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</si>
  <si>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</si>
  <si>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</si>
  <si>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</si>
  <si>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</si>
  <si>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</si>
  <si>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</si>
  <si>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</si>
  <si>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</si>
  <si>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</si>
  <si>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</si>
  <si>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</si>
  <si>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</si>
  <si>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</si>
  <si>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</si>
  <si>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</si>
  <si>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</si>
  <si>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</si>
  <si>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</si>
  <si>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</si>
  <si>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</si>
  <si>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</si>
  <si>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</si>
  <si>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</si>
  <si>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</si>
  <si>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</si>
  <si>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</si>
  <si>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</si>
  <si>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</si>
  <si>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</si>
  <si>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</si>
  <si>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</si>
  <si>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</si>
  <si>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</si>
  <si>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</si>
  <si>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</si>
  <si>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</si>
  <si>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</si>
  <si>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</si>
  <si>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</si>
  <si>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</si>
  <si>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</si>
  <si>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</si>
  <si>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</si>
  <si>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</si>
  <si>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</si>
  <si>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</si>
  <si>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</si>
  <si>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</si>
  <si>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</si>
  <si>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</si>
  <si>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</si>
  <si>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</si>
  <si>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</si>
  <si>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</si>
  <si>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</si>
  <si>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</si>
  <si>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</si>
  <si>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</si>
  <si>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</si>
  <si>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</si>
  <si>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</si>
  <si>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</si>
  <si>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</si>
  <si>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</si>
  <si>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</si>
  <si>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</si>
  <si>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</si>
  <si>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</si>
  <si>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</si>
  <si>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</si>
  <si>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</si>
  <si>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</si>
  <si>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</si>
  <si>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</si>
  <si>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</si>
  <si>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</si>
  <si>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</si>
  <si>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</si>
  <si>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</si>
  <si>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</si>
  <si>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</si>
  <si>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</si>
  <si>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</si>
  <si>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</si>
  <si>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</si>
  <si>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</si>
  <si>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</si>
  <si>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</si>
  <si>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</si>
  <si>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</si>
  <si>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</si>
  <si>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</si>
  <si>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</si>
  <si>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</si>
  <si>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</si>
  <si>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</si>
  <si>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</si>
  <si>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</si>
  <si>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</si>
  <si>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</si>
  <si>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</si>
  <si>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</si>
  <si>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</si>
  <si>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</si>
  <si>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</si>
  <si>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</si>
  <si>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</si>
  <si>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</si>
  <si>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</si>
  <si>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</si>
  <si>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</si>
  <si>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</si>
  <si>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</si>
  <si>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</si>
  <si>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</si>
  <si>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</si>
  <si>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</si>
  <si>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</si>
  <si>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</si>
  <si>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</si>
  <si>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</si>
  <si>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</si>
  <si>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</si>
  <si>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</si>
  <si>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</si>
  <si>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</si>
  <si>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</si>
  <si>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</si>
  <si>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</si>
  <si>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</si>
  <si>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</si>
  <si>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</si>
  <si>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</si>
  <si>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</si>
  <si>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</si>
  <si>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</si>
  <si>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</si>
  <si>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</si>
  <si>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</si>
  <si>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</si>
  <si>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</si>
  <si>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</si>
  <si>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</si>
  <si>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</si>
  <si>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</si>
  <si>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</si>
  <si>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</si>
  <si>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</si>
  <si>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</si>
  <si>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</si>
  <si>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</si>
  <si>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</si>
  <si>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</si>
  <si>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</si>
  <si>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</si>
  <si>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</si>
  <si>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</si>
  <si>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</si>
  <si>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</si>
  <si>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</si>
  <si>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</si>
  <si>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</si>
  <si>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</si>
  <si>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</si>
  <si>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</si>
  <si>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</si>
  <si>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</si>
  <si>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</si>
  <si>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</si>
  <si>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</si>
  <si>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</si>
  <si>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</si>
  <si>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</si>
  <si>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</si>
  <si>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</si>
  <si>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</si>
  <si>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</si>
  <si>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</si>
  <si>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</si>
  <si>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</si>
  <si>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</si>
  <si>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</si>
  <si>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</si>
  <si>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</si>
  <si>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</si>
  <si>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</si>
  <si>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</si>
  <si>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</si>
  <si>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</si>
  <si>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</si>
  <si>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</si>
  <si>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</si>
  <si>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</si>
  <si>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</si>
  <si>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</si>
  <si>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</si>
  <si>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</si>
  <si>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</si>
  <si>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</si>
  <si>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</si>
  <si>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</si>
  <si>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</si>
  <si>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</si>
  <si>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</si>
  <si>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</si>
  <si>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</si>
  <si>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</si>
  <si>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</si>
  <si>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</si>
  <si>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</si>
  <si>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</si>
  <si>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Gọi khóa sau</t>
  </si>
  <si>
    <t>Thanh Phuong Nguyen</t>
  </si>
  <si>
    <t xml:space="preserve">Nguyễn Thanh Phương </t>
  </si>
  <si>
    <t>Thường Thường</t>
  </si>
  <si>
    <t>Anh Tran</t>
  </si>
  <si>
    <t>Tôn Nữ Ngọc Khuê</t>
  </si>
  <si>
    <t>01262568931</t>
  </si>
  <si>
    <t>Phung Thuy</t>
  </si>
  <si>
    <t>Thủy</t>
  </si>
  <si>
    <t>01668163399</t>
  </si>
  <si>
    <t>Nguyễn Đức Tử Giang</t>
  </si>
  <si>
    <t>0975646730</t>
  </si>
  <si>
    <t>Nguyễn Tử Giang</t>
  </si>
  <si>
    <t>Toeic A</t>
  </si>
  <si>
    <t>Toeic B</t>
  </si>
  <si>
    <t>Pi Kool</t>
  </si>
  <si>
    <t>21/1/2018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</si>
</sst>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  <xf numFmtId="0" fontId="14" fillId="0" borderId="0" xfId="0" applyFont="1"/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799776"/>
        <c:axId val="1255798144"/>
      </c:barChart>
      <c:catAx>
        <c:axId val="12557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8144"/>
        <c:crosses val="autoZero"/>
        <c:auto val="1"/>
        <c:lblAlgn val="ctr"/>
        <c:lblOffset val="100"/>
        <c:noMultiLvlLbl val="0"/>
      </c:catAx>
      <c:valAx>
        <c:axId val="12557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806304"/>
        <c:axId val="1255801408"/>
      </c:barChart>
      <c:catAx>
        <c:axId val="12558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1408"/>
        <c:crosses val="autoZero"/>
        <c:auto val="1"/>
        <c:lblAlgn val="ctr"/>
        <c:lblOffset val="100"/>
        <c:noMultiLvlLbl val="0"/>
      </c:catAx>
      <c:valAx>
        <c:axId val="12558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802496"/>
        <c:axId val="1255793792"/>
      </c:barChart>
      <c:catAx>
        <c:axId val="12558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3792"/>
        <c:crosses val="autoZero"/>
        <c:auto val="1"/>
        <c:lblAlgn val="ctr"/>
        <c:lblOffset val="100"/>
        <c:noMultiLvlLbl val="0"/>
      </c:catAx>
      <c:valAx>
        <c:axId val="12557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798688"/>
        <c:axId val="1255803584"/>
      </c:barChart>
      <c:catAx>
        <c:axId val="12557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3584"/>
        <c:crosses val="autoZero"/>
        <c:auto val="1"/>
        <c:lblAlgn val="ctr"/>
        <c:lblOffset val="100"/>
        <c:noMultiLvlLbl val="0"/>
      </c:catAx>
      <c:valAx>
        <c:axId val="12558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795424"/>
        <c:axId val="1255799232"/>
      </c:barChart>
      <c:catAx>
        <c:axId val="1255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9232"/>
        <c:crosses val="autoZero"/>
        <c:auto val="1"/>
        <c:lblAlgn val="ctr"/>
        <c:lblOffset val="100"/>
        <c:noMultiLvlLbl val="0"/>
      </c:catAx>
      <c:valAx>
        <c:axId val="12557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797056"/>
        <c:axId val="1255800320"/>
      </c:barChart>
      <c:catAx>
        <c:axId val="12557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0320"/>
        <c:crosses val="autoZero"/>
        <c:auto val="1"/>
        <c:lblAlgn val="ctr"/>
        <c:lblOffset val="100"/>
        <c:noMultiLvlLbl val="0"/>
      </c:catAx>
      <c:valAx>
        <c:axId val="12558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'Thống kê tháng 12'!$C$4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 tháng 12'!$B$5:$B$7</c:f>
              <c:strCache>
                <c:ptCount val="3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</c:strCache>
            </c:strRef>
          </c:cat>
          <c:val>
            <c:numRef>
              <c:f>'Thống kê tháng 12'!$C$5:$C$7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'Thống kê tháng 12'!$D$4</c:f>
              <c:strCache>
                <c:ptCount val="1"/>
                <c:pt idx="0">
                  <c:v>Tỉ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'Thống kê tháng 12'!$B$5:$B$7</c:f>
              <c:strCache>
                <c:ptCount val="3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</c:strCache>
            </c:strRef>
          </c:cat>
          <c:val>
            <c:numRef>
              <c:f>'Thống kê tháng 12'!$D$5:$D$7</c:f>
              <c:numCache>
                <c:formatCode>0.00</c:formatCode>
                <c:ptCount val="3"/>
                <c:pt idx="0">
                  <c:v>34.782608695652172</c:v>
                </c:pt>
                <c:pt idx="1">
                  <c:v>56.521739130434781</c:v>
                </c:pt>
                <c:pt idx="2">
                  <c:v>8.695652173913043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</a:t>
            </a:r>
            <a:r>
              <a:rPr lang="en-US" baseline="0"/>
              <a:t> ký học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'Thống kê tháng 12'!$I$4</c:f>
              <c:strCache>
                <c:ptCount val="1"/>
                <c:pt idx="0">
                  <c:v>Số lượng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 tháng 12'!$H$5:$H$7</c:f>
              <c:strCache>
                <c:ptCount val="3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</c:strCache>
            </c:strRef>
          </c:cat>
          <c:val>
            <c:numRef>
              <c:f>'Thống kê tháng 12'!$I$5:$I$7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'Thống kê tháng 12'!$J$4</c:f>
              <c:strCache>
                <c:ptCount val="1"/>
                <c:pt idx="0">
                  <c:v>Tỉ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'Thống kê tháng 12'!$H$5:$H$7</c:f>
              <c:strCache>
                <c:ptCount val="3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</c:strCache>
            </c:strRef>
          </c:cat>
          <c:val>
            <c:numRef>
              <c:f>'Thống kê tháng 12'!$J$5:$J$7</c:f>
              <c:numCache>
                <c:formatCode>0.00</c:formatCode>
                <c:ptCount val="3"/>
                <c:pt idx="0">
                  <c:v>54.54545454545454</c:v>
                </c:pt>
                <c:pt idx="1">
                  <c:v>27.27272727272727</c:v>
                </c:pt>
                <c:pt idx="2">
                  <c:v>18.181818181818183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layout>
        <c:manualLayout>
          <c:xMode val="edge"/>
          <c:yMode val="edge"/>
          <c:x val="0.35887192131286622"/>
          <c:y val="2.7826092037173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 tháng 12'!$O$5:$O$6</c:f>
              <c:strCache>
                <c:ptCount val="2"/>
                <c:pt idx="0">
                  <c:v>Toeic A</c:v>
                </c:pt>
                <c:pt idx="1">
                  <c:v>Toeic B</c:v>
                </c:pt>
              </c:strCache>
            </c:strRef>
          </c:cat>
          <c:val>
            <c:numRef>
              <c:f>'Thống kê tháng 12'!$Q$5:$Q$6</c:f>
              <c:numCache>
                <c:formatCode>0.00</c:formatCode>
                <c:ptCount val="2"/>
                <c:pt idx="0">
                  <c:v>81.818181818181827</c:v>
                </c:pt>
                <c:pt idx="1">
                  <c:v>18.181818181818183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9</xdr:row>
      <xdr:rowOff>28575</xdr:rowOff>
    </xdr:from>
    <xdr:to>
      <xdr:col>4</xdr:col>
      <xdr:colOff>609599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9</xdr:row>
      <xdr:rowOff>0</xdr:rowOff>
    </xdr:from>
    <xdr:to>
      <xdr:col>11</xdr:col>
      <xdr:colOff>28575</xdr:colOff>
      <xdr:row>23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9</xdr:row>
      <xdr:rowOff>9525</xdr:rowOff>
    </xdr:from>
    <xdr:to>
      <xdr:col>18</xdr:col>
      <xdr:colOff>9525</xdr:colOff>
      <xdr:row>23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32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16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F6" sqref="F6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A16" workbookViewId="0">
      <selection activeCell="L32" sqref="L32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7" t="s">
        <v>7</v>
      </c>
      <c r="B1" s="97" t="s">
        <v>8</v>
      </c>
      <c r="C1" s="97" t="s">
        <v>9</v>
      </c>
      <c r="D1" s="97" t="s">
        <v>10</v>
      </c>
      <c r="E1" s="101" t="s">
        <v>11</v>
      </c>
      <c r="F1" s="97" t="s">
        <v>0</v>
      </c>
      <c r="G1" s="97" t="s">
        <v>12</v>
      </c>
      <c r="H1" s="97" t="s">
        <v>13</v>
      </c>
      <c r="I1" s="97" t="s">
        <v>3</v>
      </c>
      <c r="J1" s="97" t="s">
        <v>14</v>
      </c>
      <c r="K1" s="99" t="s">
        <v>32</v>
      </c>
      <c r="L1" s="97" t="s">
        <v>15</v>
      </c>
      <c r="M1" s="97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103" t="s">
        <v>138</v>
      </c>
      <c r="V1" s="103" t="s">
        <v>139</v>
      </c>
      <c r="W1" s="103" t="s">
        <v>140</v>
      </c>
      <c r="X1" s="103" t="s">
        <v>141</v>
      </c>
      <c r="Y1" s="103" t="s">
        <v>142</v>
      </c>
    </row>
    <row r="2" spans="1:25" ht="17.25" customHeight="1" x14ac:dyDescent="0.25">
      <c r="A2" s="98"/>
      <c r="B2" s="98"/>
      <c r="C2" s="98"/>
      <c r="D2" s="98"/>
      <c r="E2" s="102"/>
      <c r="F2" s="98"/>
      <c r="G2" s="98"/>
      <c r="H2" s="98"/>
      <c r="I2" s="98"/>
      <c r="J2" s="98"/>
      <c r="K2" s="100"/>
      <c r="L2" s="98"/>
      <c r="M2" s="98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4"/>
      <c r="V2" s="104"/>
      <c r="W2" s="104"/>
      <c r="X2" s="104"/>
      <c r="Y2" s="104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 t="s">
        <v>21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>
        <v>43081</v>
      </c>
      <c r="L26" s="57" t="s">
        <v>39</v>
      </c>
      <c r="M26" s="28" t="s">
        <v>300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60">
        <v>25</v>
      </c>
      <c r="B27" s="77" t="s">
        <v>302</v>
      </c>
      <c r="C27" s="28"/>
      <c r="D27" s="27" t="s">
        <v>26</v>
      </c>
      <c r="E27" s="29"/>
      <c r="F27" s="28" t="s">
        <v>301</v>
      </c>
      <c r="G27" s="27" t="s">
        <v>279</v>
      </c>
      <c r="H27" s="27" t="s">
        <v>25</v>
      </c>
      <c r="I27" s="28" t="s">
        <v>29</v>
      </c>
      <c r="J27" s="28" t="s">
        <v>256</v>
      </c>
      <c r="K27" s="30">
        <v>43085</v>
      </c>
      <c r="L27" s="57" t="s">
        <v>96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60">
        <v>26</v>
      </c>
      <c r="B28" s="77" t="s">
        <v>303</v>
      </c>
      <c r="C28" s="28"/>
      <c r="D28" s="27" t="s">
        <v>30</v>
      </c>
      <c r="E28" s="29"/>
      <c r="F28" s="28" t="s">
        <v>303</v>
      </c>
      <c r="G28" s="27"/>
      <c r="H28" s="27"/>
      <c r="I28" s="28" t="s">
        <v>29</v>
      </c>
      <c r="J28" s="28" t="s">
        <v>256</v>
      </c>
      <c r="K28" s="30">
        <v>43092</v>
      </c>
      <c r="L28" s="57" t="s">
        <v>96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60">
        <v>27</v>
      </c>
      <c r="B29" s="77" t="s">
        <v>305</v>
      </c>
      <c r="C29" s="28"/>
      <c r="D29" s="27" t="s">
        <v>26</v>
      </c>
      <c r="E29" s="29" t="s">
        <v>306</v>
      </c>
      <c r="F29" s="28" t="s">
        <v>304</v>
      </c>
      <c r="G29" s="27"/>
      <c r="H29" s="27"/>
      <c r="I29" s="28" t="s">
        <v>29</v>
      </c>
      <c r="J29" s="28" t="s">
        <v>256</v>
      </c>
      <c r="K29" s="30">
        <v>43093</v>
      </c>
      <c r="L29" s="57"/>
      <c r="M29" s="28" t="s">
        <v>300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60">
        <v>28</v>
      </c>
      <c r="B30" s="77" t="s">
        <v>308</v>
      </c>
      <c r="C30" s="28"/>
      <c r="D30" s="27" t="s">
        <v>26</v>
      </c>
      <c r="E30" s="29" t="s">
        <v>309</v>
      </c>
      <c r="F30" s="28" t="s">
        <v>307</v>
      </c>
      <c r="G30" s="27"/>
      <c r="H30" s="27"/>
      <c r="I30" s="28" t="s">
        <v>29</v>
      </c>
      <c r="J30" s="28"/>
      <c r="K30" s="30">
        <v>43109</v>
      </c>
      <c r="L30" s="57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60">
        <v>29</v>
      </c>
      <c r="B31" s="77" t="s">
        <v>310</v>
      </c>
      <c r="C31" s="28"/>
      <c r="D31" s="27" t="s">
        <v>30</v>
      </c>
      <c r="E31" s="29" t="s">
        <v>311</v>
      </c>
      <c r="F31" s="28" t="s">
        <v>312</v>
      </c>
      <c r="G31" s="27"/>
      <c r="H31" s="27"/>
      <c r="I31" s="28" t="s">
        <v>29</v>
      </c>
      <c r="J31" s="28"/>
      <c r="K31" s="30">
        <v>43110</v>
      </c>
      <c r="L31" s="57" t="s">
        <v>96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25">
      <c r="A32" s="60">
        <v>30</v>
      </c>
      <c r="B32" s="105" t="s">
        <v>315</v>
      </c>
      <c r="C32" s="28"/>
      <c r="D32" s="27"/>
      <c r="E32" s="29"/>
      <c r="F32" s="105" t="s">
        <v>315</v>
      </c>
      <c r="G32" s="27"/>
      <c r="H32" s="27"/>
      <c r="I32" s="28" t="s">
        <v>29</v>
      </c>
      <c r="J32" s="28"/>
      <c r="K32" s="30" t="s">
        <v>316</v>
      </c>
      <c r="L32" s="57" t="s">
        <v>21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6"/>
      <c r="B33" s="78"/>
      <c r="C33" s="2"/>
      <c r="D33" s="3"/>
      <c r="E33" s="8"/>
      <c r="F33" s="2"/>
      <c r="G33" s="3"/>
      <c r="H33" s="3"/>
      <c r="I33" s="2"/>
      <c r="J33" s="2"/>
      <c r="K33" s="15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B34" s="79"/>
    </row>
    <row r="35" spans="1:25" x14ac:dyDescent="0.25">
      <c r="B35" s="79"/>
    </row>
    <row r="36" spans="1:25" x14ac:dyDescent="0.25">
      <c r="B36" s="79"/>
    </row>
    <row r="37" spans="1:25" x14ac:dyDescent="0.25">
      <c r="B37" s="79"/>
    </row>
    <row r="38" spans="1:25" x14ac:dyDescent="0.25">
      <c r="B38" s="79"/>
    </row>
    <row r="39" spans="1:25" x14ac:dyDescent="0.25">
      <c r="B39" s="79"/>
    </row>
    <row r="40" spans="1:25" x14ac:dyDescent="0.25">
      <c r="B40" s="79"/>
    </row>
    <row r="41" spans="1:25" x14ac:dyDescent="0.25">
      <c r="B41" s="79"/>
    </row>
    <row r="42" spans="1:25" x14ac:dyDescent="0.25">
      <c r="B42" s="79"/>
    </row>
    <row r="43" spans="1:25" x14ac:dyDescent="0.25">
      <c r="B43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"/>
  <sheetViews>
    <sheetView topLeftCell="A2" workbookViewId="0">
      <selection activeCell="S8" sqref="S8"/>
    </sheetView>
  </sheetViews>
  <sheetFormatPr defaultRowHeight="15" x14ac:dyDescent="0.25"/>
  <cols>
    <col min="2" max="2" width="16.42578125" customWidth="1"/>
    <col min="3" max="3" width="10" customWidth="1"/>
    <col min="8" max="8" width="15.7109375" customWidth="1"/>
    <col min="15" max="15" width="15.28515625" customWidth="1"/>
  </cols>
  <sheetData>
    <row r="3" spans="2:17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2:17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2:17" x14ac:dyDescent="0.25">
      <c r="B5" s="2" t="s">
        <v>225</v>
      </c>
      <c r="C5" s="2">
        <f>COUNTIFS('TOEIC Tháng 12'!I7:I29,"Tư vấn trực tiếp")</f>
        <v>8</v>
      </c>
      <c r="D5" s="43">
        <f>C5/C8*100</f>
        <v>34.782608695652172</v>
      </c>
      <c r="H5" s="2" t="s">
        <v>1</v>
      </c>
      <c r="I5" s="2">
        <f>COUNTIFS('TOEIC Tháng 12'!I7:I29,"Tư Vấn trực tiếp",'TOEIC Tháng 12'!H7:H29,"X")</f>
        <v>6</v>
      </c>
      <c r="J5" s="43">
        <f>I5/I8*100</f>
        <v>54.54545454545454</v>
      </c>
      <c r="O5" s="2" t="s">
        <v>313</v>
      </c>
      <c r="P5" s="2">
        <f>COUNTIFS('TOEIC Tháng 12'!H7:H29,"X",'TOEIC Tháng 12'!G7:G29,"A")</f>
        <v>9</v>
      </c>
      <c r="Q5" s="43">
        <f>P5/P7*100</f>
        <v>81.818181818181827</v>
      </c>
    </row>
    <row r="6" spans="2:17" x14ac:dyDescent="0.25">
      <c r="B6" s="2" t="s">
        <v>29</v>
      </c>
      <c r="C6" s="2">
        <f>COUNTIFS('TOEIC Tháng 12'!I7:I29,"FB fanpage")</f>
        <v>13</v>
      </c>
      <c r="D6" s="43">
        <f>C6/C8*100</f>
        <v>56.521739130434781</v>
      </c>
      <c r="H6" s="2" t="s">
        <v>29</v>
      </c>
      <c r="I6" s="2">
        <f>COUNTIFS('TOEIC Tháng 12'!I7:I29,"FB fanpage",'TOEIC Tháng 12'!H7:H29,"X")</f>
        <v>3</v>
      </c>
      <c r="J6" s="43">
        <f>I6/I8*100</f>
        <v>27.27272727272727</v>
      </c>
      <c r="O6" s="2" t="s">
        <v>314</v>
      </c>
      <c r="P6" s="2">
        <f>COUNTIFS('TOEIC Tháng 12'!H7:H29,"X",'TOEIC Tháng 12'!G7:G29,"B")</f>
        <v>2</v>
      </c>
      <c r="Q6" s="43">
        <f>P6/P7*100</f>
        <v>18.181818181818183</v>
      </c>
    </row>
    <row r="7" spans="2:17" x14ac:dyDescent="0.25">
      <c r="B7" s="2" t="s">
        <v>114</v>
      </c>
      <c r="C7" s="2">
        <f>COUNTIFS('TOEIC Tháng 12'!I7:I29,"Fb cá nhân")</f>
        <v>2</v>
      </c>
      <c r="D7" s="43">
        <f>C7/C8*100</f>
        <v>8.695652173913043</v>
      </c>
      <c r="H7" s="2" t="s">
        <v>114</v>
      </c>
      <c r="I7" s="2">
        <f>COUNTIFS('TOEIC Tháng 12'!I7:I29,"Fb cá nhân",'TOEIC Tháng 12'!H7:H29,"X")</f>
        <v>2</v>
      </c>
      <c r="J7" s="43">
        <f>I7/I8*100</f>
        <v>18.181818181818183</v>
      </c>
      <c r="O7" s="2" t="s">
        <v>234</v>
      </c>
      <c r="P7" s="2">
        <f>SUM(P5:P6)</f>
        <v>11</v>
      </c>
      <c r="Q7" s="2">
        <f>P7/P7*100</f>
        <v>100</v>
      </c>
    </row>
    <row r="8" spans="2:17" x14ac:dyDescent="0.25">
      <c r="B8" s="2" t="s">
        <v>227</v>
      </c>
      <c r="C8" s="2">
        <f>SUM(C5:C7)</f>
        <v>23</v>
      </c>
      <c r="D8" s="2">
        <f>C8/C8*100</f>
        <v>100</v>
      </c>
      <c r="H8" s="2" t="s">
        <v>227</v>
      </c>
      <c r="I8" s="2">
        <f>SUM(I5:I7)</f>
        <v>11</v>
      </c>
      <c r="J8" s="2">
        <f>I8/I8*100</f>
        <v>100</v>
      </c>
    </row>
  </sheetData>
  <mergeCells count="3">
    <mergeCell ref="B3:D3"/>
    <mergeCell ref="H3:J3"/>
    <mergeCell ref="O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8</vt:lpstr>
      <vt:lpstr>Tháng 10</vt:lpstr>
      <vt:lpstr>Thống kê Tháng 10</vt:lpstr>
      <vt:lpstr>TOEIC Tháng 12</vt:lpstr>
      <vt:lpstr>Thống kê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2018-01-22T11:52:58Z</dcterms:modified>
</cp:coreProperties>
</file>