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2"/>
  </bookViews>
  <sheets>
    <sheet name="Tháng 8" sheetId="1" r:id="rId1"/>
    <sheet name="Tháng 10" sheetId="2" r:id="rId2"/>
    <sheet name="Thống kê Tháng 10" sheetId="3" r:id="rId3"/>
    <sheet name="Tháng 11" sheetId="5" r:id="rId4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3" l="1"/>
  <c r="P29" i="3"/>
  <c r="I31" i="3"/>
  <c r="I30" i="3"/>
  <c r="I29" i="3"/>
  <c r="C30" i="3"/>
  <c r="C31" i="3"/>
  <c r="C29" i="3"/>
  <c r="P6" i="3" l="1"/>
  <c r="P5" i="3"/>
  <c r="I7" i="3"/>
  <c r="I6" i="3"/>
  <c r="I5" i="3"/>
  <c r="C7" i="3"/>
  <c r="C6" i="3"/>
  <c r="C5" i="3"/>
  <c r="C8" i="3" l="1"/>
  <c r="D8" i="3" s="1"/>
  <c r="P7" i="3"/>
  <c r="Q7" i="3" s="1"/>
  <c r="I8" i="3"/>
  <c r="J8" i="3" s="1"/>
  <c r="I32" i="3"/>
  <c r="J32" i="3" s="1"/>
  <c r="P31" i="3"/>
  <c r="Q31" i="3" s="1"/>
  <c r="Q5" i="3" l="1"/>
  <c r="Q6" i="3"/>
  <c r="D7" i="3"/>
  <c r="D5" i="3"/>
  <c r="D6" i="3"/>
  <c r="J6" i="3"/>
  <c r="J5" i="3"/>
  <c r="J7" i="3"/>
  <c r="J29" i="3"/>
  <c r="J30" i="3"/>
  <c r="J31" i="3"/>
  <c r="Q29" i="3"/>
  <c r="Q30" i="3"/>
  <c r="C32" i="3"/>
  <c r="D32" i="3" l="1"/>
  <c r="D30" i="3"/>
  <c r="D31" i="3"/>
  <c r="D29" i="3"/>
</calcChain>
</file>

<file path=xl/sharedStrings.xml><?xml version="1.0" encoding="utf-8"?>
<sst xmlns="http://schemas.openxmlformats.org/spreadsheetml/2006/main" count="831" uniqueCount="254">
  <si>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</si>
  <si>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</si>
  <si>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</si>
  <si>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</si>
  <si>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</si>
  <si>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</si>
  <si>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</si>
  <si>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</si>
  <si>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</si>
  <si>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</si>
  <si>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</si>
  <si>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</si>
  <si>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</si>
  <si>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</si>
  <si>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</si>
  <si>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</si>
  <si>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</si>
  <si>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</si>
  <si>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</si>
  <si>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</si>
  <si>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</si>
  <si>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</si>
  <si>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</si>
  <si>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</si>
  <si>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</si>
  <si>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</si>
  <si>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</si>
  <si>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</si>
  <si>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</si>
  <si>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</si>
  <si>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</si>
  <si>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</si>
  <si>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</si>
  <si>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</si>
  <si>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</si>
  <si>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</si>
  <si>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</si>
  <si>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</si>
  <si>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</si>
  <si>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</si>
  <si>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</si>
  <si>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</si>
  <si>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</si>
  <si>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</si>
  <si>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</si>
  <si>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</si>
  <si>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</si>
  <si>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</si>
  <si>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</si>
  <si>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</si>
  <si>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</si>
  <si>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</si>
  <si>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</si>
  <si>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</si>
  <si>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</si>
  <si>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</si>
  <si>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</si>
  <si>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</si>
  <si>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</si>
  <si>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</si>
  <si>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</si>
  <si>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</si>
  <si>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</si>
  <si>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</si>
  <si>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</si>
  <si>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</si>
  <si>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</si>
  <si>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</si>
  <si>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</si>
  <si>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</si>
  <si>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</si>
  <si>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</si>
  <si>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</si>
  <si>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</si>
  <si>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</si>
  <si>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</si>
  <si>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</si>
  <si>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</si>
  <si>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</si>
  <si>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</si>
  <si>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</si>
  <si>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</si>
  <si>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</si>
  <si>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</si>
  <si>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</si>
  <si>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</si>
  <si>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</si>
  <si>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</si>
  <si>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</si>
  <si>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</si>
  <si>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</si>
  <si>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</si>
  <si>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</si>
  <si>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</si>
  <si>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</si>
  <si>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</si>
  <si>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</si>
  <si>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</si>
  <si>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</si>
  <si>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</si>
  <si>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</si>
  <si>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</si>
  <si>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</si>
  <si>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</si>
  <si>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</si>
  <si>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</si>
  <si>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</si>
  <si>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</si>
  <si>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</si>
  <si>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</si>
  <si>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</si>
  <si>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</si>
  <si>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</si>
  <si>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</si>
  <si>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</si>
  <si>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</si>
  <si>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</si>
  <si>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</si>
  <si>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</si>
  <si>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</si>
  <si>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</si>
  <si>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</si>
  <si>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</si>
  <si>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</si>
  <si>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</si>
  <si>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</si>
  <si>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</si>
  <si>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</si>
  <si>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</si>
  <si>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</si>
  <si>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</si>
  <si>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</si>
  <si>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</si>
  <si>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</si>
  <si>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</si>
  <si>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</si>
  <si>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</si>
  <si>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</si>
  <si>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</si>
  <si>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</si>
  <si>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</si>
  <si>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</si>
  <si>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</si>
  <si>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</si>
  <si>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</si>
  <si>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</si>
  <si>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</si>
  <si>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</si>
  <si>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</si>
  <si>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</si>
  <si>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</si>
  <si>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</si>
  <si>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</si>
  <si>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</si>
  <si>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</si>
  <si>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</si>
  <si>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</si>
  <si>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</si>
  <si>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</si>
  <si>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</si>
  <si>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</si>
  <si>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</si>
  <si>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</si>
  <si>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</si>
  <si>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</si>
  <si>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</si>
  <si>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</si>
  <si>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</si>
  <si>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</si>
  <si>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</si>
  <si>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</si>
  <si>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</si>
  <si>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</si>
  <si>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</si>
  <si>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</si>
  <si>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</si>
  <si>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</si>
  <si>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</si>
  <si>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</si>
  <si>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</si>
  <si>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</si>
  <si>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</si>
  <si>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</si>
  <si>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</si>
  <si>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</si>
  <si>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</si>
  <si>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</si>
  <si>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</si>
  <si>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</si>
  <si>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</si>
  <si>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</si>
  <si>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</si>
  <si>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</si>
  <si>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</si>
  <si>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</si>
  <si>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</si>
  <si>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</si>
  <si>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</si>
  <si>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</si>
  <si>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</si>
  <si>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</si>
  <si>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</si>
  <si>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</si>
  <si>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</si>
  <si>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</si>
  <si>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</si>
  <si>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</si>
  <si>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</si>
  <si>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</si>
  <si>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</si>
  <si>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</si>
  <si>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</si>
  <si>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</si>
  <si>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</si>
  <si>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</si>
  <si>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</si>
  <si>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</si>
  <si>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</si>
  <si>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</si>
  <si>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</si>
  <si>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</si>
  <si>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</si>
  <si>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</si>
  <si>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</si>
  <si>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</si>
  <si>
    <t>Tư Vấn trực tiếp</t>
  </si>
  <si>
    <t>Số lượng</t>
  </si>
  <si>
    <t>Tổng</t>
  </si>
  <si>
    <t xml:space="preserve">Kênh tư vấn </t>
  </si>
  <si>
    <t>Tỉ lệ %</t>
  </si>
  <si>
    <t>Tỉ lệ (%)</t>
  </si>
  <si>
    <t>Đăng ký học</t>
  </si>
  <si>
    <t>Toeic 300 - 500</t>
  </si>
  <si>
    <t>Toeic 500 - 700</t>
  </si>
  <si>
    <t>Tổng đăng ký</t>
  </si>
  <si>
    <t>Lớp</t>
  </si>
  <si>
    <t>Khóa đăng ký</t>
  </si>
  <si>
    <t>SAU KHI CHẠY CHƯƠNG TRÌNH</t>
  </si>
  <si>
    <t>TRƯỚC KHI CHẠY CHƯƠNG TRÌNH</t>
  </si>
  <si>
    <t>Đỗ Văn Quang</t>
  </si>
  <si>
    <t>0962644063</t>
  </si>
  <si>
    <t>Nguyễn Thị Xuân Quỳnh</t>
  </si>
  <si>
    <t>01282795251</t>
  </si>
  <si>
    <t>Nguyễn Văn Hùng (Bạn của Thu Hồng)</t>
  </si>
  <si>
    <t>01636769837</t>
  </si>
  <si>
    <t>Nguyễn Văn Ân (Bạn củaQuang)</t>
  </si>
  <si>
    <t>Nguyễn Hữu Toàn</t>
  </si>
  <si>
    <t>Phan Nguyễn Tường Vi</t>
  </si>
  <si>
    <t>Thùy Elsa</t>
  </si>
  <si>
    <t>Thùy</t>
  </si>
  <si>
    <t>Phụng</t>
  </si>
  <si>
    <t>Phụng nè</t>
  </si>
  <si>
    <t>Mỹ Linh</t>
  </si>
  <si>
    <t>Trần Việt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</si>
</sst>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0" fillId="14" borderId="0" xfId="0" applyFont="1" applyFill="1"/>
    <xf numFmtId="0" fontId="12" fillId="13" borderId="0" xfId="0" applyFont="1" applyFill="1"/>
    <xf numFmtId="0" fontId="0" fillId="0" borderId="1" xfId="0" applyBorder="1" applyAlignment="1">
      <alignment wrapText="1"/>
    </xf>
    <xf numFmtId="0" fontId="13" fillId="0" borderId="0" xfId="0" applyFont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 tư vấn</a:t>
            </a:r>
          </a:p>
        </c:rich>
      </c:tx>
      <c:layout>
        <c:manualLayout>
          <c:xMode val="edge"/>
          <c:yMode val="edge"/>
          <c:x val="0.37926561160053013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10'!$C$29:$C$32</c:f>
              <c:numCache>
                <c:formatCode>General</c:formatCode>
                <c:ptCount val="4"/>
                <c:pt idx="0">
                  <c:v>22</c:v>
                </c:pt>
                <c:pt idx="1">
                  <c:v>30</c:v>
                </c:pt>
                <c:pt idx="2">
                  <c:v>3</c:v>
                </c:pt>
                <c:pt idx="3">
                  <c:v>55</c:v>
                </c:pt>
              </c:numCache>
            </c:numRef>
          </c:val>
        </c:ser>
        <c:ser>
          <c:idx val="1"/>
          <c:order val="1"/>
          <c:tx>
            <c:strRef>
              <c:f>'Thống kê Tháng 10'!$D$28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10'!$D$29:$D$32</c:f>
              <c:numCache>
                <c:formatCode>0.00</c:formatCode>
                <c:ptCount val="4"/>
                <c:pt idx="0">
                  <c:v>40</c:v>
                </c:pt>
                <c:pt idx="1">
                  <c:v>54.54545454545454</c:v>
                </c:pt>
                <c:pt idx="2">
                  <c:v>5.4545454545454541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4499792"/>
        <c:axId val="1844500336"/>
      </c:barChart>
      <c:catAx>
        <c:axId val="18444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00336"/>
        <c:crosses val="autoZero"/>
        <c:auto val="1"/>
        <c:lblAlgn val="ctr"/>
        <c:lblOffset val="100"/>
        <c:noMultiLvlLbl val="0"/>
      </c:catAx>
      <c:valAx>
        <c:axId val="184450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49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10'!$I$29:$I$32</c:f>
              <c:numCache>
                <c:formatCode>General</c:formatCode>
                <c:ptCount val="4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10'!$J$28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10'!$J$29:$J$32</c:f>
              <c:numCache>
                <c:formatCode>0.00</c:formatCode>
                <c:ptCount val="4"/>
                <c:pt idx="0">
                  <c:v>50</c:v>
                </c:pt>
                <c:pt idx="1">
                  <c:v>37.5</c:v>
                </c:pt>
                <c:pt idx="2">
                  <c:v>12.5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4488368"/>
        <c:axId val="1844499248"/>
      </c:barChart>
      <c:catAx>
        <c:axId val="184448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499248"/>
        <c:crosses val="autoZero"/>
        <c:auto val="1"/>
        <c:lblAlgn val="ctr"/>
        <c:lblOffset val="100"/>
        <c:noMultiLvlLbl val="0"/>
      </c:catAx>
      <c:valAx>
        <c:axId val="18444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4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10'!$P$29:$P$31</c:f>
              <c:numCache>
                <c:formatCode>General</c:formatCode>
                <c:ptCount val="3"/>
                <c:pt idx="0">
                  <c:v>17</c:v>
                </c:pt>
                <c:pt idx="1">
                  <c:v>7</c:v>
                </c:pt>
                <c:pt idx="2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10'!$Q$28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10'!$Q$29:$Q$31</c:f>
              <c:numCache>
                <c:formatCode>0.00</c:formatCode>
                <c:ptCount val="3"/>
                <c:pt idx="0">
                  <c:v>70.833333333333343</c:v>
                </c:pt>
                <c:pt idx="1">
                  <c:v>29.166666666666668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4498160"/>
        <c:axId val="1844502512"/>
      </c:barChart>
      <c:catAx>
        <c:axId val="184449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02512"/>
        <c:crosses val="autoZero"/>
        <c:auto val="1"/>
        <c:lblAlgn val="ctr"/>
        <c:lblOffset val="100"/>
        <c:noMultiLvlLbl val="0"/>
      </c:catAx>
      <c:valAx>
        <c:axId val="18445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49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</a:t>
            </a:r>
            <a:r>
              <a:rPr lang="en-US" baseline="0"/>
              <a:t> tư vấn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10'!$C$5:$C$8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'Thống kê Tháng 10'!$D$4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10'!$D$5:$D$8</c:f>
              <c:numCache>
                <c:formatCode>0.00</c:formatCode>
                <c:ptCount val="4"/>
                <c:pt idx="0">
                  <c:v>28.571428571428569</c:v>
                </c:pt>
                <c:pt idx="1">
                  <c:v>42.857142857142854</c:v>
                </c:pt>
                <c:pt idx="2">
                  <c:v>28.571428571428569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6503744"/>
        <c:axId val="1686505376"/>
      </c:barChart>
      <c:catAx>
        <c:axId val="16865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505376"/>
        <c:crosses val="autoZero"/>
        <c:auto val="1"/>
        <c:lblAlgn val="ctr"/>
        <c:lblOffset val="100"/>
        <c:noMultiLvlLbl val="0"/>
      </c:catAx>
      <c:valAx>
        <c:axId val="16865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5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10'!$I$5:$I$8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10'!$J$4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10'!$J$5:$J$8</c:f>
              <c:numCache>
                <c:formatCode>0.00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5143616"/>
        <c:axId val="1885144160"/>
      </c:barChart>
      <c:catAx>
        <c:axId val="18851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44160"/>
        <c:crosses val="autoZero"/>
        <c:auto val="1"/>
        <c:lblAlgn val="ctr"/>
        <c:lblOffset val="100"/>
        <c:noMultiLvlLbl val="0"/>
      </c:catAx>
      <c:valAx>
        <c:axId val="18851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4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</a:t>
            </a:r>
            <a:r>
              <a:rPr lang="en-US" baseline="0"/>
              <a:t> đăng ký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10'!$P$5:$P$7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10'!$Q$4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10'!$Q$5:$Q$7</c:f>
              <c:numCache>
                <c:formatCode>0.00</c:formatCode>
                <c:ptCount val="3"/>
                <c:pt idx="0">
                  <c:v>75</c:v>
                </c:pt>
                <c:pt idx="1">
                  <c:v>25</c:v>
                </c:pt>
                <c:pt idx="2" formatCode="General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5149600"/>
        <c:axId val="1885155040"/>
      </c:barChart>
      <c:catAx>
        <c:axId val="188514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55040"/>
        <c:crosses val="autoZero"/>
        <c:auto val="1"/>
        <c:lblAlgn val="ctr"/>
        <c:lblOffset val="100"/>
        <c:noMultiLvlLbl val="0"/>
      </c:catAx>
      <c:valAx>
        <c:axId val="18851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4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33</xdr:row>
      <xdr:rowOff>28576</xdr:rowOff>
    </xdr:from>
    <xdr:to>
      <xdr:col>6</xdr:col>
      <xdr:colOff>9524</xdr:colOff>
      <xdr:row>47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9526</xdr:rowOff>
    </xdr:from>
    <xdr:to>
      <xdr:col>13</xdr:col>
      <xdr:colOff>0</xdr:colOff>
      <xdr:row>47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33</xdr:row>
      <xdr:rowOff>19049</xdr:rowOff>
    </xdr:from>
    <xdr:to>
      <xdr:col>18</xdr:col>
      <xdr:colOff>600075</xdr:colOff>
      <xdr:row>47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6</xdr:col>
      <xdr:colOff>19050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9</xdr:row>
      <xdr:rowOff>19050</xdr:rowOff>
    </xdr:from>
    <xdr:to>
      <xdr:col>12</xdr:col>
      <xdr:colOff>600075</xdr:colOff>
      <xdr:row>22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18</xdr:col>
      <xdr:colOff>600075</xdr:colOff>
      <xdr:row>22</xdr:row>
      <xdr:rowOff>171451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3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118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118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118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118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118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118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118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118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118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118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118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118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118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118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118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118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118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118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118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118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118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118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118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118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118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118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118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118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118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118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118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118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118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118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118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118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118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118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118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L1" workbookViewId="0">
      <selection activeCell="Z13" sqref="Z13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9" t="s">
        <v>136</v>
      </c>
      <c r="O1" s="49"/>
      <c r="P1" s="49"/>
      <c r="Q1" s="49"/>
      <c r="R1" s="50" t="s">
        <v>137</v>
      </c>
      <c r="S1" s="50"/>
      <c r="T1" s="50"/>
      <c r="U1" s="48" t="s">
        <v>138</v>
      </c>
      <c r="V1" s="48" t="s">
        <v>139</v>
      </c>
      <c r="W1" s="48" t="s">
        <v>140</v>
      </c>
      <c r="X1" s="48" t="s">
        <v>141</v>
      </c>
      <c r="Y1" s="48" t="s">
        <v>142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48"/>
      <c r="V2" s="48"/>
      <c r="W2" s="48"/>
      <c r="X2" s="48"/>
      <c r="Y2" s="48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211</v>
      </c>
      <c r="F4" s="2"/>
      <c r="G4" s="3" t="s">
        <v>126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114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104</v>
      </c>
      <c r="C6" s="28"/>
      <c r="D6" s="27" t="s">
        <v>26</v>
      </c>
      <c r="E6" s="29"/>
      <c r="F6" s="28" t="s">
        <v>105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106</v>
      </c>
      <c r="C7" s="2"/>
      <c r="D7" s="3" t="s">
        <v>26</v>
      </c>
      <c r="E7" s="8" t="s">
        <v>107</v>
      </c>
      <c r="F7" s="2"/>
      <c r="G7" s="3" t="s">
        <v>156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202</v>
      </c>
      <c r="C8" s="2"/>
      <c r="D8" s="3" t="s">
        <v>26</v>
      </c>
      <c r="E8" s="8" t="s">
        <v>116</v>
      </c>
      <c r="F8" s="2" t="s">
        <v>108</v>
      </c>
      <c r="G8" s="3" t="s">
        <v>156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109</v>
      </c>
      <c r="C9" s="2"/>
      <c r="D9" s="3" t="s">
        <v>26</v>
      </c>
      <c r="E9" s="8" t="s">
        <v>127</v>
      </c>
      <c r="F9" s="2" t="s">
        <v>110</v>
      </c>
      <c r="G9" s="3" t="s">
        <v>156</v>
      </c>
      <c r="H9" s="3" t="s">
        <v>25</v>
      </c>
      <c r="I9" s="2" t="s">
        <v>114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111</v>
      </c>
      <c r="C10" s="2"/>
      <c r="D10" s="3"/>
      <c r="E10" s="8"/>
      <c r="F10" s="2" t="s">
        <v>112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113</v>
      </c>
      <c r="C12" s="2"/>
      <c r="D12" s="3" t="s">
        <v>26</v>
      </c>
      <c r="E12" s="8"/>
      <c r="F12" s="2" t="s">
        <v>113</v>
      </c>
      <c r="G12" s="3" t="s">
        <v>156</v>
      </c>
      <c r="H12" s="3"/>
      <c r="I12" s="2" t="s">
        <v>114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115</v>
      </c>
      <c r="C13" s="2"/>
      <c r="D13" s="3"/>
      <c r="E13" s="8"/>
      <c r="F13" s="2"/>
      <c r="G13" s="3" t="s">
        <v>156</v>
      </c>
      <c r="H13" s="3"/>
      <c r="I13" s="2" t="s">
        <v>114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117</v>
      </c>
      <c r="C14" s="2"/>
      <c r="D14" s="3" t="s">
        <v>30</v>
      </c>
      <c r="E14" s="8"/>
      <c r="F14" s="2" t="s">
        <v>117</v>
      </c>
      <c r="G14" s="3" t="s">
        <v>156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120</v>
      </c>
      <c r="C15" s="2"/>
      <c r="D15" s="3"/>
      <c r="E15" s="8"/>
      <c r="F15" s="2" t="s">
        <v>119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121</v>
      </c>
      <c r="C16" s="2"/>
      <c r="D16" s="3" t="s">
        <v>30</v>
      </c>
      <c r="E16" s="8" t="s">
        <v>122</v>
      </c>
      <c r="F16" s="2"/>
      <c r="G16" s="3"/>
      <c r="H16" s="3"/>
      <c r="I16" s="2" t="s">
        <v>1</v>
      </c>
      <c r="J16" s="2" t="s">
        <v>124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212</v>
      </c>
      <c r="C17" s="2"/>
      <c r="D17" s="3" t="s">
        <v>26</v>
      </c>
      <c r="E17" s="8" t="s">
        <v>158</v>
      </c>
      <c r="F17" s="2" t="s">
        <v>123</v>
      </c>
      <c r="G17" s="3" t="s">
        <v>156</v>
      </c>
      <c r="H17" s="3" t="s">
        <v>25</v>
      </c>
      <c r="I17" s="2" t="s">
        <v>114</v>
      </c>
      <c r="J17" s="2" t="s">
        <v>124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135</v>
      </c>
      <c r="C18" s="2"/>
      <c r="D18" s="3" t="s">
        <v>26</v>
      </c>
      <c r="E18" s="8" t="s">
        <v>157</v>
      </c>
      <c r="F18" s="2"/>
      <c r="G18" s="3" t="s">
        <v>156</v>
      </c>
      <c r="H18" s="3" t="s">
        <v>25</v>
      </c>
      <c r="I18" s="2" t="s">
        <v>114</v>
      </c>
      <c r="J18" s="2" t="s">
        <v>124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125</v>
      </c>
      <c r="C19" s="2"/>
      <c r="D19" s="3" t="s">
        <v>26</v>
      </c>
      <c r="E19" s="8" t="s">
        <v>128</v>
      </c>
      <c r="F19" s="2"/>
      <c r="G19" s="3" t="s">
        <v>126</v>
      </c>
      <c r="H19" s="3" t="s">
        <v>25</v>
      </c>
      <c r="I19" s="2" t="s">
        <v>1</v>
      </c>
      <c r="J19" s="2" t="s">
        <v>124</v>
      </c>
      <c r="K19" s="15">
        <v>42997</v>
      </c>
      <c r="L19" s="3" t="s">
        <v>21</v>
      </c>
      <c r="M19" s="2" t="s">
        <v>129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150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124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131</v>
      </c>
      <c r="C21" s="2"/>
      <c r="D21" s="3" t="s">
        <v>26</v>
      </c>
      <c r="E21" s="33" t="s">
        <v>130</v>
      </c>
      <c r="F21" s="2"/>
      <c r="G21" s="3"/>
      <c r="H21" s="3"/>
      <c r="I21" s="2" t="s">
        <v>1</v>
      </c>
      <c r="J21" s="2" t="s">
        <v>124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132</v>
      </c>
      <c r="C22" s="2"/>
      <c r="D22" s="3" t="s">
        <v>26</v>
      </c>
      <c r="E22" s="33"/>
      <c r="F22" s="2" t="s">
        <v>132</v>
      </c>
      <c r="G22" s="3"/>
      <c r="H22" s="3"/>
      <c r="I22" s="2" t="s">
        <v>29</v>
      </c>
      <c r="J22" s="2" t="s">
        <v>124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133</v>
      </c>
      <c r="C23" s="2"/>
      <c r="D23" s="3" t="s">
        <v>26</v>
      </c>
      <c r="E23" s="8"/>
      <c r="F23" s="2" t="s">
        <v>133</v>
      </c>
      <c r="G23" s="3" t="s">
        <v>126</v>
      </c>
      <c r="H23" s="3" t="s">
        <v>25</v>
      </c>
      <c r="I23" s="2" t="s">
        <v>29</v>
      </c>
      <c r="J23" s="2" t="s">
        <v>124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152</v>
      </c>
      <c r="C24" s="2"/>
      <c r="D24" s="3" t="s">
        <v>26</v>
      </c>
      <c r="E24" s="8"/>
      <c r="F24" s="2" t="s">
        <v>151</v>
      </c>
      <c r="G24" s="3"/>
      <c r="H24" s="3"/>
      <c r="I24" s="2" t="s">
        <v>29</v>
      </c>
      <c r="J24" s="2" t="s">
        <v>124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180</v>
      </c>
      <c r="C25" s="2"/>
      <c r="D25" s="3" t="s">
        <v>30</v>
      </c>
      <c r="E25" s="8" t="s">
        <v>177</v>
      </c>
      <c r="F25" s="2" t="s">
        <v>91</v>
      </c>
      <c r="G25" s="3" t="s">
        <v>156</v>
      </c>
      <c r="H25" s="3" t="s">
        <v>25</v>
      </c>
      <c r="I25" s="2" t="s">
        <v>29</v>
      </c>
      <c r="J25" s="2" t="s">
        <v>124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153</v>
      </c>
      <c r="C26" s="2"/>
      <c r="D26" s="3" t="s">
        <v>26</v>
      </c>
      <c r="E26" s="8"/>
      <c r="F26" s="2" t="s">
        <v>154</v>
      </c>
      <c r="G26" s="3"/>
      <c r="H26" s="3"/>
      <c r="I26" s="2" t="s">
        <v>29</v>
      </c>
      <c r="J26" s="2" t="s">
        <v>124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191</v>
      </c>
      <c r="C27" s="2"/>
      <c r="D27" s="3" t="s">
        <v>26</v>
      </c>
      <c r="E27" s="8" t="s">
        <v>192</v>
      </c>
      <c r="F27" s="2" t="s">
        <v>155</v>
      </c>
      <c r="G27" s="3" t="s">
        <v>156</v>
      </c>
      <c r="H27" s="3" t="s">
        <v>25</v>
      </c>
      <c r="I27" s="2" t="s">
        <v>29</v>
      </c>
      <c r="J27" s="2" t="s">
        <v>124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159</v>
      </c>
      <c r="C28" s="2"/>
      <c r="D28" s="3" t="s">
        <v>26</v>
      </c>
      <c r="E28" s="8" t="s">
        <v>160</v>
      </c>
      <c r="F28" s="2"/>
      <c r="G28" s="3" t="s">
        <v>156</v>
      </c>
      <c r="H28" s="3" t="s">
        <v>25</v>
      </c>
      <c r="I28" s="2" t="s">
        <v>1</v>
      </c>
      <c r="J28" s="2" t="s">
        <v>124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164</v>
      </c>
      <c r="C29" s="2"/>
      <c r="D29" s="3" t="s">
        <v>26</v>
      </c>
      <c r="E29" s="8" t="s">
        <v>161</v>
      </c>
      <c r="F29" s="2"/>
      <c r="G29" s="3" t="s">
        <v>156</v>
      </c>
      <c r="H29" s="3" t="s">
        <v>25</v>
      </c>
      <c r="I29" s="2" t="s">
        <v>1</v>
      </c>
      <c r="J29" s="2" t="s">
        <v>124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163</v>
      </c>
      <c r="C30" s="2"/>
      <c r="D30" s="3" t="s">
        <v>26</v>
      </c>
      <c r="E30" s="8" t="s">
        <v>162</v>
      </c>
      <c r="F30" s="2"/>
      <c r="G30" s="3" t="s">
        <v>156</v>
      </c>
      <c r="H30" s="3"/>
      <c r="I30" s="2" t="s">
        <v>1</v>
      </c>
      <c r="J30" s="2" t="s">
        <v>124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183</v>
      </c>
      <c r="C31" s="2"/>
      <c r="D31" s="3" t="s">
        <v>26</v>
      </c>
      <c r="E31" s="8" t="s">
        <v>184</v>
      </c>
      <c r="F31" s="2" t="s">
        <v>165</v>
      </c>
      <c r="G31" s="3" t="s">
        <v>126</v>
      </c>
      <c r="H31" s="3" t="s">
        <v>25</v>
      </c>
      <c r="I31" s="2" t="s">
        <v>29</v>
      </c>
      <c r="J31" s="2" t="s">
        <v>124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173</v>
      </c>
      <c r="C32" s="2"/>
      <c r="D32" s="3" t="s">
        <v>26</v>
      </c>
      <c r="E32" s="8"/>
      <c r="F32" s="2" t="s">
        <v>174</v>
      </c>
      <c r="G32" s="3"/>
      <c r="H32" s="3"/>
      <c r="I32" s="2" t="s">
        <v>29</v>
      </c>
      <c r="J32" s="2" t="s">
        <v>124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166</v>
      </c>
      <c r="C33" s="2"/>
      <c r="D33" s="3" t="s">
        <v>26</v>
      </c>
      <c r="E33" s="8"/>
      <c r="F33" s="2" t="s">
        <v>166</v>
      </c>
      <c r="G33" s="3"/>
      <c r="H33" s="3"/>
      <c r="I33" s="2" t="s">
        <v>29</v>
      </c>
      <c r="J33" s="2" t="s">
        <v>124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167</v>
      </c>
      <c r="C34" s="2"/>
      <c r="D34" s="3" t="s">
        <v>30</v>
      </c>
      <c r="E34" s="8"/>
      <c r="F34" s="2" t="s">
        <v>168</v>
      </c>
      <c r="G34" s="3"/>
      <c r="H34" s="3"/>
      <c r="I34" s="2" t="s">
        <v>29</v>
      </c>
      <c r="J34" s="2" t="s">
        <v>124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169</v>
      </c>
      <c r="C35" s="2"/>
      <c r="D35" s="3" t="s">
        <v>26</v>
      </c>
      <c r="E35" s="8"/>
      <c r="F35" s="2" t="s">
        <v>169</v>
      </c>
      <c r="G35" s="3"/>
      <c r="H35" s="3"/>
      <c r="I35" s="2" t="s">
        <v>29</v>
      </c>
      <c r="J35" s="2" t="s">
        <v>124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187</v>
      </c>
      <c r="C36" s="2"/>
      <c r="D36" s="3" t="s">
        <v>26</v>
      </c>
      <c r="E36" s="8" t="s">
        <v>188</v>
      </c>
      <c r="F36" s="2" t="s">
        <v>170</v>
      </c>
      <c r="G36" s="3" t="s">
        <v>156</v>
      </c>
      <c r="H36" s="3" t="s">
        <v>25</v>
      </c>
      <c r="I36" s="2" t="s">
        <v>29</v>
      </c>
      <c r="J36" s="2" t="s">
        <v>124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171</v>
      </c>
      <c r="C37" s="2"/>
      <c r="D37" s="3"/>
      <c r="E37" s="8"/>
      <c r="F37" s="2" t="s">
        <v>172</v>
      </c>
      <c r="G37" s="3"/>
      <c r="H37" s="3"/>
      <c r="I37" s="2" t="s">
        <v>29</v>
      </c>
      <c r="J37" s="2" t="s">
        <v>124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175</v>
      </c>
      <c r="C38" s="2"/>
      <c r="D38" s="3" t="s">
        <v>30</v>
      </c>
      <c r="E38" s="8"/>
      <c r="F38" s="2" t="s">
        <v>175</v>
      </c>
      <c r="G38" s="3"/>
      <c r="H38" s="3"/>
      <c r="I38" s="2" t="s">
        <v>29</v>
      </c>
      <c r="J38" s="2" t="s">
        <v>124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176</v>
      </c>
      <c r="C39" s="2"/>
      <c r="D39" s="3" t="s">
        <v>26</v>
      </c>
      <c r="E39" s="33" t="s">
        <v>220</v>
      </c>
      <c r="F39" s="2" t="s">
        <v>219</v>
      </c>
      <c r="G39" s="3" t="s">
        <v>156</v>
      </c>
      <c r="H39" s="3"/>
      <c r="I39" s="2" t="s">
        <v>1</v>
      </c>
      <c r="J39" s="2" t="s">
        <v>124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213</v>
      </c>
      <c r="C40" s="2"/>
      <c r="D40" s="3" t="s">
        <v>26</v>
      </c>
      <c r="E40" s="8"/>
      <c r="F40" s="2"/>
      <c r="G40" s="3" t="s">
        <v>156</v>
      </c>
      <c r="H40" s="3"/>
      <c r="I40" s="2" t="s">
        <v>1</v>
      </c>
      <c r="J40" s="2" t="s">
        <v>124</v>
      </c>
      <c r="K40" s="15">
        <v>43007</v>
      </c>
      <c r="L40" s="3" t="s">
        <v>215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214</v>
      </c>
      <c r="C41" s="2"/>
      <c r="D41" s="3" t="s">
        <v>26</v>
      </c>
      <c r="E41" s="8"/>
      <c r="F41" s="2"/>
      <c r="G41" s="3" t="s">
        <v>156</v>
      </c>
      <c r="H41" s="3"/>
      <c r="I41" s="2" t="s">
        <v>1</v>
      </c>
      <c r="J41" s="2" t="s">
        <v>124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178</v>
      </c>
      <c r="C42" s="2"/>
      <c r="D42" s="3" t="s">
        <v>26</v>
      </c>
      <c r="E42" s="8"/>
      <c r="F42" s="2" t="s">
        <v>179</v>
      </c>
      <c r="G42" s="3"/>
      <c r="H42" s="3"/>
      <c r="I42" s="2" t="s">
        <v>29</v>
      </c>
      <c r="J42" s="2" t="s">
        <v>124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181</v>
      </c>
      <c r="C43" s="2"/>
      <c r="D43" s="3" t="s">
        <v>30</v>
      </c>
      <c r="E43" s="8"/>
      <c r="F43" s="2" t="s">
        <v>181</v>
      </c>
      <c r="G43" s="3" t="s">
        <v>156</v>
      </c>
      <c r="H43" s="3" t="s">
        <v>25</v>
      </c>
      <c r="I43" s="2" t="s">
        <v>29</v>
      </c>
      <c r="J43" s="2" t="s">
        <v>124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182</v>
      </c>
      <c r="C44" s="2"/>
      <c r="D44" s="3" t="s">
        <v>26</v>
      </c>
      <c r="E44" s="8" t="s">
        <v>185</v>
      </c>
      <c r="F44" s="2"/>
      <c r="G44" s="3" t="s">
        <v>126</v>
      </c>
      <c r="H44" s="3" t="s">
        <v>25</v>
      </c>
      <c r="I44" s="2" t="s">
        <v>1</v>
      </c>
      <c r="J44" s="2" t="s">
        <v>124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186</v>
      </c>
      <c r="C45" s="2"/>
      <c r="D45" s="3" t="s">
        <v>26</v>
      </c>
      <c r="E45" s="8"/>
      <c r="F45" s="2" t="s">
        <v>186</v>
      </c>
      <c r="G45" s="3"/>
      <c r="H45" s="3"/>
      <c r="I45" s="2" t="s">
        <v>29</v>
      </c>
      <c r="J45" s="2" t="s">
        <v>124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199</v>
      </c>
      <c r="C46" s="2"/>
      <c r="D46" s="3" t="s">
        <v>26</v>
      </c>
      <c r="E46" s="8" t="s">
        <v>200</v>
      </c>
      <c r="F46" s="2"/>
      <c r="G46" s="3"/>
      <c r="H46" s="3"/>
      <c r="I46" s="2" t="s">
        <v>1</v>
      </c>
      <c r="J46" s="2" t="s">
        <v>124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189</v>
      </c>
      <c r="C47" s="2"/>
      <c r="D47" s="3" t="s">
        <v>26</v>
      </c>
      <c r="E47" s="8" t="s">
        <v>190</v>
      </c>
      <c r="F47" s="2"/>
      <c r="G47" s="3" t="s">
        <v>156</v>
      </c>
      <c r="H47" s="3" t="s">
        <v>25</v>
      </c>
      <c r="I47" s="2" t="s">
        <v>1</v>
      </c>
      <c r="J47" s="2" t="s">
        <v>124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193</v>
      </c>
      <c r="C48" s="2"/>
      <c r="D48" s="3" t="s">
        <v>26</v>
      </c>
      <c r="E48" s="8" t="s">
        <v>194</v>
      </c>
      <c r="F48" s="2"/>
      <c r="G48" s="3" t="s">
        <v>156</v>
      </c>
      <c r="H48" s="3" t="s">
        <v>25</v>
      </c>
      <c r="I48" s="2" t="s">
        <v>1</v>
      </c>
      <c r="J48" s="2" t="s">
        <v>124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197</v>
      </c>
      <c r="C49" s="2"/>
      <c r="D49" s="3" t="s">
        <v>26</v>
      </c>
      <c r="E49" s="8" t="s">
        <v>196</v>
      </c>
      <c r="F49" s="2"/>
      <c r="G49" s="3" t="s">
        <v>156</v>
      </c>
      <c r="H49" s="3" t="s">
        <v>25</v>
      </c>
      <c r="I49" s="2" t="s">
        <v>1</v>
      </c>
      <c r="J49" s="2" t="s">
        <v>124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195</v>
      </c>
      <c r="C50" s="2"/>
      <c r="D50" s="3" t="s">
        <v>26</v>
      </c>
      <c r="E50" s="33" t="s">
        <v>198</v>
      </c>
      <c r="F50" s="2"/>
      <c r="G50" s="3" t="s">
        <v>156</v>
      </c>
      <c r="H50" s="3" t="s">
        <v>25</v>
      </c>
      <c r="I50" s="2" t="s">
        <v>1</v>
      </c>
      <c r="J50" s="2" t="s">
        <v>124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239</v>
      </c>
      <c r="C51" s="2"/>
      <c r="D51" s="3" t="s">
        <v>30</v>
      </c>
      <c r="E51" s="8"/>
      <c r="F51" s="2" t="s">
        <v>201</v>
      </c>
      <c r="G51" s="3" t="s">
        <v>126</v>
      </c>
      <c r="H51" s="3" t="s">
        <v>25</v>
      </c>
      <c r="I51" s="2" t="s">
        <v>29</v>
      </c>
      <c r="J51" s="2" t="s">
        <v>124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203</v>
      </c>
      <c r="C52" s="2"/>
      <c r="D52" s="3" t="s">
        <v>26</v>
      </c>
      <c r="E52" s="8"/>
      <c r="F52" s="2" t="s">
        <v>203</v>
      </c>
      <c r="G52" s="3"/>
      <c r="H52" s="3"/>
      <c r="I52" s="2" t="s">
        <v>29</v>
      </c>
      <c r="J52" s="2" t="s">
        <v>124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204</v>
      </c>
      <c r="C53" s="2"/>
      <c r="D53" s="3" t="s">
        <v>26</v>
      </c>
      <c r="E53" s="8"/>
      <c r="F53" s="2" t="s">
        <v>204</v>
      </c>
      <c r="G53" s="3"/>
      <c r="H53" s="3"/>
      <c r="I53" s="2" t="s">
        <v>29</v>
      </c>
      <c r="J53" s="2" t="s">
        <v>124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205</v>
      </c>
      <c r="C54" s="2"/>
      <c r="D54" s="3" t="s">
        <v>26</v>
      </c>
      <c r="E54" s="8"/>
      <c r="F54" s="2" t="s">
        <v>206</v>
      </c>
      <c r="G54" s="3"/>
      <c r="H54" s="3"/>
      <c r="I54" s="2" t="s">
        <v>29</v>
      </c>
      <c r="J54" s="2" t="s">
        <v>124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207</v>
      </c>
      <c r="C55" s="2"/>
      <c r="D55" s="3" t="s">
        <v>26</v>
      </c>
      <c r="E55" s="8"/>
      <c r="F55" s="2" t="s">
        <v>208</v>
      </c>
      <c r="G55" s="3" t="s">
        <v>156</v>
      </c>
      <c r="H55" s="3" t="s">
        <v>25</v>
      </c>
      <c r="I55" s="2" t="s">
        <v>29</v>
      </c>
      <c r="J55" s="2" t="s">
        <v>124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209</v>
      </c>
      <c r="C56" s="2"/>
      <c r="D56" s="3" t="s">
        <v>26</v>
      </c>
      <c r="E56" s="8"/>
      <c r="F56" s="2" t="s">
        <v>209</v>
      </c>
      <c r="G56" s="3"/>
      <c r="H56" s="3"/>
      <c r="I56" s="2" t="s">
        <v>29</v>
      </c>
      <c r="J56" s="2" t="s">
        <v>124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210</v>
      </c>
      <c r="C57" s="2"/>
      <c r="D57" s="3" t="s">
        <v>26</v>
      </c>
      <c r="E57" s="8"/>
      <c r="F57" s="2" t="s">
        <v>210</v>
      </c>
      <c r="G57" s="3"/>
      <c r="H57" s="3"/>
      <c r="I57" s="2" t="s">
        <v>29</v>
      </c>
      <c r="J57" s="2" t="s">
        <v>124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216</v>
      </c>
      <c r="C58" s="2"/>
      <c r="D58" s="3"/>
      <c r="E58" s="8"/>
      <c r="F58" s="2" t="s">
        <v>217</v>
      </c>
      <c r="G58" s="3"/>
      <c r="H58" s="3"/>
      <c r="I58" s="2" t="s">
        <v>29</v>
      </c>
      <c r="J58" s="2" t="s">
        <v>124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218</v>
      </c>
      <c r="C59" s="2"/>
      <c r="D59" s="3" t="s">
        <v>26</v>
      </c>
      <c r="E59" s="8"/>
      <c r="F59" s="2" t="s">
        <v>218</v>
      </c>
      <c r="G59" s="3"/>
      <c r="H59" s="3"/>
      <c r="I59" s="2" t="s">
        <v>29</v>
      </c>
      <c r="J59" s="2" t="s">
        <v>124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221</v>
      </c>
      <c r="C60" s="2"/>
      <c r="D60" s="3" t="s">
        <v>30</v>
      </c>
      <c r="E60" s="8"/>
      <c r="F60" s="2" t="s">
        <v>222</v>
      </c>
      <c r="G60" s="3" t="s">
        <v>126</v>
      </c>
      <c r="H60" s="3" t="s">
        <v>25</v>
      </c>
      <c r="I60" s="2" t="s">
        <v>29</v>
      </c>
      <c r="J60" s="2" t="s">
        <v>124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223</v>
      </c>
      <c r="F61" s="2"/>
      <c r="G61" s="3"/>
      <c r="H61" s="3"/>
      <c r="I61" s="2" t="s">
        <v>1</v>
      </c>
      <c r="J61" s="2" t="s">
        <v>124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>
        <v>60</v>
      </c>
      <c r="B62" s="2" t="s">
        <v>252</v>
      </c>
      <c r="C62" s="2"/>
      <c r="D62" s="3" t="s">
        <v>26</v>
      </c>
      <c r="E62" s="8"/>
      <c r="F62" s="2" t="s">
        <v>252</v>
      </c>
      <c r="G62" s="3"/>
      <c r="H62" s="3"/>
      <c r="I62" s="2" t="s">
        <v>29</v>
      </c>
      <c r="J62" s="2" t="s">
        <v>124</v>
      </c>
      <c r="K62" s="15">
        <v>43021</v>
      </c>
      <c r="L62" s="3" t="s">
        <v>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0" x14ac:dyDescent="0.25">
      <c r="A63" s="3">
        <v>61</v>
      </c>
      <c r="B63" s="46" t="s">
        <v>245</v>
      </c>
      <c r="C63" s="2"/>
      <c r="D63" s="3" t="s">
        <v>30</v>
      </c>
      <c r="E63" s="8" t="s">
        <v>240</v>
      </c>
      <c r="F63" s="2"/>
      <c r="G63" s="3" t="s">
        <v>126</v>
      </c>
      <c r="H63" s="3" t="s">
        <v>25</v>
      </c>
      <c r="I63" s="2" t="s">
        <v>1</v>
      </c>
      <c r="J63" s="2" t="s">
        <v>124</v>
      </c>
      <c r="K63" s="15">
        <v>43022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3">
        <v>62</v>
      </c>
      <c r="B64" s="46" t="s">
        <v>250</v>
      </c>
      <c r="C64" s="2"/>
      <c r="D64" s="3" t="s">
        <v>26</v>
      </c>
      <c r="E64" s="8"/>
      <c r="F64" s="2" t="s">
        <v>251</v>
      </c>
      <c r="G64" s="3"/>
      <c r="H64" s="3"/>
      <c r="I64" s="2" t="s">
        <v>29</v>
      </c>
      <c r="J64" s="2" t="s">
        <v>124</v>
      </c>
      <c r="K64" s="15">
        <v>43022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3">
        <v>63</v>
      </c>
      <c r="B65" s="2" t="s">
        <v>241</v>
      </c>
      <c r="C65" s="2"/>
      <c r="D65" s="3" t="s">
        <v>26</v>
      </c>
      <c r="E65" s="8" t="s">
        <v>242</v>
      </c>
      <c r="F65" s="2"/>
      <c r="G65" s="3"/>
      <c r="H65" s="3"/>
      <c r="I65" s="2" t="s">
        <v>1</v>
      </c>
      <c r="J65" s="2" t="s">
        <v>124</v>
      </c>
      <c r="K65" s="15">
        <v>43024</v>
      </c>
      <c r="L65" s="3" t="s">
        <v>96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0" x14ac:dyDescent="0.25">
      <c r="A66" s="3">
        <v>64</v>
      </c>
      <c r="B66" s="46" t="s">
        <v>243</v>
      </c>
      <c r="C66" s="2"/>
      <c r="D66" s="3" t="s">
        <v>30</v>
      </c>
      <c r="E66" s="8" t="s">
        <v>244</v>
      </c>
      <c r="F66" s="2"/>
      <c r="G66" s="3" t="s">
        <v>156</v>
      </c>
      <c r="H66" s="3" t="s">
        <v>25</v>
      </c>
      <c r="I66" s="2" t="s">
        <v>1</v>
      </c>
      <c r="J66" s="2" t="s">
        <v>124</v>
      </c>
      <c r="K66" s="15">
        <v>43024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3">
        <v>65</v>
      </c>
      <c r="B67" s="46" t="s">
        <v>247</v>
      </c>
      <c r="C67" s="2"/>
      <c r="D67" s="3" t="s">
        <v>26</v>
      </c>
      <c r="E67" s="8"/>
      <c r="F67" s="2"/>
      <c r="G67" s="3" t="s">
        <v>156</v>
      </c>
      <c r="H67" s="3" t="s">
        <v>25</v>
      </c>
      <c r="I67" s="2" t="s">
        <v>114</v>
      </c>
      <c r="J67" s="2" t="s">
        <v>124</v>
      </c>
      <c r="K67" s="15">
        <v>43024</v>
      </c>
      <c r="L67" s="3" t="s">
        <v>21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3">
        <v>66</v>
      </c>
      <c r="B68" s="46" t="s">
        <v>246</v>
      </c>
      <c r="C68" s="2"/>
      <c r="D68" s="3" t="s">
        <v>30</v>
      </c>
      <c r="E68" s="8"/>
      <c r="F68" s="2"/>
      <c r="G68" s="3" t="s">
        <v>156</v>
      </c>
      <c r="H68" s="3" t="s">
        <v>25</v>
      </c>
      <c r="I68" s="2" t="s">
        <v>1</v>
      </c>
      <c r="J68" s="2" t="s">
        <v>124</v>
      </c>
      <c r="K68" s="15">
        <v>43026</v>
      </c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>
        <v>67</v>
      </c>
      <c r="B69" s="46" t="s">
        <v>249</v>
      </c>
      <c r="C69" s="2"/>
      <c r="D69" s="3" t="s">
        <v>26</v>
      </c>
      <c r="E69" s="8"/>
      <c r="F69" s="47" t="s">
        <v>248</v>
      </c>
      <c r="G69" s="3"/>
      <c r="H69" s="3"/>
      <c r="I69" s="2" t="s">
        <v>29</v>
      </c>
      <c r="J69" s="2" t="s">
        <v>124</v>
      </c>
      <c r="K69" s="15">
        <v>43027</v>
      </c>
      <c r="L69" s="3" t="s">
        <v>96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>
        <v>68</v>
      </c>
      <c r="B70" s="46" t="s">
        <v>253</v>
      </c>
      <c r="C70" s="2"/>
      <c r="D70" s="3" t="s">
        <v>30</v>
      </c>
      <c r="E70" s="8"/>
      <c r="F70" s="2"/>
      <c r="G70" s="3" t="s">
        <v>156</v>
      </c>
      <c r="H70" s="3" t="s">
        <v>25</v>
      </c>
      <c r="I70" s="2" t="s">
        <v>1</v>
      </c>
      <c r="J70" s="2" t="s">
        <v>124</v>
      </c>
      <c r="K70" s="15">
        <v>43031</v>
      </c>
      <c r="L70" s="3" t="s">
        <v>21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3"/>
      <c r="B71" s="46"/>
      <c r="C71" s="2"/>
      <c r="D71" s="3"/>
      <c r="E71" s="8"/>
      <c r="F71" s="2"/>
      <c r="G71" s="3"/>
      <c r="H71" s="3"/>
      <c r="I71" s="2"/>
      <c r="J71" s="2"/>
      <c r="K71" s="15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3"/>
      <c r="B72" s="2"/>
      <c r="C72" s="2"/>
      <c r="D72" s="3"/>
      <c r="E72" s="8"/>
      <c r="F72" s="2"/>
      <c r="G72" s="3"/>
      <c r="H72" s="3"/>
      <c r="I72" s="2"/>
      <c r="J72" s="2"/>
      <c r="K72" s="15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22" workbookViewId="0">
      <selection activeCell="C5" sqref="C5"/>
    </sheetView>
  </sheetViews>
  <sheetFormatPr defaultRowHeight="15" x14ac:dyDescent="0.25"/>
  <cols>
    <col min="2" max="2" width="17.5703125" customWidth="1"/>
    <col min="3" max="3" width="10.140625" customWidth="1"/>
    <col min="4" max="4" width="11.7109375" customWidth="1"/>
    <col min="8" max="8" width="17.28515625" customWidth="1"/>
    <col min="9" max="9" width="12.28515625" customWidth="1"/>
    <col min="15" max="15" width="16.140625" customWidth="1"/>
  </cols>
  <sheetData>
    <row r="1" spans="1:20" s="45" customFormat="1" ht="21" x14ac:dyDescent="0.35">
      <c r="A1" s="51" t="s">
        <v>238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3" spans="1:20" x14ac:dyDescent="0.25">
      <c r="B3" s="52" t="s">
        <v>228</v>
      </c>
      <c r="C3" s="52"/>
      <c r="D3" s="52"/>
      <c r="H3" s="53" t="s">
        <v>231</v>
      </c>
      <c r="I3" s="54"/>
      <c r="J3" s="55"/>
      <c r="O3" s="56" t="s">
        <v>236</v>
      </c>
      <c r="P3" s="57"/>
      <c r="Q3" s="58"/>
    </row>
    <row r="4" spans="1:20" x14ac:dyDescent="0.25">
      <c r="B4" s="3" t="s">
        <v>3</v>
      </c>
      <c r="C4" s="3" t="s">
        <v>226</v>
      </c>
      <c r="D4" s="3" t="s">
        <v>230</v>
      </c>
      <c r="H4" s="3" t="s">
        <v>3</v>
      </c>
      <c r="I4" s="3" t="s">
        <v>226</v>
      </c>
      <c r="J4" s="3" t="s">
        <v>230</v>
      </c>
      <c r="O4" s="3" t="s">
        <v>235</v>
      </c>
      <c r="P4" s="3" t="s">
        <v>226</v>
      </c>
      <c r="Q4" s="3" t="s">
        <v>229</v>
      </c>
    </row>
    <row r="5" spans="1:20" x14ac:dyDescent="0.25">
      <c r="B5" s="2" t="s">
        <v>225</v>
      </c>
      <c r="C5" s="2">
        <f>COUNTIFS('Tháng 10'!I2:I15,"Tư vấn trực tiếp")</f>
        <v>4</v>
      </c>
      <c r="D5" s="43">
        <f>C5/C8*100</f>
        <v>28.571428571428569</v>
      </c>
      <c r="H5" s="2" t="s">
        <v>1</v>
      </c>
      <c r="I5" s="2">
        <f>COUNTIFS('Tháng 10'!I2:I15,"Tư Vấn trực tiếp",'Tháng 10'!H2:H15,"X")</f>
        <v>2</v>
      </c>
      <c r="J5" s="43">
        <f>I5/I8*100</f>
        <v>50</v>
      </c>
      <c r="O5" s="2" t="s">
        <v>232</v>
      </c>
      <c r="P5" s="2">
        <f>COUNTIFS('Tháng 10'!H2:H15,"X",'Tháng 10'!G2:G15,"300 - 500")</f>
        <v>3</v>
      </c>
      <c r="Q5" s="43">
        <f>P5/P7*100</f>
        <v>75</v>
      </c>
    </row>
    <row r="6" spans="1:20" x14ac:dyDescent="0.25">
      <c r="B6" s="2" t="s">
        <v>29</v>
      </c>
      <c r="C6" s="2">
        <f>COUNTIFS('Tháng 10'!I2:I15,"FB fanpage")</f>
        <v>6</v>
      </c>
      <c r="D6" s="43">
        <f>C6/C8*100</f>
        <v>42.857142857142854</v>
      </c>
      <c r="H6" s="2" t="s">
        <v>29</v>
      </c>
      <c r="I6" s="2">
        <f>COUNTIFS('Tháng 10'!I2:I15,"FB fanpage",'Tháng 10'!H2:H15,"X")</f>
        <v>1</v>
      </c>
      <c r="J6" s="43">
        <f>I6/I8*100</f>
        <v>25</v>
      </c>
      <c r="O6" s="2" t="s">
        <v>233</v>
      </c>
      <c r="P6" s="2">
        <f>COUNTIFS('Tháng 10'!H2:H15,"X",'Tháng 10'!G2:G15,"500 - 700")</f>
        <v>1</v>
      </c>
      <c r="Q6" s="43">
        <f>P6/P7*100</f>
        <v>25</v>
      </c>
    </row>
    <row r="7" spans="1:20" x14ac:dyDescent="0.25">
      <c r="B7" s="2" t="s">
        <v>114</v>
      </c>
      <c r="C7" s="2">
        <f>COUNTIFS('Tháng 10'!I2:I15,"Fb cá nhân")</f>
        <v>4</v>
      </c>
      <c r="D7" s="43">
        <f>C7/C8*100</f>
        <v>28.571428571428569</v>
      </c>
      <c r="H7" s="2" t="s">
        <v>114</v>
      </c>
      <c r="I7" s="2">
        <f>COUNTIFS('Tháng 10'!I2:I15,"Fb cá nhân",'Tháng 10'!H2:H15,"X")</f>
        <v>1</v>
      </c>
      <c r="J7" s="43">
        <f>I7/I8*100</f>
        <v>25</v>
      </c>
      <c r="O7" s="2" t="s">
        <v>234</v>
      </c>
      <c r="P7" s="2">
        <f>SUM(P5:P6)</f>
        <v>4</v>
      </c>
      <c r="Q7" s="2">
        <f>P7/P7*100</f>
        <v>100</v>
      </c>
    </row>
    <row r="8" spans="1:20" x14ac:dyDescent="0.25">
      <c r="B8" s="2" t="s">
        <v>227</v>
      </c>
      <c r="C8" s="2">
        <f>SUM(C5:C7)</f>
        <v>14</v>
      </c>
      <c r="D8" s="2">
        <f>C8/C8*100</f>
        <v>100</v>
      </c>
      <c r="H8" s="2" t="s">
        <v>227</v>
      </c>
      <c r="I8" s="2">
        <f>SUM(I5:I7)</f>
        <v>4</v>
      </c>
      <c r="J8" s="2">
        <f>I8/I8*100</f>
        <v>100</v>
      </c>
    </row>
    <row r="25" spans="1:20" s="44" customFormat="1" ht="21" x14ac:dyDescent="0.35">
      <c r="A25" s="59" t="s">
        <v>237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</row>
    <row r="27" spans="1:20" x14ac:dyDescent="0.25">
      <c r="B27" s="52" t="s">
        <v>228</v>
      </c>
      <c r="C27" s="52"/>
      <c r="D27" s="52"/>
      <c r="H27" s="53" t="s">
        <v>231</v>
      </c>
      <c r="I27" s="54"/>
      <c r="J27" s="55"/>
      <c r="O27" s="56" t="s">
        <v>236</v>
      </c>
      <c r="P27" s="57"/>
      <c r="Q27" s="58"/>
    </row>
    <row r="28" spans="1:20" x14ac:dyDescent="0.25">
      <c r="B28" s="3" t="s">
        <v>3</v>
      </c>
      <c r="C28" s="3" t="s">
        <v>226</v>
      </c>
      <c r="D28" s="3" t="s">
        <v>230</v>
      </c>
      <c r="H28" s="3" t="s">
        <v>3</v>
      </c>
      <c r="I28" s="3" t="s">
        <v>226</v>
      </c>
      <c r="J28" s="3" t="s">
        <v>230</v>
      </c>
      <c r="O28" s="3" t="s">
        <v>235</v>
      </c>
      <c r="P28" s="3" t="s">
        <v>226</v>
      </c>
      <c r="Q28" s="3" t="s">
        <v>229</v>
      </c>
    </row>
    <row r="29" spans="1:20" x14ac:dyDescent="0.25">
      <c r="B29" s="2" t="s">
        <v>225</v>
      </c>
      <c r="C29" s="2">
        <f>COUNTIFS('Tháng 10'!I16:I72,"Tư vấn trực tiếp")</f>
        <v>22</v>
      </c>
      <c r="D29" s="43">
        <f>C29/C32*100</f>
        <v>40</v>
      </c>
      <c r="H29" s="2" t="s">
        <v>1</v>
      </c>
      <c r="I29" s="2">
        <f>COUNTIFS('Tháng 10'!I16:I72,"Tư Vấn trực tiếp",'Tháng 10'!H16:H72,"X")</f>
        <v>12</v>
      </c>
      <c r="J29" s="43">
        <f>I29/I32*100</f>
        <v>50</v>
      </c>
      <c r="O29" s="2" t="s">
        <v>232</v>
      </c>
      <c r="P29" s="2">
        <f>COUNTIFS('Tháng 10'!H16:H72,"X",'Tháng 10'!G16:G72,"300 - 500")</f>
        <v>17</v>
      </c>
      <c r="Q29" s="43">
        <f>P29/P31*100</f>
        <v>70.833333333333343</v>
      </c>
    </row>
    <row r="30" spans="1:20" x14ac:dyDescent="0.25">
      <c r="B30" s="2" t="s">
        <v>29</v>
      </c>
      <c r="C30" s="2">
        <f>COUNTIFS('Tháng 10'!I16:I72,"FB fanpage")</f>
        <v>30</v>
      </c>
      <c r="D30" s="43">
        <f>C30/C32*100</f>
        <v>54.54545454545454</v>
      </c>
      <c r="H30" s="2" t="s">
        <v>29</v>
      </c>
      <c r="I30" s="2">
        <f>COUNTIFS('Tháng 10'!I16:I72,"FB fanpage",'Tháng 10'!H16:H72,"X")</f>
        <v>9</v>
      </c>
      <c r="J30" s="43">
        <f>I30/I32*100</f>
        <v>37.5</v>
      </c>
      <c r="O30" s="2" t="s">
        <v>233</v>
      </c>
      <c r="P30" s="2">
        <f>COUNTIFS('Tháng 10'!H16:H72,"X",'Tháng 10'!G16:G72,"500 - 700")</f>
        <v>7</v>
      </c>
      <c r="Q30" s="43">
        <f>P30/P31*100</f>
        <v>29.166666666666668</v>
      </c>
    </row>
    <row r="31" spans="1:20" x14ac:dyDescent="0.25">
      <c r="B31" s="2" t="s">
        <v>114</v>
      </c>
      <c r="C31" s="2">
        <f>COUNTIFS('Tháng 10'!I16:I72,"Fb cá nhân")</f>
        <v>3</v>
      </c>
      <c r="D31" s="43">
        <f>C31/C32*100</f>
        <v>5.4545454545454541</v>
      </c>
      <c r="H31" s="2" t="s">
        <v>114</v>
      </c>
      <c r="I31" s="2">
        <f>COUNTIFS('Tháng 10'!I16:I72,"Fb cá nhân",'Tháng 10'!H16:H72,"X")</f>
        <v>3</v>
      </c>
      <c r="J31" s="43">
        <f>I31/I32*100</f>
        <v>12.5</v>
      </c>
      <c r="O31" s="2" t="s">
        <v>234</v>
      </c>
      <c r="P31" s="2">
        <f>SUM(P29:P30)</f>
        <v>24</v>
      </c>
      <c r="Q31" s="2">
        <f>P31/P31*100</f>
        <v>100</v>
      </c>
    </row>
    <row r="32" spans="1:20" x14ac:dyDescent="0.25">
      <c r="B32" s="2" t="s">
        <v>227</v>
      </c>
      <c r="C32" s="2">
        <f>SUM(C29:C31)</f>
        <v>55</v>
      </c>
      <c r="D32" s="2">
        <f>C32/C32*100</f>
        <v>100</v>
      </c>
      <c r="H32" s="2" t="s">
        <v>227</v>
      </c>
      <c r="I32" s="2">
        <f>SUM(I29:I31)</f>
        <v>24</v>
      </c>
      <c r="J32" s="2">
        <f>I32/I32*100</f>
        <v>100</v>
      </c>
    </row>
  </sheetData>
  <mergeCells count="8">
    <mergeCell ref="A1:T1"/>
    <mergeCell ref="B3:D3"/>
    <mergeCell ref="H3:J3"/>
    <mergeCell ref="O3:Q3"/>
    <mergeCell ref="B27:D27"/>
    <mergeCell ref="H27:J27"/>
    <mergeCell ref="O27:Q27"/>
    <mergeCell ref="A25:T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Tháng 8</vt:lpstr>
      <vt:lpstr>Tháng 10</vt:lpstr>
      <vt:lpstr>Thống kê Tháng 10</vt:lpstr>
      <vt:lpstr>Tháng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2017-11-02T13:57:28Z</dcterms:modified>
</cp:coreProperties>
</file>