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ag\Google Drive\Vicente Agulló\Resultados Principales Tesis\Estudio Agudo\Voluntarios QQQ\ORINA\"/>
    </mc:Choice>
  </mc:AlternateContent>
  <xr:revisionPtr revIDLastSave="0" documentId="13_ncr:1_{96A6ECF0-E81C-4B21-BA17-9D0B8FA75FC7}" xr6:coauthVersionLast="47" xr6:coauthVersionMax="47" xr10:uidLastSave="{00000000-0000-0000-0000-000000000000}"/>
  <bookViews>
    <workbookView xWindow="-110" yWindow="-110" windowWidth="19420" windowHeight="10420" xr2:uid="{7EE281E1-C28C-4191-BDF5-2991A8896322}"/>
  </bookViews>
  <sheets>
    <sheet name="Flavanonas Transponer CR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45" i="1" l="1"/>
  <c r="AN245" i="1"/>
  <c r="AM245" i="1"/>
  <c r="AL245" i="1"/>
  <c r="AK245" i="1"/>
  <c r="AJ245" i="1"/>
  <c r="AP245" i="1" s="1"/>
  <c r="AI245" i="1"/>
  <c r="AO244" i="1"/>
  <c r="AN244" i="1"/>
  <c r="AM244" i="1"/>
  <c r="AL244" i="1"/>
  <c r="AK244" i="1"/>
  <c r="AJ244" i="1"/>
  <c r="AP244" i="1" s="1"/>
  <c r="AI244" i="1"/>
  <c r="AO243" i="1"/>
  <c r="AN243" i="1"/>
  <c r="AM243" i="1"/>
  <c r="AL243" i="1"/>
  <c r="AK243" i="1"/>
  <c r="AJ243" i="1"/>
  <c r="AP243" i="1" s="1"/>
  <c r="AI243" i="1"/>
  <c r="AO242" i="1"/>
  <c r="AN242" i="1"/>
  <c r="AM242" i="1"/>
  <c r="AL242" i="1"/>
  <c r="AK242" i="1"/>
  <c r="AJ242" i="1"/>
  <c r="AP242" i="1" s="1"/>
  <c r="AI242" i="1"/>
  <c r="AO241" i="1"/>
  <c r="AN241" i="1"/>
  <c r="AM241" i="1"/>
  <c r="AL241" i="1"/>
  <c r="AK241" i="1"/>
  <c r="AJ241" i="1"/>
  <c r="AP241" i="1" s="1"/>
  <c r="AI241" i="1"/>
  <c r="AO240" i="1"/>
  <c r="AN240" i="1"/>
  <c r="AM240" i="1"/>
  <c r="AL240" i="1"/>
  <c r="AK240" i="1"/>
  <c r="AJ240" i="1"/>
  <c r="AP240" i="1" s="1"/>
  <c r="AI240" i="1"/>
  <c r="AO239" i="1"/>
  <c r="AN239" i="1"/>
  <c r="AM239" i="1"/>
  <c r="AL239" i="1"/>
  <c r="AK239" i="1"/>
  <c r="AJ239" i="1"/>
  <c r="AP239" i="1" s="1"/>
  <c r="AI239" i="1"/>
  <c r="AO238" i="1"/>
  <c r="AN238" i="1"/>
  <c r="AM238" i="1"/>
  <c r="AL238" i="1"/>
  <c r="AK238" i="1"/>
  <c r="AJ238" i="1"/>
  <c r="AP238" i="1" s="1"/>
  <c r="AI238" i="1"/>
  <c r="AO237" i="1"/>
  <c r="AN237" i="1"/>
  <c r="AM237" i="1"/>
  <c r="AL237" i="1"/>
  <c r="AK237" i="1"/>
  <c r="AJ237" i="1"/>
  <c r="AP237" i="1" s="1"/>
  <c r="AI237" i="1"/>
  <c r="AO236" i="1"/>
  <c r="AN236" i="1"/>
  <c r="AM236" i="1"/>
  <c r="AL236" i="1"/>
  <c r="AK236" i="1"/>
  <c r="AJ236" i="1"/>
  <c r="AP236" i="1" s="1"/>
  <c r="AI236" i="1"/>
  <c r="AO235" i="1"/>
  <c r="AN235" i="1"/>
  <c r="AM235" i="1"/>
  <c r="AL235" i="1"/>
  <c r="AK235" i="1"/>
  <c r="AJ235" i="1"/>
  <c r="AP235" i="1" s="1"/>
  <c r="AI235" i="1"/>
  <c r="AP234" i="1"/>
  <c r="AO234" i="1"/>
  <c r="AN234" i="1"/>
  <c r="AM234" i="1"/>
  <c r="AL234" i="1"/>
  <c r="AK234" i="1"/>
  <c r="AJ234" i="1"/>
  <c r="AI234" i="1"/>
  <c r="AO233" i="1"/>
  <c r="AN233" i="1"/>
  <c r="AM233" i="1"/>
  <c r="AL233" i="1"/>
  <c r="AK233" i="1"/>
  <c r="AJ233" i="1"/>
  <c r="AP233" i="1" s="1"/>
  <c r="AI233" i="1"/>
  <c r="AO232" i="1"/>
  <c r="AN232" i="1"/>
  <c r="AM232" i="1"/>
  <c r="AL232" i="1"/>
  <c r="AK232" i="1"/>
  <c r="AJ232" i="1"/>
  <c r="AP232" i="1" s="1"/>
  <c r="AI232" i="1"/>
  <c r="AO231" i="1"/>
  <c r="AN231" i="1"/>
  <c r="AM231" i="1"/>
  <c r="AL231" i="1"/>
  <c r="AK231" i="1"/>
  <c r="AJ231" i="1"/>
  <c r="AI231" i="1"/>
  <c r="AP231" i="1" s="1"/>
  <c r="AO230" i="1"/>
  <c r="AN230" i="1"/>
  <c r="AM230" i="1"/>
  <c r="AL230" i="1"/>
  <c r="AK230" i="1"/>
  <c r="AJ230" i="1"/>
  <c r="AI230" i="1"/>
  <c r="AP230" i="1" s="1"/>
  <c r="AO225" i="1"/>
  <c r="AN225" i="1"/>
  <c r="AM225" i="1"/>
  <c r="AL225" i="1"/>
  <c r="AK225" i="1"/>
  <c r="AJ225" i="1"/>
  <c r="AP225" i="1" s="1"/>
  <c r="AI225" i="1"/>
  <c r="AO224" i="1"/>
  <c r="AN224" i="1"/>
  <c r="AM224" i="1"/>
  <c r="AL224" i="1"/>
  <c r="AK224" i="1"/>
  <c r="AJ224" i="1"/>
  <c r="AP224" i="1" s="1"/>
  <c r="AI224" i="1"/>
  <c r="AO223" i="1"/>
  <c r="AN223" i="1"/>
  <c r="AM223" i="1"/>
  <c r="AL223" i="1"/>
  <c r="AK223" i="1"/>
  <c r="AJ223" i="1"/>
  <c r="AP223" i="1" s="1"/>
  <c r="AI223" i="1"/>
  <c r="AO222" i="1"/>
  <c r="AN222" i="1"/>
  <c r="AM222" i="1"/>
  <c r="AL222" i="1"/>
  <c r="AK222" i="1"/>
  <c r="AJ222" i="1"/>
  <c r="AP222" i="1" s="1"/>
  <c r="AI222" i="1"/>
  <c r="AO221" i="1"/>
  <c r="AN221" i="1"/>
  <c r="AM221" i="1"/>
  <c r="AL221" i="1"/>
  <c r="AK221" i="1"/>
  <c r="AJ221" i="1"/>
  <c r="AP221" i="1" s="1"/>
  <c r="AI221" i="1"/>
  <c r="AO220" i="1"/>
  <c r="AN220" i="1"/>
  <c r="AM220" i="1"/>
  <c r="AL220" i="1"/>
  <c r="AK220" i="1"/>
  <c r="AJ220" i="1"/>
  <c r="AP220" i="1" s="1"/>
  <c r="AI220" i="1"/>
  <c r="AO219" i="1"/>
  <c r="AN219" i="1"/>
  <c r="AM219" i="1"/>
  <c r="AL219" i="1"/>
  <c r="AK219" i="1"/>
  <c r="AJ219" i="1"/>
  <c r="AP219" i="1" s="1"/>
  <c r="AI219" i="1"/>
  <c r="AO218" i="1"/>
  <c r="AN218" i="1"/>
  <c r="AM218" i="1"/>
  <c r="AL218" i="1"/>
  <c r="AK218" i="1"/>
  <c r="AJ218" i="1"/>
  <c r="AP218" i="1" s="1"/>
  <c r="AI218" i="1"/>
  <c r="AO217" i="1"/>
  <c r="AN217" i="1"/>
  <c r="AM217" i="1"/>
  <c r="AL217" i="1"/>
  <c r="AK217" i="1"/>
  <c r="AJ217" i="1"/>
  <c r="AP217" i="1" s="1"/>
  <c r="AI217" i="1"/>
  <c r="AO216" i="1"/>
  <c r="AN216" i="1"/>
  <c r="AM216" i="1"/>
  <c r="AL216" i="1"/>
  <c r="AK216" i="1"/>
  <c r="AJ216" i="1"/>
  <c r="AP216" i="1" s="1"/>
  <c r="AI216" i="1"/>
  <c r="AO215" i="1"/>
  <c r="AN215" i="1"/>
  <c r="AM215" i="1"/>
  <c r="AL215" i="1"/>
  <c r="AK215" i="1"/>
  <c r="AJ215" i="1"/>
  <c r="AP215" i="1" s="1"/>
  <c r="AI215" i="1"/>
  <c r="AP214" i="1"/>
  <c r="AO214" i="1"/>
  <c r="AN214" i="1"/>
  <c r="AM214" i="1"/>
  <c r="AL214" i="1"/>
  <c r="AK214" i="1"/>
  <c r="AJ214" i="1"/>
  <c r="AI214" i="1"/>
  <c r="AO213" i="1"/>
  <c r="AN213" i="1"/>
  <c r="AM213" i="1"/>
  <c r="AL213" i="1"/>
  <c r="AK213" i="1"/>
  <c r="AJ213" i="1"/>
  <c r="AP213" i="1" s="1"/>
  <c r="AI213" i="1"/>
  <c r="AO212" i="1"/>
  <c r="AN212" i="1"/>
  <c r="AM212" i="1"/>
  <c r="AL212" i="1"/>
  <c r="AK212" i="1"/>
  <c r="AJ212" i="1"/>
  <c r="AP212" i="1" s="1"/>
  <c r="AI212" i="1"/>
  <c r="AO211" i="1"/>
  <c r="AN211" i="1"/>
  <c r="AM211" i="1"/>
  <c r="AL211" i="1"/>
  <c r="AK211" i="1"/>
  <c r="AJ211" i="1"/>
  <c r="AI211" i="1"/>
  <c r="AP211" i="1" s="1"/>
  <c r="AO210" i="1"/>
  <c r="AN210" i="1"/>
  <c r="AM210" i="1"/>
  <c r="AL210" i="1"/>
  <c r="AK210" i="1"/>
  <c r="AJ210" i="1"/>
  <c r="AI210" i="1"/>
  <c r="AP210" i="1" s="1"/>
  <c r="AO205" i="1"/>
  <c r="AN205" i="1"/>
  <c r="AM205" i="1"/>
  <c r="AL205" i="1"/>
  <c r="AK205" i="1"/>
  <c r="AJ205" i="1"/>
  <c r="AI205" i="1"/>
  <c r="AP205" i="1" s="1"/>
  <c r="AO204" i="1"/>
  <c r="AN204" i="1"/>
  <c r="AM204" i="1"/>
  <c r="AL204" i="1"/>
  <c r="AK204" i="1"/>
  <c r="AJ204" i="1"/>
  <c r="AI204" i="1"/>
  <c r="AP204" i="1" s="1"/>
  <c r="AO203" i="1"/>
  <c r="AN203" i="1"/>
  <c r="AM203" i="1"/>
  <c r="AL203" i="1"/>
  <c r="AK203" i="1"/>
  <c r="AJ203" i="1"/>
  <c r="AI203" i="1"/>
  <c r="AP203" i="1" s="1"/>
  <c r="AO202" i="1"/>
  <c r="AN202" i="1"/>
  <c r="AM202" i="1"/>
  <c r="AL202" i="1"/>
  <c r="AK202" i="1"/>
  <c r="AJ202" i="1"/>
  <c r="AI202" i="1"/>
  <c r="AP202" i="1" s="1"/>
  <c r="AO201" i="1"/>
  <c r="AN201" i="1"/>
  <c r="AM201" i="1"/>
  <c r="AL201" i="1"/>
  <c r="AK201" i="1"/>
  <c r="AJ201" i="1"/>
  <c r="AI201" i="1"/>
  <c r="AP201" i="1" s="1"/>
  <c r="AO200" i="1"/>
  <c r="AN200" i="1"/>
  <c r="AM200" i="1"/>
  <c r="AL200" i="1"/>
  <c r="AK200" i="1"/>
  <c r="AJ200" i="1"/>
  <c r="AI200" i="1"/>
  <c r="AP200" i="1" s="1"/>
  <c r="AO199" i="1"/>
  <c r="AN199" i="1"/>
  <c r="AM199" i="1"/>
  <c r="AL199" i="1"/>
  <c r="AK199" i="1"/>
  <c r="AJ199" i="1"/>
  <c r="AI199" i="1"/>
  <c r="AP199" i="1" s="1"/>
  <c r="AO198" i="1"/>
  <c r="AN198" i="1"/>
  <c r="AM198" i="1"/>
  <c r="AL198" i="1"/>
  <c r="AK198" i="1"/>
  <c r="AJ198" i="1"/>
  <c r="AI198" i="1"/>
  <c r="AP198" i="1" s="1"/>
  <c r="AO197" i="1"/>
  <c r="AN197" i="1"/>
  <c r="AM197" i="1"/>
  <c r="AL197" i="1"/>
  <c r="AK197" i="1"/>
  <c r="AJ197" i="1"/>
  <c r="AI197" i="1"/>
  <c r="AP197" i="1" s="1"/>
  <c r="AO196" i="1"/>
  <c r="AN196" i="1"/>
  <c r="AM196" i="1"/>
  <c r="AL196" i="1"/>
  <c r="AK196" i="1"/>
  <c r="AJ196" i="1"/>
  <c r="AI196" i="1"/>
  <c r="AP196" i="1" s="1"/>
  <c r="AO195" i="1"/>
  <c r="AN195" i="1"/>
  <c r="AM195" i="1"/>
  <c r="AL195" i="1"/>
  <c r="AK195" i="1"/>
  <c r="AJ195" i="1"/>
  <c r="AI195" i="1"/>
  <c r="AP195" i="1" s="1"/>
  <c r="AO194" i="1"/>
  <c r="AN194" i="1"/>
  <c r="AM194" i="1"/>
  <c r="AL194" i="1"/>
  <c r="AK194" i="1"/>
  <c r="AJ194" i="1"/>
  <c r="AI194" i="1"/>
  <c r="AP194" i="1" s="1"/>
  <c r="AO193" i="1"/>
  <c r="AN193" i="1"/>
  <c r="AM193" i="1"/>
  <c r="AL193" i="1"/>
  <c r="AK193" i="1"/>
  <c r="AJ193" i="1"/>
  <c r="AI193" i="1"/>
  <c r="AP193" i="1" s="1"/>
  <c r="AO192" i="1"/>
  <c r="AN192" i="1"/>
  <c r="AM192" i="1"/>
  <c r="AL192" i="1"/>
  <c r="AK192" i="1"/>
  <c r="AJ192" i="1"/>
  <c r="AI192" i="1"/>
  <c r="AP192" i="1" s="1"/>
  <c r="AO191" i="1"/>
  <c r="AN191" i="1"/>
  <c r="AM191" i="1"/>
  <c r="AL191" i="1"/>
  <c r="AK191" i="1"/>
  <c r="AJ191" i="1"/>
  <c r="AI191" i="1"/>
  <c r="AP191" i="1" s="1"/>
  <c r="AO190" i="1"/>
  <c r="AN190" i="1"/>
  <c r="AM190" i="1"/>
  <c r="AL190" i="1"/>
  <c r="AK190" i="1"/>
  <c r="AJ190" i="1"/>
  <c r="AI190" i="1"/>
  <c r="AP190" i="1" s="1"/>
  <c r="AO185" i="1"/>
  <c r="AN185" i="1"/>
  <c r="AM185" i="1"/>
  <c r="AL185" i="1"/>
  <c r="AK185" i="1"/>
  <c r="AJ185" i="1"/>
  <c r="AI185" i="1"/>
  <c r="AP185" i="1" s="1"/>
  <c r="AO184" i="1"/>
  <c r="AN184" i="1"/>
  <c r="AM184" i="1"/>
  <c r="AL184" i="1"/>
  <c r="AK184" i="1"/>
  <c r="AJ184" i="1"/>
  <c r="AI184" i="1"/>
  <c r="AP184" i="1" s="1"/>
  <c r="AO183" i="1"/>
  <c r="AN183" i="1"/>
  <c r="AM183" i="1"/>
  <c r="AL183" i="1"/>
  <c r="AK183" i="1"/>
  <c r="AJ183" i="1"/>
  <c r="AI183" i="1"/>
  <c r="AP183" i="1" s="1"/>
  <c r="AO182" i="1"/>
  <c r="AN182" i="1"/>
  <c r="AM182" i="1"/>
  <c r="AL182" i="1"/>
  <c r="AK182" i="1"/>
  <c r="AJ182" i="1"/>
  <c r="AI182" i="1"/>
  <c r="AP182" i="1" s="1"/>
  <c r="AO181" i="1"/>
  <c r="AN181" i="1"/>
  <c r="AM181" i="1"/>
  <c r="AL181" i="1"/>
  <c r="AK181" i="1"/>
  <c r="AJ181" i="1"/>
  <c r="AI181" i="1"/>
  <c r="AP181" i="1" s="1"/>
  <c r="AO180" i="1"/>
  <c r="AN180" i="1"/>
  <c r="AM180" i="1"/>
  <c r="AL180" i="1"/>
  <c r="AK180" i="1"/>
  <c r="AJ180" i="1"/>
  <c r="AI180" i="1"/>
  <c r="AP180" i="1" s="1"/>
  <c r="AO179" i="1"/>
  <c r="AN179" i="1"/>
  <c r="AM179" i="1"/>
  <c r="AL179" i="1"/>
  <c r="AK179" i="1"/>
  <c r="AJ179" i="1"/>
  <c r="AI179" i="1"/>
  <c r="AP179" i="1" s="1"/>
  <c r="AO178" i="1"/>
  <c r="AN178" i="1"/>
  <c r="AM178" i="1"/>
  <c r="AL178" i="1"/>
  <c r="AK178" i="1"/>
  <c r="AJ178" i="1"/>
  <c r="AI178" i="1"/>
  <c r="AP178" i="1" s="1"/>
  <c r="AO177" i="1"/>
  <c r="AN177" i="1"/>
  <c r="AM177" i="1"/>
  <c r="AL177" i="1"/>
  <c r="AK177" i="1"/>
  <c r="AJ177" i="1"/>
  <c r="AI177" i="1"/>
  <c r="AP177" i="1" s="1"/>
  <c r="AO176" i="1"/>
  <c r="AN176" i="1"/>
  <c r="AM176" i="1"/>
  <c r="AL176" i="1"/>
  <c r="AK176" i="1"/>
  <c r="AJ176" i="1"/>
  <c r="AI176" i="1"/>
  <c r="AP176" i="1" s="1"/>
  <c r="AO175" i="1"/>
  <c r="AN175" i="1"/>
  <c r="AM175" i="1"/>
  <c r="AL175" i="1"/>
  <c r="AK175" i="1"/>
  <c r="AJ175" i="1"/>
  <c r="AI175" i="1"/>
  <c r="AP175" i="1" s="1"/>
  <c r="AO174" i="1"/>
  <c r="AN174" i="1"/>
  <c r="AM174" i="1"/>
  <c r="AL174" i="1"/>
  <c r="AK174" i="1"/>
  <c r="AJ174" i="1"/>
  <c r="AI174" i="1"/>
  <c r="AP174" i="1" s="1"/>
  <c r="AO173" i="1"/>
  <c r="AN173" i="1"/>
  <c r="AM173" i="1"/>
  <c r="AL173" i="1"/>
  <c r="AK173" i="1"/>
  <c r="AJ173" i="1"/>
  <c r="AI173" i="1"/>
  <c r="AP173" i="1" s="1"/>
  <c r="AO172" i="1"/>
  <c r="AN172" i="1"/>
  <c r="AM172" i="1"/>
  <c r="AL172" i="1"/>
  <c r="AK172" i="1"/>
  <c r="AJ172" i="1"/>
  <c r="AI172" i="1"/>
  <c r="AP172" i="1" s="1"/>
  <c r="AO171" i="1"/>
  <c r="AN171" i="1"/>
  <c r="AM171" i="1"/>
  <c r="AL171" i="1"/>
  <c r="AK171" i="1"/>
  <c r="AJ171" i="1"/>
  <c r="AI171" i="1"/>
  <c r="AP171" i="1" s="1"/>
  <c r="AO170" i="1"/>
  <c r="AN170" i="1"/>
  <c r="AM170" i="1"/>
  <c r="AL170" i="1"/>
  <c r="AK170" i="1"/>
  <c r="AJ170" i="1"/>
  <c r="AI170" i="1"/>
  <c r="AP170" i="1" s="1"/>
  <c r="AO165" i="1"/>
  <c r="AN165" i="1"/>
  <c r="AM165" i="1"/>
  <c r="AL165" i="1"/>
  <c r="AK165" i="1"/>
  <c r="AJ165" i="1"/>
  <c r="AI165" i="1"/>
  <c r="AP165" i="1" s="1"/>
  <c r="AO164" i="1"/>
  <c r="AN164" i="1"/>
  <c r="AM164" i="1"/>
  <c r="AL164" i="1"/>
  <c r="AK164" i="1"/>
  <c r="AJ164" i="1"/>
  <c r="AI164" i="1"/>
  <c r="AP164" i="1" s="1"/>
  <c r="AO163" i="1"/>
  <c r="AN163" i="1"/>
  <c r="AM163" i="1"/>
  <c r="AL163" i="1"/>
  <c r="AK163" i="1"/>
  <c r="AJ163" i="1"/>
  <c r="AI163" i="1"/>
  <c r="AP163" i="1" s="1"/>
  <c r="AO162" i="1"/>
  <c r="AN162" i="1"/>
  <c r="AM162" i="1"/>
  <c r="AL162" i="1"/>
  <c r="AK162" i="1"/>
  <c r="AJ162" i="1"/>
  <c r="AI162" i="1"/>
  <c r="AP162" i="1" s="1"/>
  <c r="AO161" i="1"/>
  <c r="AN161" i="1"/>
  <c r="AM161" i="1"/>
  <c r="AL161" i="1"/>
  <c r="AK161" i="1"/>
  <c r="AJ161" i="1"/>
  <c r="AI161" i="1"/>
  <c r="AP161" i="1" s="1"/>
  <c r="AO160" i="1"/>
  <c r="AN160" i="1"/>
  <c r="AM160" i="1"/>
  <c r="AL160" i="1"/>
  <c r="AK160" i="1"/>
  <c r="AJ160" i="1"/>
  <c r="AI160" i="1"/>
  <c r="AP160" i="1" s="1"/>
  <c r="AO159" i="1"/>
  <c r="AN159" i="1"/>
  <c r="AM159" i="1"/>
  <c r="AL159" i="1"/>
  <c r="AK159" i="1"/>
  <c r="AJ159" i="1"/>
  <c r="AI159" i="1"/>
  <c r="AP159" i="1" s="1"/>
  <c r="AO158" i="1"/>
  <c r="AN158" i="1"/>
  <c r="AM158" i="1"/>
  <c r="AL158" i="1"/>
  <c r="AK158" i="1"/>
  <c r="AJ158" i="1"/>
  <c r="AI158" i="1"/>
  <c r="AP158" i="1" s="1"/>
  <c r="AO157" i="1"/>
  <c r="AN157" i="1"/>
  <c r="AM157" i="1"/>
  <c r="AL157" i="1"/>
  <c r="AK157" i="1"/>
  <c r="AJ157" i="1"/>
  <c r="AI157" i="1"/>
  <c r="AP157" i="1" s="1"/>
  <c r="AO156" i="1"/>
  <c r="AN156" i="1"/>
  <c r="AM156" i="1"/>
  <c r="AL156" i="1"/>
  <c r="AK156" i="1"/>
  <c r="AJ156" i="1"/>
  <c r="AI156" i="1"/>
  <c r="AP156" i="1" s="1"/>
  <c r="AO155" i="1"/>
  <c r="AN155" i="1"/>
  <c r="AM155" i="1"/>
  <c r="AL155" i="1"/>
  <c r="AK155" i="1"/>
  <c r="AJ155" i="1"/>
  <c r="AI155" i="1"/>
  <c r="AP155" i="1" s="1"/>
  <c r="AO154" i="1"/>
  <c r="AN154" i="1"/>
  <c r="AM154" i="1"/>
  <c r="AL154" i="1"/>
  <c r="AK154" i="1"/>
  <c r="AJ154" i="1"/>
  <c r="AI154" i="1"/>
  <c r="AP154" i="1" s="1"/>
  <c r="AO153" i="1"/>
  <c r="AN153" i="1"/>
  <c r="AM153" i="1"/>
  <c r="AL153" i="1"/>
  <c r="AK153" i="1"/>
  <c r="AJ153" i="1"/>
  <c r="AI153" i="1"/>
  <c r="AP153" i="1" s="1"/>
  <c r="AO152" i="1"/>
  <c r="AN152" i="1"/>
  <c r="AM152" i="1"/>
  <c r="AL152" i="1"/>
  <c r="AK152" i="1"/>
  <c r="AJ152" i="1"/>
  <c r="AI152" i="1"/>
  <c r="AP152" i="1" s="1"/>
  <c r="AO151" i="1"/>
  <c r="AN151" i="1"/>
  <c r="AM151" i="1"/>
  <c r="AL151" i="1"/>
  <c r="AK151" i="1"/>
  <c r="AJ151" i="1"/>
  <c r="AI151" i="1"/>
  <c r="AP151" i="1" s="1"/>
  <c r="AO150" i="1"/>
  <c r="AN150" i="1"/>
  <c r="AM150" i="1"/>
  <c r="AL150" i="1"/>
  <c r="AK150" i="1"/>
  <c r="AJ150" i="1"/>
  <c r="AI150" i="1"/>
  <c r="AP150" i="1" s="1"/>
  <c r="AO145" i="1"/>
  <c r="AN145" i="1"/>
  <c r="AM145" i="1"/>
  <c r="AL145" i="1"/>
  <c r="AK145" i="1"/>
  <c r="AJ145" i="1"/>
  <c r="AI145" i="1"/>
  <c r="AP145" i="1" s="1"/>
  <c r="AO144" i="1"/>
  <c r="AN144" i="1"/>
  <c r="AM144" i="1"/>
  <c r="AL144" i="1"/>
  <c r="AK144" i="1"/>
  <c r="AJ144" i="1"/>
  <c r="AI144" i="1"/>
  <c r="AP144" i="1" s="1"/>
  <c r="AO143" i="1"/>
  <c r="AN143" i="1"/>
  <c r="AM143" i="1"/>
  <c r="AL143" i="1"/>
  <c r="AK143" i="1"/>
  <c r="AJ143" i="1"/>
  <c r="AI143" i="1"/>
  <c r="AP143" i="1" s="1"/>
  <c r="AO142" i="1"/>
  <c r="AN142" i="1"/>
  <c r="AM142" i="1"/>
  <c r="AL142" i="1"/>
  <c r="AK142" i="1"/>
  <c r="AJ142" i="1"/>
  <c r="AI142" i="1"/>
  <c r="AP142" i="1" s="1"/>
  <c r="AO141" i="1"/>
  <c r="AN141" i="1"/>
  <c r="AM141" i="1"/>
  <c r="AL141" i="1"/>
  <c r="AK141" i="1"/>
  <c r="AJ141" i="1"/>
  <c r="AI141" i="1"/>
  <c r="AP141" i="1" s="1"/>
  <c r="AO140" i="1"/>
  <c r="AN140" i="1"/>
  <c r="AM140" i="1"/>
  <c r="AL140" i="1"/>
  <c r="AK140" i="1"/>
  <c r="AJ140" i="1"/>
  <c r="AI140" i="1"/>
  <c r="AP140" i="1" s="1"/>
  <c r="AO139" i="1"/>
  <c r="AN139" i="1"/>
  <c r="AM139" i="1"/>
  <c r="AL139" i="1"/>
  <c r="AK139" i="1"/>
  <c r="AJ139" i="1"/>
  <c r="AI139" i="1"/>
  <c r="AP139" i="1" s="1"/>
  <c r="AO138" i="1"/>
  <c r="AN138" i="1"/>
  <c r="AM138" i="1"/>
  <c r="AL138" i="1"/>
  <c r="AK138" i="1"/>
  <c r="AJ138" i="1"/>
  <c r="AI138" i="1"/>
  <c r="AP138" i="1" s="1"/>
  <c r="AO137" i="1"/>
  <c r="AN137" i="1"/>
  <c r="AM137" i="1"/>
  <c r="AL137" i="1"/>
  <c r="AK137" i="1"/>
  <c r="AJ137" i="1"/>
  <c r="AI137" i="1"/>
  <c r="AP137" i="1" s="1"/>
  <c r="AO136" i="1"/>
  <c r="AN136" i="1"/>
  <c r="AM136" i="1"/>
  <c r="AL136" i="1"/>
  <c r="AK136" i="1"/>
  <c r="AJ136" i="1"/>
  <c r="AI136" i="1"/>
  <c r="AP136" i="1" s="1"/>
  <c r="AO135" i="1"/>
  <c r="AN135" i="1"/>
  <c r="AM135" i="1"/>
  <c r="AL135" i="1"/>
  <c r="AK135" i="1"/>
  <c r="AJ135" i="1"/>
  <c r="AI135" i="1"/>
  <c r="AP135" i="1" s="1"/>
  <c r="AO134" i="1"/>
  <c r="AN134" i="1"/>
  <c r="AM134" i="1"/>
  <c r="AL134" i="1"/>
  <c r="AK134" i="1"/>
  <c r="AJ134" i="1"/>
  <c r="AI134" i="1"/>
  <c r="AP134" i="1" s="1"/>
  <c r="AO133" i="1"/>
  <c r="AN133" i="1"/>
  <c r="AM133" i="1"/>
  <c r="AL133" i="1"/>
  <c r="AK133" i="1"/>
  <c r="AJ133" i="1"/>
  <c r="AI133" i="1"/>
  <c r="AP133" i="1" s="1"/>
  <c r="AO132" i="1"/>
  <c r="AN132" i="1"/>
  <c r="AM132" i="1"/>
  <c r="AL132" i="1"/>
  <c r="AK132" i="1"/>
  <c r="AJ132" i="1"/>
  <c r="AI132" i="1"/>
  <c r="AP132" i="1" s="1"/>
  <c r="AO131" i="1"/>
  <c r="AN131" i="1"/>
  <c r="AM131" i="1"/>
  <c r="AL131" i="1"/>
  <c r="AK131" i="1"/>
  <c r="AJ131" i="1"/>
  <c r="AP131" i="1" s="1"/>
  <c r="AI131" i="1"/>
  <c r="AO130" i="1"/>
  <c r="AN130" i="1"/>
  <c r="AM130" i="1"/>
  <c r="AL130" i="1"/>
  <c r="AK130" i="1"/>
  <c r="AJ130" i="1"/>
  <c r="AI130" i="1"/>
  <c r="AP130" i="1" s="1"/>
  <c r="AP118" i="1"/>
  <c r="AP119" i="1"/>
  <c r="AP120" i="1"/>
  <c r="AP121" i="1"/>
  <c r="AP122" i="1"/>
  <c r="AP123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11" i="1"/>
  <c r="Y245" i="1"/>
  <c r="X245" i="1"/>
  <c r="W245" i="1"/>
  <c r="V245" i="1"/>
  <c r="U245" i="1"/>
  <c r="Z245" i="1" s="1"/>
  <c r="Y244" i="1"/>
  <c r="X244" i="1"/>
  <c r="W244" i="1"/>
  <c r="V244" i="1"/>
  <c r="U244" i="1"/>
  <c r="Z244" i="1" s="1"/>
  <c r="Y243" i="1"/>
  <c r="X243" i="1"/>
  <c r="W243" i="1"/>
  <c r="V243" i="1"/>
  <c r="U243" i="1"/>
  <c r="Z243" i="1" s="1"/>
  <c r="Y242" i="1"/>
  <c r="X242" i="1"/>
  <c r="W242" i="1"/>
  <c r="V242" i="1"/>
  <c r="U242" i="1"/>
  <c r="Z242" i="1" s="1"/>
  <c r="Y241" i="1"/>
  <c r="X241" i="1"/>
  <c r="W241" i="1"/>
  <c r="V241" i="1"/>
  <c r="U241" i="1"/>
  <c r="Z241" i="1" s="1"/>
  <c r="Y240" i="1"/>
  <c r="X240" i="1"/>
  <c r="W240" i="1"/>
  <c r="V240" i="1"/>
  <c r="U240" i="1"/>
  <c r="Z240" i="1" s="1"/>
  <c r="Y239" i="1"/>
  <c r="X239" i="1"/>
  <c r="W239" i="1"/>
  <c r="V239" i="1"/>
  <c r="U239" i="1"/>
  <c r="Z239" i="1" s="1"/>
  <c r="Y238" i="1"/>
  <c r="X238" i="1"/>
  <c r="W238" i="1"/>
  <c r="V238" i="1"/>
  <c r="U238" i="1"/>
  <c r="Z238" i="1" s="1"/>
  <c r="Y237" i="1"/>
  <c r="X237" i="1"/>
  <c r="W237" i="1"/>
  <c r="V237" i="1"/>
  <c r="U237" i="1"/>
  <c r="Z237" i="1" s="1"/>
  <c r="Y236" i="1"/>
  <c r="X236" i="1"/>
  <c r="W236" i="1"/>
  <c r="V236" i="1"/>
  <c r="U236" i="1"/>
  <c r="Z236" i="1" s="1"/>
  <c r="Y235" i="1"/>
  <c r="X235" i="1"/>
  <c r="W235" i="1"/>
  <c r="V235" i="1"/>
  <c r="U235" i="1"/>
  <c r="Z235" i="1" s="1"/>
  <c r="Y234" i="1"/>
  <c r="X234" i="1"/>
  <c r="W234" i="1"/>
  <c r="V234" i="1"/>
  <c r="U234" i="1"/>
  <c r="Z234" i="1" s="1"/>
  <c r="Y233" i="1"/>
  <c r="X233" i="1"/>
  <c r="W233" i="1"/>
  <c r="V233" i="1"/>
  <c r="Z233" i="1" s="1"/>
  <c r="U233" i="1"/>
  <c r="Y232" i="1"/>
  <c r="X232" i="1"/>
  <c r="W232" i="1"/>
  <c r="V232" i="1"/>
  <c r="U232" i="1"/>
  <c r="Z232" i="1" s="1"/>
  <c r="Y231" i="1"/>
  <c r="X231" i="1"/>
  <c r="W231" i="1"/>
  <c r="V231" i="1"/>
  <c r="Z231" i="1" s="1"/>
  <c r="U231" i="1"/>
  <c r="Y230" i="1"/>
  <c r="X230" i="1"/>
  <c r="W230" i="1"/>
  <c r="V230" i="1"/>
  <c r="U230" i="1"/>
  <c r="Z230" i="1" s="1"/>
  <c r="Y225" i="1"/>
  <c r="X225" i="1"/>
  <c r="W225" i="1"/>
  <c r="V225" i="1"/>
  <c r="Z225" i="1" s="1"/>
  <c r="U225" i="1"/>
  <c r="Y224" i="1"/>
  <c r="X224" i="1"/>
  <c r="W224" i="1"/>
  <c r="V224" i="1"/>
  <c r="U224" i="1"/>
  <c r="Z224" i="1" s="1"/>
  <c r="Y223" i="1"/>
  <c r="X223" i="1"/>
  <c r="W223" i="1"/>
  <c r="V223" i="1"/>
  <c r="Z223" i="1" s="1"/>
  <c r="U223" i="1"/>
  <c r="Y222" i="1"/>
  <c r="X222" i="1"/>
  <c r="W222" i="1"/>
  <c r="V222" i="1"/>
  <c r="U222" i="1"/>
  <c r="Z222" i="1" s="1"/>
  <c r="Z221" i="1"/>
  <c r="Y221" i="1"/>
  <c r="X221" i="1"/>
  <c r="W221" i="1"/>
  <c r="V221" i="1"/>
  <c r="U221" i="1"/>
  <c r="Y220" i="1"/>
  <c r="X220" i="1"/>
  <c r="W220" i="1"/>
  <c r="V220" i="1"/>
  <c r="U220" i="1"/>
  <c r="Z220" i="1" s="1"/>
  <c r="Y219" i="1"/>
  <c r="X219" i="1"/>
  <c r="W219" i="1"/>
  <c r="V219" i="1"/>
  <c r="Z219" i="1" s="1"/>
  <c r="U219" i="1"/>
  <c r="Y218" i="1"/>
  <c r="X218" i="1"/>
  <c r="W218" i="1"/>
  <c r="V218" i="1"/>
  <c r="U218" i="1"/>
  <c r="Z218" i="1" s="1"/>
  <c r="Z217" i="1"/>
  <c r="Y217" i="1"/>
  <c r="X217" i="1"/>
  <c r="W217" i="1"/>
  <c r="V217" i="1"/>
  <c r="U217" i="1"/>
  <c r="Y216" i="1"/>
  <c r="X216" i="1"/>
  <c r="W216" i="1"/>
  <c r="V216" i="1"/>
  <c r="U216" i="1"/>
  <c r="Z216" i="1" s="1"/>
  <c r="Y215" i="1"/>
  <c r="X215" i="1"/>
  <c r="W215" i="1"/>
  <c r="V215" i="1"/>
  <c r="Z215" i="1" s="1"/>
  <c r="U215" i="1"/>
  <c r="Y214" i="1"/>
  <c r="X214" i="1"/>
  <c r="W214" i="1"/>
  <c r="V214" i="1"/>
  <c r="U214" i="1"/>
  <c r="Z214" i="1" s="1"/>
  <c r="Y213" i="1"/>
  <c r="X213" i="1"/>
  <c r="W213" i="1"/>
  <c r="V213" i="1"/>
  <c r="Z213" i="1" s="1"/>
  <c r="U213" i="1"/>
  <c r="Y212" i="1"/>
  <c r="X212" i="1"/>
  <c r="W212" i="1"/>
  <c r="Z212" i="1" s="1"/>
  <c r="V212" i="1"/>
  <c r="U212" i="1"/>
  <c r="Y211" i="1"/>
  <c r="X211" i="1"/>
  <c r="W211" i="1"/>
  <c r="V211" i="1"/>
  <c r="Z211" i="1" s="1"/>
  <c r="U211" i="1"/>
  <c r="Y210" i="1"/>
  <c r="X210" i="1"/>
  <c r="W210" i="1"/>
  <c r="V210" i="1"/>
  <c r="U210" i="1"/>
  <c r="Z210" i="1" s="1"/>
  <c r="Y205" i="1"/>
  <c r="X205" i="1"/>
  <c r="W205" i="1"/>
  <c r="V205" i="1"/>
  <c r="U205" i="1"/>
  <c r="Z205" i="1" s="1"/>
  <c r="Y204" i="1"/>
  <c r="X204" i="1"/>
  <c r="W204" i="1"/>
  <c r="V204" i="1"/>
  <c r="U204" i="1"/>
  <c r="Z204" i="1" s="1"/>
  <c r="Z203" i="1"/>
  <c r="Y203" i="1"/>
  <c r="X203" i="1"/>
  <c r="W203" i="1"/>
  <c r="V203" i="1"/>
  <c r="U203" i="1"/>
  <c r="Y202" i="1"/>
  <c r="X202" i="1"/>
  <c r="W202" i="1"/>
  <c r="V202" i="1"/>
  <c r="U202" i="1"/>
  <c r="Z202" i="1" s="1"/>
  <c r="Z201" i="1"/>
  <c r="Y201" i="1"/>
  <c r="X201" i="1"/>
  <c r="W201" i="1"/>
  <c r="V201" i="1"/>
  <c r="U201" i="1"/>
  <c r="Y200" i="1"/>
  <c r="X200" i="1"/>
  <c r="W200" i="1"/>
  <c r="V200" i="1"/>
  <c r="U200" i="1"/>
  <c r="Z200" i="1" s="1"/>
  <c r="Y199" i="1"/>
  <c r="X199" i="1"/>
  <c r="W199" i="1"/>
  <c r="V199" i="1"/>
  <c r="U199" i="1"/>
  <c r="Z199" i="1" s="1"/>
  <c r="Y198" i="1"/>
  <c r="X198" i="1"/>
  <c r="W198" i="1"/>
  <c r="V198" i="1"/>
  <c r="U198" i="1"/>
  <c r="Z198" i="1" s="1"/>
  <c r="Y197" i="1"/>
  <c r="X197" i="1"/>
  <c r="W197" i="1"/>
  <c r="V197" i="1"/>
  <c r="U197" i="1"/>
  <c r="Z197" i="1" s="1"/>
  <c r="Y196" i="1"/>
  <c r="X196" i="1"/>
  <c r="W196" i="1"/>
  <c r="V196" i="1"/>
  <c r="U196" i="1"/>
  <c r="Z196" i="1" s="1"/>
  <c r="Y195" i="1"/>
  <c r="X195" i="1"/>
  <c r="W195" i="1"/>
  <c r="V195" i="1"/>
  <c r="U195" i="1"/>
  <c r="Z195" i="1" s="1"/>
  <c r="Y194" i="1"/>
  <c r="X194" i="1"/>
  <c r="W194" i="1"/>
  <c r="V194" i="1"/>
  <c r="U194" i="1"/>
  <c r="Z194" i="1" s="1"/>
  <c r="Y193" i="1"/>
  <c r="X193" i="1"/>
  <c r="W193" i="1"/>
  <c r="V193" i="1"/>
  <c r="U193" i="1"/>
  <c r="Z193" i="1" s="1"/>
  <c r="Y192" i="1"/>
  <c r="X192" i="1"/>
  <c r="W192" i="1"/>
  <c r="V192" i="1"/>
  <c r="U192" i="1"/>
  <c r="Z192" i="1" s="1"/>
  <c r="Y191" i="1"/>
  <c r="X191" i="1"/>
  <c r="W191" i="1"/>
  <c r="V191" i="1"/>
  <c r="U191" i="1"/>
  <c r="Z191" i="1" s="1"/>
  <c r="Y190" i="1"/>
  <c r="X190" i="1"/>
  <c r="W190" i="1"/>
  <c r="V190" i="1"/>
  <c r="U190" i="1"/>
  <c r="Z190" i="1" s="1"/>
  <c r="Y185" i="1"/>
  <c r="X185" i="1"/>
  <c r="W185" i="1"/>
  <c r="V185" i="1"/>
  <c r="U185" i="1"/>
  <c r="Z185" i="1" s="1"/>
  <c r="Y184" i="1"/>
  <c r="X184" i="1"/>
  <c r="W184" i="1"/>
  <c r="V184" i="1"/>
  <c r="U184" i="1"/>
  <c r="Z184" i="1" s="1"/>
  <c r="Y183" i="1"/>
  <c r="X183" i="1"/>
  <c r="W183" i="1"/>
  <c r="V183" i="1"/>
  <c r="U183" i="1"/>
  <c r="Z183" i="1" s="1"/>
  <c r="Y182" i="1"/>
  <c r="X182" i="1"/>
  <c r="W182" i="1"/>
  <c r="V182" i="1"/>
  <c r="U182" i="1"/>
  <c r="Z182" i="1" s="1"/>
  <c r="Z181" i="1"/>
  <c r="Y181" i="1"/>
  <c r="X181" i="1"/>
  <c r="W181" i="1"/>
  <c r="V181" i="1"/>
  <c r="U181" i="1"/>
  <c r="Y180" i="1"/>
  <c r="X180" i="1"/>
  <c r="W180" i="1"/>
  <c r="V180" i="1"/>
  <c r="U180" i="1"/>
  <c r="Z180" i="1" s="1"/>
  <c r="Y179" i="1"/>
  <c r="X179" i="1"/>
  <c r="W179" i="1"/>
  <c r="V179" i="1"/>
  <c r="U179" i="1"/>
  <c r="Z179" i="1" s="1"/>
  <c r="Y178" i="1"/>
  <c r="X178" i="1"/>
  <c r="W178" i="1"/>
  <c r="V178" i="1"/>
  <c r="U178" i="1"/>
  <c r="Z178" i="1" s="1"/>
  <c r="Y177" i="1"/>
  <c r="X177" i="1"/>
  <c r="W177" i="1"/>
  <c r="V177" i="1"/>
  <c r="Z177" i="1" s="1"/>
  <c r="U177" i="1"/>
  <c r="Y176" i="1"/>
  <c r="X176" i="1"/>
  <c r="W176" i="1"/>
  <c r="V176" i="1"/>
  <c r="U176" i="1"/>
  <c r="Z176" i="1" s="1"/>
  <c r="Y175" i="1"/>
  <c r="X175" i="1"/>
  <c r="W175" i="1"/>
  <c r="V175" i="1"/>
  <c r="U175" i="1"/>
  <c r="Z175" i="1" s="1"/>
  <c r="Y174" i="1"/>
  <c r="X174" i="1"/>
  <c r="W174" i="1"/>
  <c r="V174" i="1"/>
  <c r="U174" i="1"/>
  <c r="Z174" i="1" s="1"/>
  <c r="Z173" i="1"/>
  <c r="Y173" i="1"/>
  <c r="X173" i="1"/>
  <c r="W173" i="1"/>
  <c r="V173" i="1"/>
  <c r="U173" i="1"/>
  <c r="Y172" i="1"/>
  <c r="X172" i="1"/>
  <c r="W172" i="1"/>
  <c r="V172" i="1"/>
  <c r="U172" i="1"/>
  <c r="Z172" i="1" s="1"/>
  <c r="Y171" i="1"/>
  <c r="X171" i="1"/>
  <c r="W171" i="1"/>
  <c r="V171" i="1"/>
  <c r="U171" i="1"/>
  <c r="Z171" i="1" s="1"/>
  <c r="Y170" i="1"/>
  <c r="X170" i="1"/>
  <c r="W170" i="1"/>
  <c r="V170" i="1"/>
  <c r="U170" i="1"/>
  <c r="Z170" i="1" s="1"/>
  <c r="Y165" i="1"/>
  <c r="X165" i="1"/>
  <c r="W165" i="1"/>
  <c r="V165" i="1"/>
  <c r="U165" i="1"/>
  <c r="Z165" i="1" s="1"/>
  <c r="Y164" i="1"/>
  <c r="X164" i="1"/>
  <c r="W164" i="1"/>
  <c r="V164" i="1"/>
  <c r="U164" i="1"/>
  <c r="Z164" i="1" s="1"/>
  <c r="Y163" i="1"/>
  <c r="X163" i="1"/>
  <c r="W163" i="1"/>
  <c r="V163" i="1"/>
  <c r="U163" i="1"/>
  <c r="Z163" i="1" s="1"/>
  <c r="Y162" i="1"/>
  <c r="X162" i="1"/>
  <c r="W162" i="1"/>
  <c r="V162" i="1"/>
  <c r="U162" i="1"/>
  <c r="Z162" i="1" s="1"/>
  <c r="Y161" i="1"/>
  <c r="X161" i="1"/>
  <c r="W161" i="1"/>
  <c r="V161" i="1"/>
  <c r="U161" i="1"/>
  <c r="Z161" i="1" s="1"/>
  <c r="Y160" i="1"/>
  <c r="X160" i="1"/>
  <c r="W160" i="1"/>
  <c r="V160" i="1"/>
  <c r="U160" i="1"/>
  <c r="Z160" i="1" s="1"/>
  <c r="Y159" i="1"/>
  <c r="X159" i="1"/>
  <c r="W159" i="1"/>
  <c r="V159" i="1"/>
  <c r="U159" i="1"/>
  <c r="Z159" i="1" s="1"/>
  <c r="Y158" i="1"/>
  <c r="X158" i="1"/>
  <c r="W158" i="1"/>
  <c r="V158" i="1"/>
  <c r="U158" i="1"/>
  <c r="Z158" i="1" s="1"/>
  <c r="Y157" i="1"/>
  <c r="X157" i="1"/>
  <c r="W157" i="1"/>
  <c r="V157" i="1"/>
  <c r="U157" i="1"/>
  <c r="Z157" i="1" s="1"/>
  <c r="Y156" i="1"/>
  <c r="X156" i="1"/>
  <c r="W156" i="1"/>
  <c r="V156" i="1"/>
  <c r="U156" i="1"/>
  <c r="Z156" i="1" s="1"/>
  <c r="Y155" i="1"/>
  <c r="X155" i="1"/>
  <c r="W155" i="1"/>
  <c r="V155" i="1"/>
  <c r="U155" i="1"/>
  <c r="Z155" i="1" s="1"/>
  <c r="Y154" i="1"/>
  <c r="X154" i="1"/>
  <c r="W154" i="1"/>
  <c r="V154" i="1"/>
  <c r="U154" i="1"/>
  <c r="Z154" i="1" s="1"/>
  <c r="Y153" i="1"/>
  <c r="X153" i="1"/>
  <c r="W153" i="1"/>
  <c r="V153" i="1"/>
  <c r="U153" i="1"/>
  <c r="Z153" i="1" s="1"/>
  <c r="Y152" i="1"/>
  <c r="X152" i="1"/>
  <c r="W152" i="1"/>
  <c r="V152" i="1"/>
  <c r="U152" i="1"/>
  <c r="Z152" i="1" s="1"/>
  <c r="Y151" i="1"/>
  <c r="X151" i="1"/>
  <c r="W151" i="1"/>
  <c r="V151" i="1"/>
  <c r="U151" i="1"/>
  <c r="Z151" i="1" s="1"/>
  <c r="Y150" i="1"/>
  <c r="X150" i="1"/>
  <c r="W150" i="1"/>
  <c r="V150" i="1"/>
  <c r="U150" i="1"/>
  <c r="Z150" i="1" s="1"/>
  <c r="Y145" i="1"/>
  <c r="X145" i="1"/>
  <c r="W145" i="1"/>
  <c r="V145" i="1"/>
  <c r="U145" i="1"/>
  <c r="Z145" i="1" s="1"/>
  <c r="Y144" i="1"/>
  <c r="X144" i="1"/>
  <c r="W144" i="1"/>
  <c r="V144" i="1"/>
  <c r="U144" i="1"/>
  <c r="Z144" i="1" s="1"/>
  <c r="Y143" i="1"/>
  <c r="X143" i="1"/>
  <c r="W143" i="1"/>
  <c r="V143" i="1"/>
  <c r="U143" i="1"/>
  <c r="Z143" i="1" s="1"/>
  <c r="Y142" i="1"/>
  <c r="X142" i="1"/>
  <c r="W142" i="1"/>
  <c r="V142" i="1"/>
  <c r="U142" i="1"/>
  <c r="Z142" i="1" s="1"/>
  <c r="Y141" i="1"/>
  <c r="X141" i="1"/>
  <c r="W141" i="1"/>
  <c r="V141" i="1"/>
  <c r="U141" i="1"/>
  <c r="Z141" i="1" s="1"/>
  <c r="Y140" i="1"/>
  <c r="X140" i="1"/>
  <c r="W140" i="1"/>
  <c r="V140" i="1"/>
  <c r="U140" i="1"/>
  <c r="Z140" i="1" s="1"/>
  <c r="Y139" i="1"/>
  <c r="X139" i="1"/>
  <c r="W139" i="1"/>
  <c r="V139" i="1"/>
  <c r="U139" i="1"/>
  <c r="Z139" i="1" s="1"/>
  <c r="Y138" i="1"/>
  <c r="X138" i="1"/>
  <c r="W138" i="1"/>
  <c r="V138" i="1"/>
  <c r="U138" i="1"/>
  <c r="Z138" i="1" s="1"/>
  <c r="Y137" i="1"/>
  <c r="X137" i="1"/>
  <c r="W137" i="1"/>
  <c r="V137" i="1"/>
  <c r="U137" i="1"/>
  <c r="Z137" i="1" s="1"/>
  <c r="Y136" i="1"/>
  <c r="X136" i="1"/>
  <c r="W136" i="1"/>
  <c r="V136" i="1"/>
  <c r="U136" i="1"/>
  <c r="Z136" i="1" s="1"/>
  <c r="Y135" i="1"/>
  <c r="X135" i="1"/>
  <c r="W135" i="1"/>
  <c r="V135" i="1"/>
  <c r="U135" i="1"/>
  <c r="Z135" i="1" s="1"/>
  <c r="Y134" i="1"/>
  <c r="X134" i="1"/>
  <c r="W134" i="1"/>
  <c r="V134" i="1"/>
  <c r="U134" i="1"/>
  <c r="Z134" i="1" s="1"/>
  <c r="Y133" i="1"/>
  <c r="X133" i="1"/>
  <c r="W133" i="1"/>
  <c r="V133" i="1"/>
  <c r="U133" i="1"/>
  <c r="Z133" i="1" s="1"/>
  <c r="Y132" i="1"/>
  <c r="X132" i="1"/>
  <c r="W132" i="1"/>
  <c r="V132" i="1"/>
  <c r="U132" i="1"/>
  <c r="Z132" i="1" s="1"/>
  <c r="Y131" i="1"/>
  <c r="X131" i="1"/>
  <c r="W131" i="1"/>
  <c r="V131" i="1"/>
  <c r="U131" i="1"/>
  <c r="Z131" i="1" s="1"/>
  <c r="Y130" i="1"/>
  <c r="X130" i="1"/>
  <c r="W130" i="1"/>
  <c r="V130" i="1"/>
  <c r="U130" i="1"/>
  <c r="Z130" i="1" s="1"/>
  <c r="Y125" i="1"/>
  <c r="X125" i="1"/>
  <c r="W125" i="1"/>
  <c r="V125" i="1"/>
  <c r="U125" i="1"/>
  <c r="Z125" i="1" s="1"/>
  <c r="Y124" i="1"/>
  <c r="X124" i="1"/>
  <c r="W124" i="1"/>
  <c r="V124" i="1"/>
  <c r="U124" i="1"/>
  <c r="Z124" i="1" s="1"/>
  <c r="Y123" i="1"/>
  <c r="X123" i="1"/>
  <c r="W123" i="1"/>
  <c r="V123" i="1"/>
  <c r="U123" i="1"/>
  <c r="Z123" i="1" s="1"/>
  <c r="Y122" i="1"/>
  <c r="X122" i="1"/>
  <c r="W122" i="1"/>
  <c r="V122" i="1"/>
  <c r="U122" i="1"/>
  <c r="Z122" i="1" s="1"/>
  <c r="Y121" i="1"/>
  <c r="X121" i="1"/>
  <c r="W121" i="1"/>
  <c r="V121" i="1"/>
  <c r="U121" i="1"/>
  <c r="Z121" i="1" s="1"/>
  <c r="Y120" i="1"/>
  <c r="X120" i="1"/>
  <c r="W120" i="1"/>
  <c r="V120" i="1"/>
  <c r="U120" i="1"/>
  <c r="Z120" i="1" s="1"/>
  <c r="Y119" i="1"/>
  <c r="X119" i="1"/>
  <c r="W119" i="1"/>
  <c r="V119" i="1"/>
  <c r="U119" i="1"/>
  <c r="Z119" i="1" s="1"/>
  <c r="Y118" i="1"/>
  <c r="X118" i="1"/>
  <c r="W118" i="1"/>
  <c r="V118" i="1"/>
  <c r="U118" i="1"/>
  <c r="Z118" i="1" s="1"/>
  <c r="Y117" i="1"/>
  <c r="X117" i="1"/>
  <c r="W117" i="1"/>
  <c r="V117" i="1"/>
  <c r="U117" i="1"/>
  <c r="Z117" i="1" s="1"/>
  <c r="Y116" i="1"/>
  <c r="X116" i="1"/>
  <c r="W116" i="1"/>
  <c r="V116" i="1"/>
  <c r="U116" i="1"/>
  <c r="Z116" i="1" s="1"/>
  <c r="Y115" i="1"/>
  <c r="X115" i="1"/>
  <c r="W115" i="1"/>
  <c r="V115" i="1"/>
  <c r="U115" i="1"/>
  <c r="Z115" i="1" s="1"/>
  <c r="Y114" i="1"/>
  <c r="X114" i="1"/>
  <c r="W114" i="1"/>
  <c r="V114" i="1"/>
  <c r="U114" i="1"/>
  <c r="Z114" i="1" s="1"/>
  <c r="Y113" i="1"/>
  <c r="X113" i="1"/>
  <c r="W113" i="1"/>
  <c r="V113" i="1"/>
  <c r="U113" i="1"/>
  <c r="Z113" i="1" s="1"/>
  <c r="Y112" i="1"/>
  <c r="X112" i="1"/>
  <c r="X126" i="1" s="1"/>
  <c r="W112" i="1"/>
  <c r="V112" i="1"/>
  <c r="U112" i="1"/>
  <c r="Z112" i="1" s="1"/>
  <c r="Y111" i="1"/>
  <c r="Y126" i="1" s="1"/>
  <c r="X111" i="1"/>
  <c r="W111" i="1"/>
  <c r="V111" i="1"/>
  <c r="U111" i="1"/>
  <c r="U126" i="1" s="1"/>
  <c r="Y92" i="1"/>
  <c r="Y93" i="1"/>
  <c r="Y94" i="1"/>
  <c r="Y95" i="1"/>
  <c r="Y96" i="1"/>
  <c r="Z96" i="1" s="1"/>
  <c r="Y97" i="1"/>
  <c r="Y98" i="1"/>
  <c r="Z98" i="1" s="1"/>
  <c r="Y99" i="1"/>
  <c r="Y100" i="1"/>
  <c r="Y101" i="1"/>
  <c r="Y102" i="1"/>
  <c r="Y103" i="1"/>
  <c r="Y104" i="1"/>
  <c r="Y105" i="1"/>
  <c r="Y106" i="1"/>
  <c r="W92" i="1"/>
  <c r="Z92" i="1" s="1"/>
  <c r="W93" i="1"/>
  <c r="W94" i="1"/>
  <c r="W95" i="1"/>
  <c r="Z95" i="1" s="1"/>
  <c r="W96" i="1"/>
  <c r="W97" i="1"/>
  <c r="W98" i="1"/>
  <c r="W99" i="1"/>
  <c r="W100" i="1"/>
  <c r="W101" i="1"/>
  <c r="W102" i="1"/>
  <c r="W103" i="1"/>
  <c r="Z103" i="1" s="1"/>
  <c r="W104" i="1"/>
  <c r="W105" i="1"/>
  <c r="W106" i="1"/>
  <c r="U92" i="1"/>
  <c r="U93" i="1"/>
  <c r="U94" i="1"/>
  <c r="U95" i="1"/>
  <c r="U96" i="1"/>
  <c r="U97" i="1"/>
  <c r="U98" i="1"/>
  <c r="U99" i="1"/>
  <c r="U100" i="1"/>
  <c r="U101" i="1"/>
  <c r="Z101" i="1" s="1"/>
  <c r="U102" i="1"/>
  <c r="U103" i="1"/>
  <c r="U104" i="1"/>
  <c r="U105" i="1"/>
  <c r="U106" i="1"/>
  <c r="U91" i="1"/>
  <c r="L245" i="1"/>
  <c r="K245" i="1"/>
  <c r="J245" i="1"/>
  <c r="I245" i="1"/>
  <c r="N245" i="1" s="1"/>
  <c r="L244" i="1"/>
  <c r="K244" i="1"/>
  <c r="J244" i="1"/>
  <c r="I244" i="1"/>
  <c r="N244" i="1" s="1"/>
  <c r="L243" i="1"/>
  <c r="K243" i="1"/>
  <c r="J243" i="1"/>
  <c r="N243" i="1" s="1"/>
  <c r="I243" i="1"/>
  <c r="N242" i="1"/>
  <c r="L242" i="1"/>
  <c r="K242" i="1"/>
  <c r="J242" i="1"/>
  <c r="I242" i="1"/>
  <c r="L241" i="1"/>
  <c r="K241" i="1"/>
  <c r="J241" i="1"/>
  <c r="I241" i="1"/>
  <c r="N241" i="1" s="1"/>
  <c r="L240" i="1"/>
  <c r="K240" i="1"/>
  <c r="J240" i="1"/>
  <c r="I240" i="1"/>
  <c r="N240" i="1" s="1"/>
  <c r="L239" i="1"/>
  <c r="K239" i="1"/>
  <c r="J239" i="1"/>
  <c r="I239" i="1"/>
  <c r="N239" i="1" s="1"/>
  <c r="L238" i="1"/>
  <c r="K238" i="1"/>
  <c r="J238" i="1"/>
  <c r="I238" i="1"/>
  <c r="N238" i="1" s="1"/>
  <c r="L237" i="1"/>
  <c r="K237" i="1"/>
  <c r="J237" i="1"/>
  <c r="I237" i="1"/>
  <c r="N237" i="1" s="1"/>
  <c r="L236" i="1"/>
  <c r="K236" i="1"/>
  <c r="J236" i="1"/>
  <c r="I236" i="1"/>
  <c r="N236" i="1" s="1"/>
  <c r="L235" i="1"/>
  <c r="K235" i="1"/>
  <c r="J235" i="1"/>
  <c r="N235" i="1" s="1"/>
  <c r="I235" i="1"/>
  <c r="N234" i="1"/>
  <c r="L234" i="1"/>
  <c r="K234" i="1"/>
  <c r="J234" i="1"/>
  <c r="I234" i="1"/>
  <c r="L233" i="1"/>
  <c r="K233" i="1"/>
  <c r="J233" i="1"/>
  <c r="I233" i="1"/>
  <c r="N233" i="1" s="1"/>
  <c r="L232" i="1"/>
  <c r="K232" i="1"/>
  <c r="J232" i="1"/>
  <c r="N232" i="1" s="1"/>
  <c r="I232" i="1"/>
  <c r="L231" i="1"/>
  <c r="K231" i="1"/>
  <c r="J231" i="1"/>
  <c r="I231" i="1"/>
  <c r="N231" i="1" s="1"/>
  <c r="L230" i="1"/>
  <c r="K230" i="1"/>
  <c r="J230" i="1"/>
  <c r="I230" i="1"/>
  <c r="N230" i="1" s="1"/>
  <c r="L225" i="1"/>
  <c r="K225" i="1"/>
  <c r="J225" i="1"/>
  <c r="N225" i="1" s="1"/>
  <c r="I225" i="1"/>
  <c r="L224" i="1"/>
  <c r="K224" i="1"/>
  <c r="J224" i="1"/>
  <c r="I224" i="1"/>
  <c r="N224" i="1" s="1"/>
  <c r="L223" i="1"/>
  <c r="K223" i="1"/>
  <c r="J223" i="1"/>
  <c r="I223" i="1"/>
  <c r="N223" i="1" s="1"/>
  <c r="N222" i="1"/>
  <c r="L222" i="1"/>
  <c r="K222" i="1"/>
  <c r="J222" i="1"/>
  <c r="I222" i="1"/>
  <c r="L221" i="1"/>
  <c r="K221" i="1"/>
  <c r="J221" i="1"/>
  <c r="I221" i="1"/>
  <c r="N221" i="1" s="1"/>
  <c r="N220" i="1"/>
  <c r="L220" i="1"/>
  <c r="K220" i="1"/>
  <c r="J220" i="1"/>
  <c r="I220" i="1"/>
  <c r="L219" i="1"/>
  <c r="K219" i="1"/>
  <c r="J219" i="1"/>
  <c r="I219" i="1"/>
  <c r="N219" i="1" s="1"/>
  <c r="L218" i="1"/>
  <c r="K218" i="1"/>
  <c r="J218" i="1"/>
  <c r="I218" i="1"/>
  <c r="N218" i="1" s="1"/>
  <c r="L217" i="1"/>
  <c r="K217" i="1"/>
  <c r="J217" i="1"/>
  <c r="N217" i="1" s="1"/>
  <c r="I217" i="1"/>
  <c r="L216" i="1"/>
  <c r="K216" i="1"/>
  <c r="J216" i="1"/>
  <c r="I216" i="1"/>
  <c r="N216" i="1" s="1"/>
  <c r="L215" i="1"/>
  <c r="K215" i="1"/>
  <c r="J215" i="1"/>
  <c r="N215" i="1" s="1"/>
  <c r="I215" i="1"/>
  <c r="N214" i="1"/>
  <c r="L214" i="1"/>
  <c r="K214" i="1"/>
  <c r="J214" i="1"/>
  <c r="I214" i="1"/>
  <c r="L213" i="1"/>
  <c r="K213" i="1"/>
  <c r="J213" i="1"/>
  <c r="I213" i="1"/>
  <c r="N213" i="1" s="1"/>
  <c r="L212" i="1"/>
  <c r="K212" i="1"/>
  <c r="N212" i="1" s="1"/>
  <c r="J212" i="1"/>
  <c r="I212" i="1"/>
  <c r="L211" i="1"/>
  <c r="K211" i="1"/>
  <c r="J211" i="1"/>
  <c r="I211" i="1"/>
  <c r="N211" i="1" s="1"/>
  <c r="L210" i="1"/>
  <c r="K210" i="1"/>
  <c r="J210" i="1"/>
  <c r="I210" i="1"/>
  <c r="N210" i="1" s="1"/>
  <c r="L205" i="1"/>
  <c r="K205" i="1"/>
  <c r="J205" i="1"/>
  <c r="I205" i="1"/>
  <c r="N205" i="1" s="1"/>
  <c r="L204" i="1"/>
  <c r="K204" i="1"/>
  <c r="N204" i="1" s="1"/>
  <c r="J204" i="1"/>
  <c r="I204" i="1"/>
  <c r="L203" i="1"/>
  <c r="K203" i="1"/>
  <c r="J203" i="1"/>
  <c r="I203" i="1"/>
  <c r="N203" i="1" s="1"/>
  <c r="N202" i="1"/>
  <c r="L202" i="1"/>
  <c r="K202" i="1"/>
  <c r="J202" i="1"/>
  <c r="I202" i="1"/>
  <c r="L201" i="1"/>
  <c r="K201" i="1"/>
  <c r="J201" i="1"/>
  <c r="N201" i="1" s="1"/>
  <c r="I201" i="1"/>
  <c r="L200" i="1"/>
  <c r="K200" i="1"/>
  <c r="J200" i="1"/>
  <c r="I200" i="1"/>
  <c r="N200" i="1" s="1"/>
  <c r="L199" i="1"/>
  <c r="N199" i="1" s="1"/>
  <c r="K199" i="1"/>
  <c r="J199" i="1"/>
  <c r="I199" i="1"/>
  <c r="L198" i="1"/>
  <c r="K198" i="1"/>
  <c r="J198" i="1"/>
  <c r="I198" i="1"/>
  <c r="N198" i="1" s="1"/>
  <c r="L197" i="1"/>
  <c r="K197" i="1"/>
  <c r="J197" i="1"/>
  <c r="I197" i="1"/>
  <c r="N197" i="1" s="1"/>
  <c r="L196" i="1"/>
  <c r="K196" i="1"/>
  <c r="N196" i="1" s="1"/>
  <c r="J196" i="1"/>
  <c r="I196" i="1"/>
  <c r="L195" i="1"/>
  <c r="K195" i="1"/>
  <c r="J195" i="1"/>
  <c r="I195" i="1"/>
  <c r="N195" i="1" s="1"/>
  <c r="N194" i="1"/>
  <c r="L194" i="1"/>
  <c r="K194" i="1"/>
  <c r="J194" i="1"/>
  <c r="I194" i="1"/>
  <c r="L193" i="1"/>
  <c r="K193" i="1"/>
  <c r="J193" i="1"/>
  <c r="N193" i="1" s="1"/>
  <c r="I193" i="1"/>
  <c r="L192" i="1"/>
  <c r="K192" i="1"/>
  <c r="J192" i="1"/>
  <c r="I192" i="1"/>
  <c r="N192" i="1" s="1"/>
  <c r="L191" i="1"/>
  <c r="N191" i="1" s="1"/>
  <c r="K191" i="1"/>
  <c r="J191" i="1"/>
  <c r="I191" i="1"/>
  <c r="L190" i="1"/>
  <c r="K190" i="1"/>
  <c r="J190" i="1"/>
  <c r="I190" i="1"/>
  <c r="N190" i="1" s="1"/>
  <c r="L185" i="1"/>
  <c r="K185" i="1"/>
  <c r="J185" i="1"/>
  <c r="I185" i="1"/>
  <c r="N185" i="1" s="1"/>
  <c r="L184" i="1"/>
  <c r="K184" i="1"/>
  <c r="J184" i="1"/>
  <c r="I184" i="1"/>
  <c r="N184" i="1" s="1"/>
  <c r="L183" i="1"/>
  <c r="K183" i="1"/>
  <c r="J183" i="1"/>
  <c r="I183" i="1"/>
  <c r="N183" i="1" s="1"/>
  <c r="N182" i="1"/>
  <c r="L182" i="1"/>
  <c r="K182" i="1"/>
  <c r="J182" i="1"/>
  <c r="I182" i="1"/>
  <c r="L181" i="1"/>
  <c r="K181" i="1"/>
  <c r="J181" i="1"/>
  <c r="I181" i="1"/>
  <c r="N181" i="1" s="1"/>
  <c r="L180" i="1"/>
  <c r="K180" i="1"/>
  <c r="J180" i="1"/>
  <c r="I180" i="1"/>
  <c r="N180" i="1" s="1"/>
  <c r="L179" i="1"/>
  <c r="K179" i="1"/>
  <c r="J179" i="1"/>
  <c r="N179" i="1" s="1"/>
  <c r="I179" i="1"/>
  <c r="L178" i="1"/>
  <c r="K178" i="1"/>
  <c r="J178" i="1"/>
  <c r="I178" i="1"/>
  <c r="N178" i="1" s="1"/>
  <c r="L177" i="1"/>
  <c r="K177" i="1"/>
  <c r="J177" i="1"/>
  <c r="I177" i="1"/>
  <c r="N177" i="1" s="1"/>
  <c r="L176" i="1"/>
  <c r="K176" i="1"/>
  <c r="J176" i="1"/>
  <c r="I176" i="1"/>
  <c r="N176" i="1" s="1"/>
  <c r="L175" i="1"/>
  <c r="K175" i="1"/>
  <c r="J175" i="1"/>
  <c r="I175" i="1"/>
  <c r="N175" i="1" s="1"/>
  <c r="N174" i="1"/>
  <c r="L174" i="1"/>
  <c r="K174" i="1"/>
  <c r="J174" i="1"/>
  <c r="I174" i="1"/>
  <c r="L173" i="1"/>
  <c r="K173" i="1"/>
  <c r="J173" i="1"/>
  <c r="I173" i="1"/>
  <c r="N173" i="1" s="1"/>
  <c r="N172" i="1"/>
  <c r="L172" i="1"/>
  <c r="K172" i="1"/>
  <c r="J172" i="1"/>
  <c r="I172" i="1"/>
  <c r="L171" i="1"/>
  <c r="K171" i="1"/>
  <c r="J171" i="1"/>
  <c r="I171" i="1"/>
  <c r="N171" i="1" s="1"/>
  <c r="L170" i="1"/>
  <c r="K170" i="1"/>
  <c r="J170" i="1"/>
  <c r="I170" i="1"/>
  <c r="N170" i="1" s="1"/>
  <c r="L165" i="1"/>
  <c r="K165" i="1"/>
  <c r="J165" i="1"/>
  <c r="I165" i="1"/>
  <c r="N165" i="1" s="1"/>
  <c r="L164" i="1"/>
  <c r="K164" i="1"/>
  <c r="J164" i="1"/>
  <c r="I164" i="1"/>
  <c r="N164" i="1" s="1"/>
  <c r="L163" i="1"/>
  <c r="K163" i="1"/>
  <c r="J163" i="1"/>
  <c r="I163" i="1"/>
  <c r="N163" i="1" s="1"/>
  <c r="N162" i="1"/>
  <c r="L162" i="1"/>
  <c r="K162" i="1"/>
  <c r="J162" i="1"/>
  <c r="I162" i="1"/>
  <c r="L161" i="1"/>
  <c r="K161" i="1"/>
  <c r="J161" i="1"/>
  <c r="I161" i="1"/>
  <c r="N161" i="1" s="1"/>
  <c r="L160" i="1"/>
  <c r="K160" i="1"/>
  <c r="J160" i="1"/>
  <c r="I160" i="1"/>
  <c r="N160" i="1" s="1"/>
  <c r="L159" i="1"/>
  <c r="K159" i="1"/>
  <c r="J159" i="1"/>
  <c r="I159" i="1"/>
  <c r="N159" i="1" s="1"/>
  <c r="L158" i="1"/>
  <c r="K158" i="1"/>
  <c r="J158" i="1"/>
  <c r="I158" i="1"/>
  <c r="N158" i="1" s="1"/>
  <c r="L157" i="1"/>
  <c r="K157" i="1"/>
  <c r="J157" i="1"/>
  <c r="I157" i="1"/>
  <c r="N157" i="1" s="1"/>
  <c r="L156" i="1"/>
  <c r="K156" i="1"/>
  <c r="J156" i="1"/>
  <c r="I156" i="1"/>
  <c r="N156" i="1" s="1"/>
  <c r="L155" i="1"/>
  <c r="K155" i="1"/>
  <c r="J155" i="1"/>
  <c r="I155" i="1"/>
  <c r="N155" i="1" s="1"/>
  <c r="N154" i="1"/>
  <c r="L154" i="1"/>
  <c r="K154" i="1"/>
  <c r="J154" i="1"/>
  <c r="I154" i="1"/>
  <c r="L153" i="1"/>
  <c r="K153" i="1"/>
  <c r="J153" i="1"/>
  <c r="I153" i="1"/>
  <c r="N153" i="1" s="1"/>
  <c r="L152" i="1"/>
  <c r="K152" i="1"/>
  <c r="J152" i="1"/>
  <c r="I152" i="1"/>
  <c r="N152" i="1" s="1"/>
  <c r="L151" i="1"/>
  <c r="K151" i="1"/>
  <c r="J151" i="1"/>
  <c r="I151" i="1"/>
  <c r="N151" i="1" s="1"/>
  <c r="L150" i="1"/>
  <c r="K150" i="1"/>
  <c r="J150" i="1"/>
  <c r="I150" i="1"/>
  <c r="N150" i="1" s="1"/>
  <c r="L145" i="1"/>
  <c r="L144" i="1"/>
  <c r="N144" i="1" s="1"/>
  <c r="K144" i="1"/>
  <c r="J144" i="1"/>
  <c r="I144" i="1"/>
  <c r="L143" i="1"/>
  <c r="K143" i="1"/>
  <c r="J143" i="1"/>
  <c r="I143" i="1"/>
  <c r="N143" i="1" s="1"/>
  <c r="L142" i="1"/>
  <c r="K142" i="1"/>
  <c r="J142" i="1"/>
  <c r="N142" i="1" s="1"/>
  <c r="I142" i="1"/>
  <c r="L141" i="1"/>
  <c r="K141" i="1"/>
  <c r="N141" i="1" s="1"/>
  <c r="J141" i="1"/>
  <c r="I141" i="1"/>
  <c r="L140" i="1"/>
  <c r="K140" i="1"/>
  <c r="J140" i="1"/>
  <c r="I140" i="1"/>
  <c r="N140" i="1" s="1"/>
  <c r="N139" i="1"/>
  <c r="L139" i="1"/>
  <c r="K139" i="1"/>
  <c r="J139" i="1"/>
  <c r="I139" i="1"/>
  <c r="L138" i="1"/>
  <c r="K138" i="1"/>
  <c r="J138" i="1"/>
  <c r="I138" i="1"/>
  <c r="N138" i="1" s="1"/>
  <c r="L137" i="1"/>
  <c r="K137" i="1"/>
  <c r="J137" i="1"/>
  <c r="I137" i="1"/>
  <c r="N137" i="1" s="1"/>
  <c r="L136" i="1"/>
  <c r="N136" i="1" s="1"/>
  <c r="K136" i="1"/>
  <c r="J136" i="1"/>
  <c r="I136" i="1"/>
  <c r="L135" i="1"/>
  <c r="K135" i="1"/>
  <c r="J135" i="1"/>
  <c r="I135" i="1"/>
  <c r="N135" i="1" s="1"/>
  <c r="L134" i="1"/>
  <c r="K134" i="1"/>
  <c r="J134" i="1"/>
  <c r="N134" i="1" s="1"/>
  <c r="I134" i="1"/>
  <c r="L133" i="1"/>
  <c r="K133" i="1"/>
  <c r="N133" i="1" s="1"/>
  <c r="J133" i="1"/>
  <c r="I133" i="1"/>
  <c r="L132" i="1"/>
  <c r="K132" i="1"/>
  <c r="J132" i="1"/>
  <c r="I132" i="1"/>
  <c r="N132" i="1" s="1"/>
  <c r="N131" i="1"/>
  <c r="L131" i="1"/>
  <c r="K131" i="1"/>
  <c r="J131" i="1"/>
  <c r="I131" i="1"/>
  <c r="L130" i="1"/>
  <c r="K130" i="1"/>
  <c r="J130" i="1"/>
  <c r="I130" i="1"/>
  <c r="N130" i="1" s="1"/>
  <c r="I145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P102" i="1"/>
  <c r="AP103" i="1"/>
  <c r="AO103" i="1"/>
  <c r="AO91" i="1"/>
  <c r="AM106" i="1"/>
  <c r="AN106" i="1"/>
  <c r="AN103" i="1"/>
  <c r="AN92" i="1"/>
  <c r="AM91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K93" i="1"/>
  <c r="AK94" i="1"/>
  <c r="AK95" i="1"/>
  <c r="AK96" i="1"/>
  <c r="AK97" i="1"/>
  <c r="AK98" i="1"/>
  <c r="AK99" i="1"/>
  <c r="AK100" i="1"/>
  <c r="AK101" i="1"/>
  <c r="AK102" i="1"/>
  <c r="AK103" i="1"/>
  <c r="AI103" i="1"/>
  <c r="AI92" i="1"/>
  <c r="Z93" i="1"/>
  <c r="Z94" i="1"/>
  <c r="Z102" i="1"/>
  <c r="Z104" i="1"/>
  <c r="Z106" i="1"/>
  <c r="Y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W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L93" i="1"/>
  <c r="L94" i="1"/>
  <c r="L95" i="1"/>
  <c r="L96" i="1"/>
  <c r="L97" i="1"/>
  <c r="L98" i="1"/>
  <c r="L99" i="1"/>
  <c r="L100" i="1"/>
  <c r="L101" i="1"/>
  <c r="K92" i="1"/>
  <c r="K93" i="1"/>
  <c r="K94" i="1"/>
  <c r="K95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91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O81" i="1"/>
  <c r="AO69" i="1"/>
  <c r="AN86" i="1"/>
  <c r="AN85" i="1"/>
  <c r="AN84" i="1"/>
  <c r="AN83" i="1"/>
  <c r="AN82" i="1"/>
  <c r="AN81" i="1"/>
  <c r="AN80" i="1"/>
  <c r="AN79" i="1"/>
  <c r="AN70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69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K71" i="1"/>
  <c r="AK72" i="1"/>
  <c r="AK73" i="1"/>
  <c r="AK74" i="1"/>
  <c r="AK75" i="1"/>
  <c r="AK76" i="1"/>
  <c r="AK77" i="1"/>
  <c r="AK78" i="1"/>
  <c r="AK79" i="1"/>
  <c r="AK80" i="1"/>
  <c r="AK81" i="1"/>
  <c r="AK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U81" i="1"/>
  <c r="U76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M71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9" i="1"/>
  <c r="I71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AO57" i="1"/>
  <c r="AO59" i="1"/>
  <c r="AN64" i="1"/>
  <c r="AN63" i="1"/>
  <c r="AN62" i="1"/>
  <c r="AN59" i="1"/>
  <c r="AN48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47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I59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Y56" i="1"/>
  <c r="Y53" i="1"/>
  <c r="Y49" i="1"/>
  <c r="Y47" i="1"/>
  <c r="X48" i="1"/>
  <c r="X49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W47" i="1"/>
  <c r="W53" i="1"/>
  <c r="W56" i="1"/>
  <c r="W61" i="1"/>
  <c r="U54" i="1"/>
  <c r="U59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M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7" i="1"/>
  <c r="AP33" i="1"/>
  <c r="AP34" i="1"/>
  <c r="AP35" i="1"/>
  <c r="AP36" i="1"/>
  <c r="AP37" i="1"/>
  <c r="AP38" i="1"/>
  <c r="AO25" i="1"/>
  <c r="AO37" i="1"/>
  <c r="AN42" i="1"/>
  <c r="AN41" i="1"/>
  <c r="AN40" i="1"/>
  <c r="AN37" i="1"/>
  <c r="AN31" i="1"/>
  <c r="AN26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K33" i="1"/>
  <c r="AK27" i="1"/>
  <c r="AK28" i="1"/>
  <c r="AK29" i="1"/>
  <c r="AK30" i="1"/>
  <c r="AI37" i="1"/>
  <c r="AI26" i="1"/>
  <c r="Z31" i="1"/>
  <c r="Z32" i="1"/>
  <c r="Z33" i="1"/>
  <c r="Z34" i="1"/>
  <c r="Z35" i="1"/>
  <c r="Z36" i="1"/>
  <c r="Z37" i="1"/>
  <c r="Z38" i="1"/>
  <c r="Z39" i="1"/>
  <c r="Z40" i="1"/>
  <c r="Z41" i="1"/>
  <c r="Z42" i="1"/>
  <c r="Y25" i="1"/>
  <c r="Y27" i="1"/>
  <c r="Y31" i="1"/>
  <c r="Y34" i="1"/>
  <c r="X42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39" i="1"/>
  <c r="W34" i="1"/>
  <c r="W31" i="1"/>
  <c r="W25" i="1"/>
  <c r="U32" i="1"/>
  <c r="U37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I31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15" i="1"/>
  <c r="AO9" i="1"/>
  <c r="AN19" i="1"/>
  <c r="AN20" i="1"/>
  <c r="AN18" i="1"/>
  <c r="AN15" i="1"/>
  <c r="AN9" i="1"/>
  <c r="AN4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K5" i="1"/>
  <c r="AK6" i="1"/>
  <c r="AK7" i="1"/>
  <c r="AK8" i="1"/>
  <c r="AI15" i="1"/>
  <c r="AI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Z5" i="1"/>
  <c r="Z6" i="1"/>
  <c r="Z7" i="1"/>
  <c r="Y5" i="1"/>
  <c r="Y3" i="1"/>
  <c r="Y9" i="1"/>
  <c r="Y12" i="1"/>
  <c r="X4" i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17" i="1"/>
  <c r="W12" i="1"/>
  <c r="W9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15" i="1"/>
  <c r="U1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T6" i="2"/>
  <c r="S16" i="2"/>
  <c r="S11" i="2"/>
  <c r="S6" i="2"/>
  <c r="Q6" i="2"/>
  <c r="L19" i="2"/>
  <c r="K19" i="2"/>
  <c r="N19" i="2"/>
  <c r="M19" i="2"/>
  <c r="O21" i="2"/>
  <c r="O19" i="2"/>
  <c r="E19" i="2"/>
  <c r="Z111" i="1" l="1"/>
  <c r="Z126" i="1"/>
  <c r="V126" i="1"/>
  <c r="W126" i="1"/>
  <c r="Z105" i="1"/>
  <c r="Z97" i="1"/>
  <c r="Z99" i="1"/>
  <c r="Z100" i="1"/>
  <c r="Q16" i="2"/>
  <c r="Q11" i="2"/>
  <c r="O16" i="2"/>
  <c r="O11" i="2"/>
  <c r="O6" i="2"/>
  <c r="G16" i="2"/>
  <c r="F16" i="2"/>
  <c r="E16" i="2"/>
  <c r="G11" i="2"/>
  <c r="F11" i="2"/>
  <c r="E11" i="2"/>
  <c r="E6" i="2"/>
  <c r="N16" i="2"/>
  <c r="M16" i="2"/>
  <c r="L16" i="2"/>
  <c r="K16" i="2"/>
  <c r="J16" i="2"/>
  <c r="I16" i="2"/>
  <c r="D16" i="2"/>
  <c r="C16" i="2"/>
  <c r="N11" i="2"/>
  <c r="M11" i="2"/>
  <c r="L11" i="2"/>
  <c r="K11" i="2"/>
  <c r="J11" i="2"/>
  <c r="I11" i="2"/>
  <c r="D11" i="2"/>
  <c r="C11" i="2"/>
  <c r="D6" i="2"/>
  <c r="F6" i="2"/>
  <c r="G6" i="2"/>
  <c r="I6" i="2"/>
  <c r="J6" i="2"/>
  <c r="K6" i="2"/>
  <c r="L6" i="2"/>
  <c r="M6" i="2"/>
  <c r="N6" i="2"/>
  <c r="C6" i="2"/>
  <c r="AN75" i="1" l="1"/>
  <c r="AN73" i="1"/>
  <c r="AK247" i="1"/>
  <c r="AL247" i="1"/>
  <c r="X127" i="1"/>
  <c r="L272" i="1" s="1"/>
  <c r="N95" i="1"/>
  <c r="AK49" i="1"/>
  <c r="AK59" i="1"/>
  <c r="AK52" i="1"/>
  <c r="AK50" i="1"/>
  <c r="AN51" i="1"/>
  <c r="AN49" i="1"/>
  <c r="L25" i="1"/>
  <c r="AH245" i="1"/>
  <c r="T245" i="1"/>
  <c r="AH244" i="1"/>
  <c r="T244" i="1"/>
  <c r="AH243" i="1"/>
  <c r="T243" i="1"/>
  <c r="AH242" i="1"/>
  <c r="T242" i="1"/>
  <c r="AH241" i="1"/>
  <c r="T241" i="1"/>
  <c r="AH240" i="1"/>
  <c r="T240" i="1"/>
  <c r="AH239" i="1"/>
  <c r="T239" i="1"/>
  <c r="AH238" i="1"/>
  <c r="T238" i="1"/>
  <c r="AH237" i="1"/>
  <c r="T237" i="1"/>
  <c r="AH236" i="1"/>
  <c r="T236" i="1"/>
  <c r="AH235" i="1"/>
  <c r="T235" i="1"/>
  <c r="AH233" i="1"/>
  <c r="T233" i="1"/>
  <c r="AH232" i="1"/>
  <c r="T232" i="1"/>
  <c r="AH231" i="1"/>
  <c r="T231" i="1"/>
  <c r="AH230" i="1"/>
  <c r="T230" i="1"/>
  <c r="AH225" i="1"/>
  <c r="T225" i="1"/>
  <c r="AH224" i="1"/>
  <c r="T224" i="1"/>
  <c r="AH223" i="1"/>
  <c r="T223" i="1"/>
  <c r="AH222" i="1"/>
  <c r="T222" i="1"/>
  <c r="AH221" i="1"/>
  <c r="T221" i="1"/>
  <c r="AH220" i="1"/>
  <c r="T220" i="1"/>
  <c r="AH219" i="1"/>
  <c r="T219" i="1"/>
  <c r="AH218" i="1"/>
  <c r="T218" i="1"/>
  <c r="AH217" i="1"/>
  <c r="T217" i="1"/>
  <c r="AH216" i="1"/>
  <c r="T216" i="1"/>
  <c r="AH215" i="1"/>
  <c r="T215" i="1"/>
  <c r="AH213" i="1"/>
  <c r="AH226" i="1" s="1"/>
  <c r="T213" i="1"/>
  <c r="AH212" i="1"/>
  <c r="T212" i="1"/>
  <c r="AJ226" i="1"/>
  <c r="P263" i="1" s="1"/>
  <c r="AH211" i="1"/>
  <c r="T211" i="1"/>
  <c r="AM226" i="1"/>
  <c r="S263" i="1" s="1"/>
  <c r="AL226" i="1"/>
  <c r="R263" i="1" s="1"/>
  <c r="AH210" i="1"/>
  <c r="T210" i="1"/>
  <c r="AH205" i="1"/>
  <c r="T205" i="1"/>
  <c r="AH204" i="1"/>
  <c r="T204" i="1"/>
  <c r="AH203" i="1"/>
  <c r="T203" i="1"/>
  <c r="AH202" i="1"/>
  <c r="T202" i="1"/>
  <c r="AH201" i="1"/>
  <c r="T201" i="1"/>
  <c r="AH200" i="1"/>
  <c r="T200" i="1"/>
  <c r="AH199" i="1"/>
  <c r="T199" i="1"/>
  <c r="AN207" i="1"/>
  <c r="AH198" i="1"/>
  <c r="T198" i="1"/>
  <c r="AH197" i="1"/>
  <c r="T197" i="1"/>
  <c r="AH196" i="1"/>
  <c r="T196" i="1"/>
  <c r="AH195" i="1"/>
  <c r="T195" i="1"/>
  <c r="AH193" i="1"/>
  <c r="T193" i="1"/>
  <c r="AH192" i="1"/>
  <c r="T192" i="1"/>
  <c r="AH191" i="1"/>
  <c r="T191" i="1"/>
  <c r="AH190" i="1"/>
  <c r="T190" i="1"/>
  <c r="AJ187" i="1"/>
  <c r="AH185" i="1"/>
  <c r="T185" i="1"/>
  <c r="AH184" i="1"/>
  <c r="T184" i="1"/>
  <c r="AH183" i="1"/>
  <c r="T183" i="1"/>
  <c r="AH182" i="1"/>
  <c r="T182" i="1"/>
  <c r="AH181" i="1"/>
  <c r="T181" i="1"/>
  <c r="AH180" i="1"/>
  <c r="T180" i="1"/>
  <c r="AH179" i="1"/>
  <c r="T179" i="1"/>
  <c r="AH178" i="1"/>
  <c r="T178" i="1"/>
  <c r="AH177" i="1"/>
  <c r="T177" i="1"/>
  <c r="AH176" i="1"/>
  <c r="T176" i="1"/>
  <c r="AH175" i="1"/>
  <c r="T175" i="1"/>
  <c r="AH173" i="1"/>
  <c r="T173" i="1"/>
  <c r="AH172" i="1"/>
  <c r="T172" i="1"/>
  <c r="K187" i="1"/>
  <c r="AK186" i="1"/>
  <c r="Q261" i="1" s="1"/>
  <c r="AH171" i="1"/>
  <c r="T171" i="1"/>
  <c r="AH170" i="1"/>
  <c r="T170" i="1"/>
  <c r="T151" i="1"/>
  <c r="AH151" i="1"/>
  <c r="T152" i="1"/>
  <c r="T167" i="1" s="1"/>
  <c r="AH152" i="1"/>
  <c r="T153" i="1"/>
  <c r="AH153" i="1"/>
  <c r="AM166" i="1"/>
  <c r="S260" i="1" s="1"/>
  <c r="T154" i="1"/>
  <c r="AH154" i="1"/>
  <c r="AL167" i="1"/>
  <c r="T155" i="1"/>
  <c r="AH155" i="1"/>
  <c r="T156" i="1"/>
  <c r="AH156" i="1"/>
  <c r="T157" i="1"/>
  <c r="AH157" i="1"/>
  <c r="T158" i="1"/>
  <c r="AH158" i="1"/>
  <c r="T159" i="1"/>
  <c r="AH159" i="1"/>
  <c r="T160" i="1"/>
  <c r="AH160" i="1"/>
  <c r="T161" i="1"/>
  <c r="AH161" i="1"/>
  <c r="T162" i="1"/>
  <c r="AH162" i="1"/>
  <c r="T163" i="1"/>
  <c r="AH163" i="1"/>
  <c r="T164" i="1"/>
  <c r="AH164" i="1"/>
  <c r="T165" i="1"/>
  <c r="AH165" i="1"/>
  <c r="AO167" i="1"/>
  <c r="AH150" i="1"/>
  <c r="T150" i="1"/>
  <c r="T131" i="1"/>
  <c r="AH131" i="1"/>
  <c r="T132" i="1"/>
  <c r="X146" i="1"/>
  <c r="L259" i="1" s="1"/>
  <c r="AH132" i="1"/>
  <c r="T133" i="1"/>
  <c r="AH133" i="1"/>
  <c r="T134" i="1"/>
  <c r="AH134" i="1"/>
  <c r="T135" i="1"/>
  <c r="AH135" i="1"/>
  <c r="T136" i="1"/>
  <c r="AH136" i="1"/>
  <c r="AL147" i="1"/>
  <c r="T137" i="1"/>
  <c r="T147" i="1" s="1"/>
  <c r="AH137" i="1"/>
  <c r="T138" i="1"/>
  <c r="AH138" i="1"/>
  <c r="T139" i="1"/>
  <c r="AH139" i="1"/>
  <c r="T140" i="1"/>
  <c r="AH140" i="1"/>
  <c r="T141" i="1"/>
  <c r="AH141" i="1"/>
  <c r="T142" i="1"/>
  <c r="AH142" i="1"/>
  <c r="AH147" i="1" s="1"/>
  <c r="T143" i="1"/>
  <c r="AH143" i="1"/>
  <c r="T144" i="1"/>
  <c r="AH144" i="1"/>
  <c r="N145" i="1"/>
  <c r="J145" i="1"/>
  <c r="K145" i="1"/>
  <c r="T145" i="1"/>
  <c r="AH145" i="1"/>
  <c r="AH130" i="1"/>
  <c r="T130" i="1"/>
  <c r="AP125" i="1"/>
  <c r="AH125" i="1"/>
  <c r="T125" i="1"/>
  <c r="N125" i="1"/>
  <c r="AP124" i="1"/>
  <c r="AH124" i="1"/>
  <c r="T124" i="1"/>
  <c r="N124" i="1"/>
  <c r="AH123" i="1"/>
  <c r="T123" i="1"/>
  <c r="N123" i="1"/>
  <c r="AH122" i="1"/>
  <c r="T122" i="1"/>
  <c r="N122" i="1"/>
  <c r="AH121" i="1"/>
  <c r="T121" i="1"/>
  <c r="N121" i="1"/>
  <c r="AM126" i="1"/>
  <c r="S258" i="1" s="1"/>
  <c r="AH120" i="1"/>
  <c r="T120" i="1"/>
  <c r="N120" i="1"/>
  <c r="AH119" i="1"/>
  <c r="T119" i="1"/>
  <c r="N119" i="1"/>
  <c r="AH118" i="1"/>
  <c r="T118" i="1"/>
  <c r="N118" i="1"/>
  <c r="AP117" i="1"/>
  <c r="AH117" i="1"/>
  <c r="T117" i="1"/>
  <c r="N117" i="1"/>
  <c r="AO126" i="1"/>
  <c r="U258" i="1" s="1"/>
  <c r="AP116" i="1"/>
  <c r="AH116" i="1"/>
  <c r="T116" i="1"/>
  <c r="N116" i="1"/>
  <c r="AP115" i="1"/>
  <c r="AL126" i="1"/>
  <c r="AH115" i="1"/>
  <c r="T115" i="1"/>
  <c r="N115" i="1"/>
  <c r="AP114" i="1"/>
  <c r="AH114" i="1"/>
  <c r="AH126" i="1" s="1"/>
  <c r="T114" i="1"/>
  <c r="T126" i="1" s="1"/>
  <c r="N114" i="1"/>
  <c r="AN126" i="1"/>
  <c r="T258" i="1" s="1"/>
  <c r="AP113" i="1"/>
  <c r="AH113" i="1"/>
  <c r="T113" i="1"/>
  <c r="N113" i="1"/>
  <c r="AP112" i="1"/>
  <c r="AH112" i="1"/>
  <c r="V127" i="1"/>
  <c r="T112" i="1"/>
  <c r="N112" i="1"/>
  <c r="AO111" i="1"/>
  <c r="AK126" i="1"/>
  <c r="AJ111" i="1"/>
  <c r="AP111" i="1"/>
  <c r="AH111" i="1"/>
  <c r="T111" i="1"/>
  <c r="N111" i="1"/>
  <c r="L111" i="1"/>
  <c r="L126" i="1" s="1"/>
  <c r="F258" i="1" s="1"/>
  <c r="K111" i="1"/>
  <c r="K127" i="1" s="1"/>
  <c r="J111" i="1"/>
  <c r="I111" i="1"/>
  <c r="M126" i="1"/>
  <c r="O126" i="1"/>
  <c r="P126" i="1"/>
  <c r="Q126" i="1"/>
  <c r="R126" i="1"/>
  <c r="S126" i="1"/>
  <c r="M258" i="1"/>
  <c r="AA126" i="1"/>
  <c r="AB126" i="1"/>
  <c r="AC126" i="1"/>
  <c r="AD126" i="1"/>
  <c r="AE126" i="1"/>
  <c r="AF126" i="1"/>
  <c r="AG126" i="1"/>
  <c r="AI126" i="1"/>
  <c r="AJ126" i="1"/>
  <c r="AP106" i="1"/>
  <c r="AH106" i="1"/>
  <c r="T106" i="1"/>
  <c r="L106" i="1"/>
  <c r="K106" i="1"/>
  <c r="N106" i="1"/>
  <c r="AO105" i="1"/>
  <c r="AM105" i="1"/>
  <c r="AJ105" i="1"/>
  <c r="AI105" i="1"/>
  <c r="AP105" i="1" s="1"/>
  <c r="AH105" i="1"/>
  <c r="T105" i="1"/>
  <c r="L105" i="1"/>
  <c r="K105" i="1"/>
  <c r="I105" i="1"/>
  <c r="N105" i="1" s="1"/>
  <c r="AP104" i="1"/>
  <c r="AH104" i="1"/>
  <c r="T104" i="1"/>
  <c r="L104" i="1"/>
  <c r="K104" i="1"/>
  <c r="N104" i="1"/>
  <c r="AH103" i="1"/>
  <c r="T103" i="1"/>
  <c r="N103" i="1"/>
  <c r="L103" i="1"/>
  <c r="K103" i="1"/>
  <c r="I103" i="1"/>
  <c r="AO102" i="1"/>
  <c r="AN102" i="1"/>
  <c r="AL107" i="1"/>
  <c r="AH102" i="1"/>
  <c r="T102" i="1"/>
  <c r="N102" i="1"/>
  <c r="L102" i="1"/>
  <c r="K102" i="1"/>
  <c r="AO101" i="1"/>
  <c r="AI101" i="1"/>
  <c r="AP101" i="1" s="1"/>
  <c r="AH101" i="1"/>
  <c r="T101" i="1"/>
  <c r="N101" i="1"/>
  <c r="K101" i="1"/>
  <c r="AM107" i="1"/>
  <c r="AI100" i="1"/>
  <c r="AP100" i="1" s="1"/>
  <c r="AH100" i="1"/>
  <c r="T100" i="1"/>
  <c r="K100" i="1"/>
  <c r="I100" i="1"/>
  <c r="N100" i="1" s="1"/>
  <c r="AP99" i="1"/>
  <c r="AH99" i="1"/>
  <c r="T99" i="1"/>
  <c r="T108" i="1" s="1"/>
  <c r="K99" i="1"/>
  <c r="N99" i="1"/>
  <c r="AN107" i="1"/>
  <c r="AP98" i="1"/>
  <c r="AH98" i="1"/>
  <c r="T98" i="1"/>
  <c r="K98" i="1"/>
  <c r="N98" i="1" s="1"/>
  <c r="AO97" i="1"/>
  <c r="AN97" i="1"/>
  <c r="AP97" i="1"/>
  <c r="AI97" i="1"/>
  <c r="AH97" i="1"/>
  <c r="V107" i="1"/>
  <c r="J257" i="1" s="1"/>
  <c r="T97" i="1"/>
  <c r="K97" i="1"/>
  <c r="N97" i="1" s="1"/>
  <c r="AO107" i="1"/>
  <c r="AP96" i="1"/>
  <c r="AI96" i="1"/>
  <c r="AH96" i="1"/>
  <c r="X108" i="1"/>
  <c r="T96" i="1"/>
  <c r="N96" i="1"/>
  <c r="K96" i="1"/>
  <c r="I96" i="1"/>
  <c r="AP95" i="1"/>
  <c r="AN95" i="1"/>
  <c r="AH95" i="1"/>
  <c r="T95" i="1"/>
  <c r="AP94" i="1"/>
  <c r="AH94" i="1"/>
  <c r="AH107" i="1" s="1"/>
  <c r="T94" i="1"/>
  <c r="N94" i="1"/>
  <c r="AO93" i="1"/>
  <c r="AN93" i="1"/>
  <c r="AI107" i="1"/>
  <c r="AH93" i="1"/>
  <c r="T93" i="1"/>
  <c r="N93" i="1"/>
  <c r="AM92" i="1"/>
  <c r="AL92" i="1"/>
  <c r="AK92" i="1"/>
  <c r="AP92" i="1" s="1"/>
  <c r="AH92" i="1"/>
  <c r="T92" i="1"/>
  <c r="L92" i="1"/>
  <c r="K107" i="1"/>
  <c r="I92" i="1"/>
  <c r="N92" i="1" s="1"/>
  <c r="AP91" i="1"/>
  <c r="AJ91" i="1"/>
  <c r="AH91" i="1"/>
  <c r="Z91" i="1"/>
  <c r="X91" i="1"/>
  <c r="V91" i="1"/>
  <c r="T91" i="1"/>
  <c r="N91" i="1"/>
  <c r="L91" i="1"/>
  <c r="K91" i="1"/>
  <c r="AO108" i="1"/>
  <c r="Y108" i="1"/>
  <c r="M107" i="1"/>
  <c r="O107" i="1"/>
  <c r="P107" i="1"/>
  <c r="Q107" i="1"/>
  <c r="R107" i="1"/>
  <c r="S107" i="1"/>
  <c r="U107" i="1"/>
  <c r="I257" i="1" s="1"/>
  <c r="W107" i="1"/>
  <c r="K257" i="1" s="1"/>
  <c r="X107" i="1"/>
  <c r="Y107" i="1"/>
  <c r="AA107" i="1"/>
  <c r="AB107" i="1"/>
  <c r="AC107" i="1"/>
  <c r="AD107" i="1"/>
  <c r="AE107" i="1"/>
  <c r="AF107" i="1"/>
  <c r="AG107" i="1"/>
  <c r="AJ107" i="1"/>
  <c r="L108" i="1"/>
  <c r="F271" i="1" s="1"/>
  <c r="M108" i="1"/>
  <c r="O108" i="1"/>
  <c r="O109" i="1" s="1"/>
  <c r="P108" i="1"/>
  <c r="Q108" i="1"/>
  <c r="R108" i="1"/>
  <c r="S108" i="1"/>
  <c r="U108" i="1"/>
  <c r="W108" i="1"/>
  <c r="K271" i="1" s="1"/>
  <c r="AA108" i="1"/>
  <c r="AB108" i="1"/>
  <c r="AC108" i="1"/>
  <c r="AD108" i="1"/>
  <c r="AE108" i="1"/>
  <c r="AE109" i="1" s="1"/>
  <c r="AF108" i="1"/>
  <c r="AG108" i="1"/>
  <c r="AG109" i="1" s="1"/>
  <c r="AJ108" i="1"/>
  <c r="P271" i="1" s="1"/>
  <c r="AP86" i="1"/>
  <c r="AJ86" i="1"/>
  <c r="AH86" i="1"/>
  <c r="T86" i="1"/>
  <c r="K86" i="1"/>
  <c r="N86" i="1"/>
  <c r="AJ85" i="1"/>
  <c r="AP85" i="1"/>
  <c r="AH85" i="1"/>
  <c r="T85" i="1"/>
  <c r="K85" i="1"/>
  <c r="N85" i="1"/>
  <c r="AP84" i="1"/>
  <c r="AH84" i="1"/>
  <c r="T84" i="1"/>
  <c r="K84" i="1"/>
  <c r="N84" i="1"/>
  <c r="AO83" i="1"/>
  <c r="AJ83" i="1"/>
  <c r="AP83" i="1"/>
  <c r="AH83" i="1"/>
  <c r="T83" i="1"/>
  <c r="K83" i="1"/>
  <c r="N83" i="1"/>
  <c r="AH82" i="1"/>
  <c r="T82" i="1"/>
  <c r="K82" i="1"/>
  <c r="N82" i="1"/>
  <c r="AH81" i="1"/>
  <c r="T81" i="1"/>
  <c r="N81" i="1"/>
  <c r="K81" i="1"/>
  <c r="AO80" i="1"/>
  <c r="AH80" i="1"/>
  <c r="T80" i="1"/>
  <c r="N80" i="1"/>
  <c r="K80" i="1"/>
  <c r="I80" i="1"/>
  <c r="AO79" i="1"/>
  <c r="AH79" i="1"/>
  <c r="T79" i="1"/>
  <c r="N79" i="1"/>
  <c r="K79" i="1"/>
  <c r="AH78" i="1"/>
  <c r="T78" i="1"/>
  <c r="K78" i="1"/>
  <c r="I78" i="1"/>
  <c r="N78" i="1" s="1"/>
  <c r="AH77" i="1"/>
  <c r="T77" i="1"/>
  <c r="K77" i="1"/>
  <c r="N77" i="1"/>
  <c r="AH76" i="1"/>
  <c r="T76" i="1"/>
  <c r="K76" i="1"/>
  <c r="N76" i="1"/>
  <c r="AO75" i="1"/>
  <c r="AH75" i="1"/>
  <c r="T75" i="1"/>
  <c r="K75" i="1"/>
  <c r="N75" i="1"/>
  <c r="AH74" i="1"/>
  <c r="T74" i="1"/>
  <c r="K74" i="1"/>
  <c r="I74" i="1"/>
  <c r="N74" i="1" s="1"/>
  <c r="AH73" i="1"/>
  <c r="T73" i="1"/>
  <c r="K73" i="1"/>
  <c r="N73" i="1"/>
  <c r="AH72" i="1"/>
  <c r="T72" i="1"/>
  <c r="K72" i="1"/>
  <c r="I72" i="1"/>
  <c r="N72" i="1" s="1"/>
  <c r="AO71" i="1"/>
  <c r="AN71" i="1"/>
  <c r="AH71" i="1"/>
  <c r="T71" i="1"/>
  <c r="K71" i="1"/>
  <c r="N71" i="1"/>
  <c r="AL70" i="1"/>
  <c r="AI70" i="1"/>
  <c r="AH70" i="1"/>
  <c r="T70" i="1"/>
  <c r="K70" i="1"/>
  <c r="N70" i="1"/>
  <c r="AJ69" i="1"/>
  <c r="AP69" i="1"/>
  <c r="AH69" i="1"/>
  <c r="X69" i="1"/>
  <c r="V69" i="1"/>
  <c r="Z69" i="1" s="1"/>
  <c r="T69" i="1"/>
  <c r="N69" i="1"/>
  <c r="K69" i="1"/>
  <c r="J69" i="1"/>
  <c r="AJ64" i="1"/>
  <c r="AP64" i="1"/>
  <c r="AH64" i="1"/>
  <c r="T64" i="1"/>
  <c r="N64" i="1"/>
  <c r="AJ63" i="1"/>
  <c r="AP63" i="1"/>
  <c r="AH63" i="1"/>
  <c r="T63" i="1"/>
  <c r="N63" i="1"/>
  <c r="I63" i="1"/>
  <c r="AP62" i="1"/>
  <c r="AH62" i="1"/>
  <c r="T62" i="1"/>
  <c r="N62" i="1"/>
  <c r="AO61" i="1"/>
  <c r="AP61" i="1"/>
  <c r="AJ61" i="1"/>
  <c r="AI61" i="1"/>
  <c r="AH61" i="1"/>
  <c r="T61" i="1"/>
  <c r="N61" i="1"/>
  <c r="AP60" i="1"/>
  <c r="AH60" i="1"/>
  <c r="T60" i="1"/>
  <c r="N60" i="1"/>
  <c r="AH59" i="1"/>
  <c r="Y59" i="1"/>
  <c r="W59" i="1"/>
  <c r="W66" i="1" s="1"/>
  <c r="T59" i="1"/>
  <c r="I59" i="1"/>
  <c r="N59" i="1" s="1"/>
  <c r="AO58" i="1"/>
  <c r="AN58" i="1"/>
  <c r="AH58" i="1"/>
  <c r="T58" i="1"/>
  <c r="N58" i="1"/>
  <c r="AP57" i="1"/>
  <c r="AI57" i="1"/>
  <c r="AH57" i="1"/>
  <c r="T57" i="1"/>
  <c r="I57" i="1"/>
  <c r="N57" i="1" s="1"/>
  <c r="AP56" i="1"/>
  <c r="AI56" i="1"/>
  <c r="AH56" i="1"/>
  <c r="T56" i="1"/>
  <c r="N56" i="1"/>
  <c r="AP55" i="1"/>
  <c r="AK55" i="1"/>
  <c r="AH55" i="1"/>
  <c r="T55" i="1"/>
  <c r="N55" i="1"/>
  <c r="AP54" i="1"/>
  <c r="AH54" i="1"/>
  <c r="AH66" i="1" s="1"/>
  <c r="T54" i="1"/>
  <c r="N54" i="1"/>
  <c r="AO53" i="1"/>
  <c r="AN53" i="1"/>
  <c r="AI53" i="1"/>
  <c r="AP53" i="1" s="1"/>
  <c r="AH53" i="1"/>
  <c r="T53" i="1"/>
  <c r="J66" i="1"/>
  <c r="N53" i="1"/>
  <c r="AI52" i="1"/>
  <c r="AP52" i="1" s="1"/>
  <c r="AH52" i="1"/>
  <c r="T52" i="1"/>
  <c r="N52" i="1"/>
  <c r="AK51" i="1"/>
  <c r="AK65" i="1" s="1"/>
  <c r="Q255" i="1" s="1"/>
  <c r="AP51" i="1"/>
  <c r="AH51" i="1"/>
  <c r="T51" i="1"/>
  <c r="L65" i="1"/>
  <c r="F255" i="1" s="1"/>
  <c r="N51" i="1"/>
  <c r="I51" i="1"/>
  <c r="AL66" i="1"/>
  <c r="AP50" i="1"/>
  <c r="AH50" i="1"/>
  <c r="T50" i="1"/>
  <c r="N50" i="1"/>
  <c r="I50" i="1"/>
  <c r="AO49" i="1"/>
  <c r="AP49" i="1"/>
  <c r="AH49" i="1"/>
  <c r="T49" i="1"/>
  <c r="N49" i="1"/>
  <c r="AL48" i="1"/>
  <c r="AK48" i="1"/>
  <c r="AI48" i="1"/>
  <c r="AP48" i="1" s="1"/>
  <c r="AH48" i="1"/>
  <c r="T48" i="1"/>
  <c r="T65" i="1" s="1"/>
  <c r="N48" i="1"/>
  <c r="AO47" i="1"/>
  <c r="AN66" i="1"/>
  <c r="AJ47" i="1"/>
  <c r="AP47" i="1"/>
  <c r="AH47" i="1"/>
  <c r="X47" i="1"/>
  <c r="V47" i="1"/>
  <c r="Z47" i="1" s="1"/>
  <c r="T47" i="1"/>
  <c r="L47" i="1"/>
  <c r="I47" i="1"/>
  <c r="N47" i="1" s="1"/>
  <c r="AJ42" i="1"/>
  <c r="AP42" i="1"/>
  <c r="AH42" i="1"/>
  <c r="T42" i="1"/>
  <c r="N42" i="1"/>
  <c r="AJ41" i="1"/>
  <c r="AP41" i="1"/>
  <c r="AH41" i="1"/>
  <c r="T41" i="1"/>
  <c r="N41" i="1"/>
  <c r="AP40" i="1"/>
  <c r="AH40" i="1"/>
  <c r="T40" i="1"/>
  <c r="N40" i="1"/>
  <c r="AO39" i="1"/>
  <c r="AJ39" i="1"/>
  <c r="AI39" i="1"/>
  <c r="AP39" i="1" s="1"/>
  <c r="AH39" i="1"/>
  <c r="T39" i="1"/>
  <c r="N39" i="1"/>
  <c r="AH38" i="1"/>
  <c r="T38" i="1"/>
  <c r="N38" i="1"/>
  <c r="AK37" i="1"/>
  <c r="AH37" i="1"/>
  <c r="Y37" i="1"/>
  <c r="W37" i="1"/>
  <c r="W44" i="1" s="1"/>
  <c r="T37" i="1"/>
  <c r="N37" i="1"/>
  <c r="AO36" i="1"/>
  <c r="AN36" i="1"/>
  <c r="AH36" i="1"/>
  <c r="T36" i="1"/>
  <c r="N36" i="1"/>
  <c r="AO35" i="1"/>
  <c r="AI35" i="1"/>
  <c r="AH35" i="1"/>
  <c r="T35" i="1"/>
  <c r="N35" i="1"/>
  <c r="AI34" i="1"/>
  <c r="AH34" i="1"/>
  <c r="T34" i="1"/>
  <c r="N34" i="1"/>
  <c r="AH33" i="1"/>
  <c r="T33" i="1"/>
  <c r="N33" i="1"/>
  <c r="AP32" i="1"/>
  <c r="AH32" i="1"/>
  <c r="AH44" i="1" s="1"/>
  <c r="T32" i="1"/>
  <c r="N32" i="1"/>
  <c r="AO31" i="1"/>
  <c r="AI31" i="1"/>
  <c r="AP31" i="1" s="1"/>
  <c r="AH31" i="1"/>
  <c r="T31" i="1"/>
  <c r="J44" i="1"/>
  <c r="AI30" i="1"/>
  <c r="AP30" i="1" s="1"/>
  <c r="AH30" i="1"/>
  <c r="Z30" i="1"/>
  <c r="T30" i="1"/>
  <c r="I30" i="1"/>
  <c r="N30" i="1" s="1"/>
  <c r="AN29" i="1"/>
  <c r="AK43" i="1"/>
  <c r="Q254" i="1" s="1"/>
  <c r="AH29" i="1"/>
  <c r="Z29" i="1"/>
  <c r="T29" i="1"/>
  <c r="L44" i="1"/>
  <c r="I29" i="1"/>
  <c r="N29" i="1" s="1"/>
  <c r="AL44" i="1"/>
  <c r="AP28" i="1"/>
  <c r="AH28" i="1"/>
  <c r="Z28" i="1"/>
  <c r="T28" i="1"/>
  <c r="N28" i="1"/>
  <c r="I28" i="1"/>
  <c r="AO27" i="1"/>
  <c r="AN27" i="1"/>
  <c r="AM43" i="1"/>
  <c r="S254" i="1" s="1"/>
  <c r="AP27" i="1"/>
  <c r="AH27" i="1"/>
  <c r="Z27" i="1"/>
  <c r="T27" i="1"/>
  <c r="N27" i="1"/>
  <c r="AL26" i="1"/>
  <c r="AP26" i="1" s="1"/>
  <c r="AK26" i="1"/>
  <c r="AH26" i="1"/>
  <c r="T26" i="1"/>
  <c r="T44" i="1" s="1"/>
  <c r="J26" i="1"/>
  <c r="N26" i="1"/>
  <c r="AN43" i="1"/>
  <c r="T254" i="1" s="1"/>
  <c r="AJ25" i="1"/>
  <c r="AP25" i="1"/>
  <c r="AH25" i="1"/>
  <c r="X25" i="1"/>
  <c r="X43" i="1" s="1"/>
  <c r="L254" i="1" s="1"/>
  <c r="V25" i="1"/>
  <c r="Z25" i="1" s="1"/>
  <c r="T25" i="1"/>
  <c r="K25" i="1"/>
  <c r="N25" i="1"/>
  <c r="I13" i="1"/>
  <c r="I22" i="1"/>
  <c r="I18" i="1"/>
  <c r="I19" i="1"/>
  <c r="AO5" i="1"/>
  <c r="AO22" i="1"/>
  <c r="AO13" i="1"/>
  <c r="AO14" i="1"/>
  <c r="AO17" i="1"/>
  <c r="AO3" i="1"/>
  <c r="AN5" i="1"/>
  <c r="AN7" i="1"/>
  <c r="AN22" i="1"/>
  <c r="AN14" i="1"/>
  <c r="AM22" i="1"/>
  <c r="AL4" i="1"/>
  <c r="AL21" i="1"/>
  <c r="R253" i="1" s="1"/>
  <c r="AK4" i="1"/>
  <c r="AK22" i="1"/>
  <c r="AK11" i="1"/>
  <c r="AK15" i="1"/>
  <c r="AI8" i="1"/>
  <c r="AI9" i="1"/>
  <c r="AI22" i="1"/>
  <c r="AI12" i="1"/>
  <c r="AI13" i="1"/>
  <c r="AI17" i="1"/>
  <c r="AJ3" i="1"/>
  <c r="X3" i="1"/>
  <c r="V3" i="1"/>
  <c r="L3" i="1"/>
  <c r="K21" i="1"/>
  <c r="E253" i="1" s="1"/>
  <c r="K3" i="1"/>
  <c r="J22" i="1"/>
  <c r="J3" i="1"/>
  <c r="I9" i="1"/>
  <c r="AG247" i="1"/>
  <c r="AF247" i="1"/>
  <c r="AE247" i="1"/>
  <c r="AD247" i="1"/>
  <c r="AC247" i="1"/>
  <c r="AB247" i="1"/>
  <c r="AA247" i="1"/>
  <c r="Y247" i="1"/>
  <c r="W247" i="1"/>
  <c r="K278" i="1" s="1"/>
  <c r="U247" i="1"/>
  <c r="I278" i="1" s="1"/>
  <c r="S247" i="1"/>
  <c r="R247" i="1"/>
  <c r="Q247" i="1"/>
  <c r="P247" i="1"/>
  <c r="O247" i="1"/>
  <c r="M247" i="1"/>
  <c r="G247" i="1"/>
  <c r="G248" i="1" s="1"/>
  <c r="F247" i="1"/>
  <c r="F248" i="1" s="1"/>
  <c r="E247" i="1"/>
  <c r="E248" i="1" s="1"/>
  <c r="D247" i="1"/>
  <c r="D248" i="1" s="1"/>
  <c r="C247" i="1"/>
  <c r="C248" i="1" s="1"/>
  <c r="AG246" i="1"/>
  <c r="AF246" i="1"/>
  <c r="AE246" i="1"/>
  <c r="AD246" i="1"/>
  <c r="AC246" i="1"/>
  <c r="AB246" i="1"/>
  <c r="AA246" i="1"/>
  <c r="Y246" i="1"/>
  <c r="M264" i="1" s="1"/>
  <c r="W246" i="1"/>
  <c r="K264" i="1" s="1"/>
  <c r="U246" i="1"/>
  <c r="I264" i="1" s="1"/>
  <c r="S246" i="1"/>
  <c r="R246" i="1"/>
  <c r="Q246" i="1"/>
  <c r="P246" i="1"/>
  <c r="O246" i="1"/>
  <c r="M246" i="1"/>
  <c r="G264" i="1" s="1"/>
  <c r="K246" i="1"/>
  <c r="E264" i="1" s="1"/>
  <c r="G246" i="1"/>
  <c r="F246" i="1"/>
  <c r="E246" i="1"/>
  <c r="D246" i="1"/>
  <c r="C246" i="1"/>
  <c r="H245" i="1"/>
  <c r="H244" i="1"/>
  <c r="H243" i="1"/>
  <c r="H242" i="1"/>
  <c r="H241" i="1"/>
  <c r="H240" i="1"/>
  <c r="H239" i="1"/>
  <c r="H238" i="1"/>
  <c r="H237" i="1"/>
  <c r="AI246" i="1"/>
  <c r="O264" i="1" s="1"/>
  <c r="H236" i="1"/>
  <c r="H235" i="1"/>
  <c r="AI247" i="1"/>
  <c r="K247" i="1"/>
  <c r="H233" i="1"/>
  <c r="H232" i="1"/>
  <c r="AH246" i="1"/>
  <c r="H231" i="1"/>
  <c r="AO247" i="1"/>
  <c r="AJ247" i="1"/>
  <c r="I247" i="1"/>
  <c r="H230" i="1"/>
  <c r="AD228" i="1"/>
  <c r="F228" i="1"/>
  <c r="D228" i="1"/>
  <c r="AG227" i="1"/>
  <c r="AF227" i="1"/>
  <c r="AE227" i="1"/>
  <c r="AD227" i="1"/>
  <c r="AC227" i="1"/>
  <c r="AC228" i="1" s="1"/>
  <c r="AB227" i="1"/>
  <c r="AA227" i="1"/>
  <c r="Y227" i="1"/>
  <c r="M277" i="1" s="1"/>
  <c r="U227" i="1"/>
  <c r="I277" i="1" s="1"/>
  <c r="S227" i="1"/>
  <c r="R227" i="1"/>
  <c r="Q227" i="1"/>
  <c r="Q228" i="1" s="1"/>
  <c r="P227" i="1"/>
  <c r="P228" i="1" s="1"/>
  <c r="O227" i="1"/>
  <c r="M227" i="1"/>
  <c r="G277" i="1" s="1"/>
  <c r="G227" i="1"/>
  <c r="F227" i="1"/>
  <c r="E227" i="1"/>
  <c r="D227" i="1"/>
  <c r="C227" i="1"/>
  <c r="AN226" i="1"/>
  <c r="T263" i="1" s="1"/>
  <c r="AG226" i="1"/>
  <c r="AF226" i="1"/>
  <c r="AF228" i="1" s="1"/>
  <c r="AE226" i="1"/>
  <c r="AD226" i="1"/>
  <c r="AC226" i="1"/>
  <c r="AB226" i="1"/>
  <c r="AA226" i="1"/>
  <c r="U226" i="1"/>
  <c r="I263" i="1" s="1"/>
  <c r="S226" i="1"/>
  <c r="R226" i="1"/>
  <c r="R228" i="1" s="1"/>
  <c r="Q226" i="1"/>
  <c r="P226" i="1"/>
  <c r="O226" i="1"/>
  <c r="M226" i="1"/>
  <c r="G263" i="1" s="1"/>
  <c r="G226" i="1"/>
  <c r="F226" i="1"/>
  <c r="E226" i="1"/>
  <c r="D226" i="1"/>
  <c r="C226" i="1"/>
  <c r="H225" i="1"/>
  <c r="H224" i="1"/>
  <c r="H223" i="1"/>
  <c r="X226" i="1"/>
  <c r="L263" i="1" s="1"/>
  <c r="H222" i="1"/>
  <c r="H221" i="1"/>
  <c r="H220" i="1"/>
  <c r="H219" i="1"/>
  <c r="H218" i="1"/>
  <c r="H217" i="1"/>
  <c r="X227" i="1"/>
  <c r="H216" i="1"/>
  <c r="W226" i="1"/>
  <c r="K263" i="1" s="1"/>
  <c r="H215" i="1"/>
  <c r="H213" i="1"/>
  <c r="H212" i="1"/>
  <c r="H211" i="1"/>
  <c r="H227" i="1" s="1"/>
  <c r="AN227" i="1"/>
  <c r="Y226" i="1"/>
  <c r="M263" i="1" s="1"/>
  <c r="H210" i="1"/>
  <c r="AD208" i="1"/>
  <c r="AG207" i="1"/>
  <c r="AF207" i="1"/>
  <c r="AE207" i="1"/>
  <c r="AD207" i="1"/>
  <c r="AC207" i="1"/>
  <c r="AB207" i="1"/>
  <c r="AA207" i="1"/>
  <c r="AA208" i="1" s="1"/>
  <c r="Y207" i="1"/>
  <c r="M276" i="1" s="1"/>
  <c r="W207" i="1"/>
  <c r="K276" i="1" s="1"/>
  <c r="U207" i="1"/>
  <c r="I276" i="1" s="1"/>
  <c r="S207" i="1"/>
  <c r="R207" i="1"/>
  <c r="Q207" i="1"/>
  <c r="P207" i="1"/>
  <c r="O207" i="1"/>
  <c r="O208" i="1" s="1"/>
  <c r="M207" i="1"/>
  <c r="G276" i="1" s="1"/>
  <c r="G207" i="1"/>
  <c r="G208" i="1" s="1"/>
  <c r="F207" i="1"/>
  <c r="E207" i="1"/>
  <c r="E208" i="1" s="1"/>
  <c r="D207" i="1"/>
  <c r="D208" i="1" s="1"/>
  <c r="C207" i="1"/>
  <c r="C208" i="1" s="1"/>
  <c r="AG206" i="1"/>
  <c r="AF206" i="1"/>
  <c r="AE206" i="1"/>
  <c r="AD206" i="1"/>
  <c r="AC206" i="1"/>
  <c r="AB206" i="1"/>
  <c r="AA206" i="1"/>
  <c r="Y206" i="1"/>
  <c r="M262" i="1" s="1"/>
  <c r="W206" i="1"/>
  <c r="K262" i="1" s="1"/>
  <c r="U206" i="1"/>
  <c r="I262" i="1" s="1"/>
  <c r="S206" i="1"/>
  <c r="R206" i="1"/>
  <c r="Q206" i="1"/>
  <c r="P206" i="1"/>
  <c r="O206" i="1"/>
  <c r="M206" i="1"/>
  <c r="G262" i="1" s="1"/>
  <c r="G206" i="1"/>
  <c r="F206" i="1"/>
  <c r="E206" i="1"/>
  <c r="D206" i="1"/>
  <c r="C206" i="1"/>
  <c r="H205" i="1"/>
  <c r="H204" i="1"/>
  <c r="H203" i="1"/>
  <c r="H202" i="1"/>
  <c r="H201" i="1"/>
  <c r="H200" i="1"/>
  <c r="H199" i="1"/>
  <c r="H198" i="1"/>
  <c r="H197" i="1"/>
  <c r="H196" i="1"/>
  <c r="H195" i="1"/>
  <c r="X207" i="1"/>
  <c r="H193" i="1"/>
  <c r="H192" i="1"/>
  <c r="H191" i="1"/>
  <c r="AK207" i="1"/>
  <c r="K207" i="1"/>
  <c r="H190" i="1"/>
  <c r="AG187" i="1"/>
  <c r="AF187" i="1"/>
  <c r="AE187" i="1"/>
  <c r="AD187" i="1"/>
  <c r="AC187" i="1"/>
  <c r="AB187" i="1"/>
  <c r="AA187" i="1"/>
  <c r="W187" i="1"/>
  <c r="K275" i="1" s="1"/>
  <c r="U187" i="1"/>
  <c r="I275" i="1" s="1"/>
  <c r="S187" i="1"/>
  <c r="R187" i="1"/>
  <c r="Q187" i="1"/>
  <c r="P187" i="1"/>
  <c r="O187" i="1"/>
  <c r="M187" i="1"/>
  <c r="G275" i="1" s="1"/>
  <c r="G187" i="1"/>
  <c r="F187" i="1"/>
  <c r="F188" i="1" s="1"/>
  <c r="E187" i="1"/>
  <c r="E188" i="1" s="1"/>
  <c r="D187" i="1"/>
  <c r="C187" i="1"/>
  <c r="C188" i="1" s="1"/>
  <c r="AG186" i="1"/>
  <c r="AF186" i="1"/>
  <c r="AE186" i="1"/>
  <c r="AD186" i="1"/>
  <c r="AC186" i="1"/>
  <c r="AB186" i="1"/>
  <c r="AA186" i="1"/>
  <c r="W186" i="1"/>
  <c r="K261" i="1" s="1"/>
  <c r="U186" i="1"/>
  <c r="I261" i="1" s="1"/>
  <c r="S186" i="1"/>
  <c r="R186" i="1"/>
  <c r="Q186" i="1"/>
  <c r="P186" i="1"/>
  <c r="O186" i="1"/>
  <c r="M186" i="1"/>
  <c r="G261" i="1" s="1"/>
  <c r="G186" i="1"/>
  <c r="F186" i="1"/>
  <c r="E186" i="1"/>
  <c r="D186" i="1"/>
  <c r="C186" i="1"/>
  <c r="H185" i="1"/>
  <c r="H184" i="1"/>
  <c r="AK187" i="1"/>
  <c r="H183" i="1"/>
  <c r="H182" i="1"/>
  <c r="H181" i="1"/>
  <c r="H180" i="1"/>
  <c r="H179" i="1"/>
  <c r="I187" i="1"/>
  <c r="H178" i="1"/>
  <c r="AO187" i="1"/>
  <c r="Y187" i="1"/>
  <c r="H177" i="1"/>
  <c r="H176" i="1"/>
  <c r="X187" i="1"/>
  <c r="H175" i="1"/>
  <c r="H173" i="1"/>
  <c r="H172" i="1"/>
  <c r="H171" i="1"/>
  <c r="AN187" i="1"/>
  <c r="V187" i="1"/>
  <c r="H170" i="1"/>
  <c r="H187" i="1" s="1"/>
  <c r="AG167" i="1"/>
  <c r="AF167" i="1"/>
  <c r="AE167" i="1"/>
  <c r="AD167" i="1"/>
  <c r="AC167" i="1"/>
  <c r="AB167" i="1"/>
  <c r="AA167" i="1"/>
  <c r="Y167" i="1"/>
  <c r="M274" i="1" s="1"/>
  <c r="U167" i="1"/>
  <c r="I274" i="1" s="1"/>
  <c r="S167" i="1"/>
  <c r="R167" i="1"/>
  <c r="Q167" i="1"/>
  <c r="P167" i="1"/>
  <c r="O167" i="1"/>
  <c r="M167" i="1"/>
  <c r="G274" i="1" s="1"/>
  <c r="G167" i="1"/>
  <c r="F167" i="1"/>
  <c r="F168" i="1" s="1"/>
  <c r="E167" i="1"/>
  <c r="E168" i="1" s="1"/>
  <c r="D167" i="1"/>
  <c r="D168" i="1" s="1"/>
  <c r="C167" i="1"/>
  <c r="C168" i="1" s="1"/>
  <c r="AG166" i="1"/>
  <c r="AF166" i="1"/>
  <c r="AE166" i="1"/>
  <c r="AD166" i="1"/>
  <c r="AC166" i="1"/>
  <c r="AB166" i="1"/>
  <c r="AA166" i="1"/>
  <c r="Y166" i="1"/>
  <c r="M260" i="1" s="1"/>
  <c r="U166" i="1"/>
  <c r="I260" i="1" s="1"/>
  <c r="S166" i="1"/>
  <c r="R166" i="1"/>
  <c r="Q166" i="1"/>
  <c r="P166" i="1"/>
  <c r="O166" i="1"/>
  <c r="M166" i="1"/>
  <c r="G260" i="1" s="1"/>
  <c r="G166" i="1"/>
  <c r="F166" i="1"/>
  <c r="E166" i="1"/>
  <c r="D166" i="1"/>
  <c r="C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L167" i="1"/>
  <c r="H150" i="1"/>
  <c r="AG147" i="1"/>
  <c r="AF147" i="1"/>
  <c r="AF148" i="1" s="1"/>
  <c r="AE147" i="1"/>
  <c r="AD147" i="1"/>
  <c r="AD148" i="1" s="1"/>
  <c r="AC147" i="1"/>
  <c r="AB147" i="1"/>
  <c r="AA147" i="1"/>
  <c r="S147" i="1"/>
  <c r="R147" i="1"/>
  <c r="Q147" i="1"/>
  <c r="P147" i="1"/>
  <c r="O147" i="1"/>
  <c r="M147" i="1"/>
  <c r="G273" i="1" s="1"/>
  <c r="H147" i="1"/>
  <c r="G147" i="1"/>
  <c r="G148" i="1" s="1"/>
  <c r="F147" i="1"/>
  <c r="F148" i="1" s="1"/>
  <c r="E147" i="1"/>
  <c r="E148" i="1" s="1"/>
  <c r="D147" i="1"/>
  <c r="D148" i="1" s="1"/>
  <c r="C147" i="1"/>
  <c r="C148" i="1" s="1"/>
  <c r="AG146" i="1"/>
  <c r="AF146" i="1"/>
  <c r="AE146" i="1"/>
  <c r="AD146" i="1"/>
  <c r="AC146" i="1"/>
  <c r="AB146" i="1"/>
  <c r="AA146" i="1"/>
  <c r="S146" i="1"/>
  <c r="R146" i="1"/>
  <c r="Q146" i="1"/>
  <c r="P146" i="1"/>
  <c r="O146" i="1"/>
  <c r="M146" i="1"/>
  <c r="G259" i="1" s="1"/>
  <c r="G146" i="1"/>
  <c r="F146" i="1"/>
  <c r="E146" i="1"/>
  <c r="D146" i="1"/>
  <c r="C146" i="1"/>
  <c r="H145" i="1"/>
  <c r="H144" i="1"/>
  <c r="H143" i="1"/>
  <c r="H142" i="1"/>
  <c r="H141" i="1"/>
  <c r="H140" i="1"/>
  <c r="H139" i="1"/>
  <c r="H138" i="1"/>
  <c r="U147" i="1"/>
  <c r="H137" i="1"/>
  <c r="H136" i="1"/>
  <c r="H135" i="1"/>
  <c r="H134" i="1"/>
  <c r="H146" i="1" s="1"/>
  <c r="H133" i="1"/>
  <c r="H132" i="1"/>
  <c r="H131" i="1"/>
  <c r="H130" i="1"/>
  <c r="AG127" i="1"/>
  <c r="AG128" i="1" s="1"/>
  <c r="AF127" i="1"/>
  <c r="AF128" i="1" s="1"/>
  <c r="AE127" i="1"/>
  <c r="AD127" i="1"/>
  <c r="AD128" i="1" s="1"/>
  <c r="AC127" i="1"/>
  <c r="AC128" i="1" s="1"/>
  <c r="AB127" i="1"/>
  <c r="AB128" i="1" s="1"/>
  <c r="AA127" i="1"/>
  <c r="Y127" i="1"/>
  <c r="M272" i="1" s="1"/>
  <c r="W127" i="1"/>
  <c r="K272" i="1" s="1"/>
  <c r="U127" i="1"/>
  <c r="I272" i="1" s="1"/>
  <c r="S127" i="1"/>
  <c r="S128" i="1" s="1"/>
  <c r="R127" i="1"/>
  <c r="Q127" i="1"/>
  <c r="Q128" i="1" s="1"/>
  <c r="P127" i="1"/>
  <c r="P128" i="1" s="1"/>
  <c r="O127" i="1"/>
  <c r="M127" i="1"/>
  <c r="G272" i="1" s="1"/>
  <c r="G127" i="1"/>
  <c r="F127" i="1"/>
  <c r="E127" i="1"/>
  <c r="E128" i="1" s="1"/>
  <c r="D127" i="1"/>
  <c r="C127" i="1"/>
  <c r="C128" i="1" s="1"/>
  <c r="K258" i="1"/>
  <c r="I258" i="1"/>
  <c r="G258" i="1"/>
  <c r="G126" i="1"/>
  <c r="F126" i="1"/>
  <c r="F128" i="1" s="1"/>
  <c r="E126" i="1"/>
  <c r="D126" i="1"/>
  <c r="C126" i="1"/>
  <c r="H125" i="1"/>
  <c r="H124" i="1"/>
  <c r="H123" i="1"/>
  <c r="H122" i="1"/>
  <c r="H126" i="1" s="1"/>
  <c r="H121" i="1"/>
  <c r="H120" i="1"/>
  <c r="H119" i="1"/>
  <c r="H118" i="1"/>
  <c r="H117" i="1"/>
  <c r="H116" i="1"/>
  <c r="H115" i="1"/>
  <c r="H114" i="1"/>
  <c r="H113" i="1"/>
  <c r="H112" i="1"/>
  <c r="H111" i="1"/>
  <c r="H127" i="1" s="1"/>
  <c r="H128" i="1" s="1"/>
  <c r="AB109" i="1"/>
  <c r="D109" i="1"/>
  <c r="AF109" i="1"/>
  <c r="AC109" i="1"/>
  <c r="AA109" i="1"/>
  <c r="I271" i="1"/>
  <c r="S109" i="1"/>
  <c r="R109" i="1"/>
  <c r="Q109" i="1"/>
  <c r="P109" i="1"/>
  <c r="G271" i="1"/>
  <c r="G108" i="1"/>
  <c r="G109" i="1" s="1"/>
  <c r="F108" i="1"/>
  <c r="F109" i="1" s="1"/>
  <c r="E108" i="1"/>
  <c r="E109" i="1" s="1"/>
  <c r="D108" i="1"/>
  <c r="C108" i="1"/>
  <c r="C109" i="1" s="1"/>
  <c r="P257" i="1"/>
  <c r="G257" i="1"/>
  <c r="G107" i="1"/>
  <c r="F107" i="1"/>
  <c r="E107" i="1"/>
  <c r="D107" i="1"/>
  <c r="C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AG88" i="1"/>
  <c r="AF88" i="1"/>
  <c r="AE88" i="1"/>
  <c r="AD88" i="1"/>
  <c r="AC88" i="1"/>
  <c r="AB88" i="1"/>
  <c r="AA88" i="1"/>
  <c r="U88" i="1"/>
  <c r="I270" i="1" s="1"/>
  <c r="S88" i="1"/>
  <c r="R88" i="1"/>
  <c r="Q88" i="1"/>
  <c r="P88" i="1"/>
  <c r="O88" i="1"/>
  <c r="M88" i="1"/>
  <c r="G270" i="1" s="1"/>
  <c r="G88" i="1"/>
  <c r="G89" i="1" s="1"/>
  <c r="F88" i="1"/>
  <c r="F89" i="1" s="1"/>
  <c r="E88" i="1"/>
  <c r="E89" i="1" s="1"/>
  <c r="D88" i="1"/>
  <c r="D89" i="1" s="1"/>
  <c r="C88" i="1"/>
  <c r="C89" i="1" s="1"/>
  <c r="AG87" i="1"/>
  <c r="AF87" i="1"/>
  <c r="AE87" i="1"/>
  <c r="AD87" i="1"/>
  <c r="AC87" i="1"/>
  <c r="AB87" i="1"/>
  <c r="AA87" i="1"/>
  <c r="V87" i="1"/>
  <c r="J256" i="1" s="1"/>
  <c r="U87" i="1"/>
  <c r="I256" i="1" s="1"/>
  <c r="S87" i="1"/>
  <c r="R87" i="1"/>
  <c r="Q87" i="1"/>
  <c r="P87" i="1"/>
  <c r="O87" i="1"/>
  <c r="M87" i="1"/>
  <c r="G256" i="1" s="1"/>
  <c r="G87" i="1"/>
  <c r="F87" i="1"/>
  <c r="E87" i="1"/>
  <c r="D87" i="1"/>
  <c r="C87" i="1"/>
  <c r="H86" i="1"/>
  <c r="H85" i="1"/>
  <c r="H84" i="1"/>
  <c r="H83" i="1"/>
  <c r="H82" i="1"/>
  <c r="H81" i="1"/>
  <c r="H80" i="1"/>
  <c r="H79" i="1"/>
  <c r="H78" i="1"/>
  <c r="H77" i="1"/>
  <c r="H76" i="1"/>
  <c r="T87" i="1"/>
  <c r="H75" i="1"/>
  <c r="H87" i="1" s="1"/>
  <c r="H74" i="1"/>
  <c r="H73" i="1"/>
  <c r="AN88" i="1"/>
  <c r="H72" i="1"/>
  <c r="X87" i="1"/>
  <c r="L256" i="1" s="1"/>
  <c r="H71" i="1"/>
  <c r="H70" i="1"/>
  <c r="AO88" i="1"/>
  <c r="AL88" i="1"/>
  <c r="AJ88" i="1"/>
  <c r="L87" i="1"/>
  <c r="F256" i="1" s="1"/>
  <c r="H69" i="1"/>
  <c r="H88" i="1" s="1"/>
  <c r="H89" i="1" s="1"/>
  <c r="G67" i="1"/>
  <c r="E67" i="1"/>
  <c r="AG66" i="1"/>
  <c r="AF66" i="1"/>
  <c r="AE66" i="1"/>
  <c r="AE67" i="1" s="1"/>
  <c r="AD66" i="1"/>
  <c r="AC66" i="1"/>
  <c r="AC67" i="1" s="1"/>
  <c r="AB66" i="1"/>
  <c r="AB67" i="1" s="1"/>
  <c r="AA66" i="1"/>
  <c r="AA67" i="1" s="1"/>
  <c r="U66" i="1"/>
  <c r="I269" i="1" s="1"/>
  <c r="S66" i="1"/>
  <c r="S67" i="1" s="1"/>
  <c r="R66" i="1"/>
  <c r="R67" i="1" s="1"/>
  <c r="Q66" i="1"/>
  <c r="P66" i="1"/>
  <c r="P67" i="1" s="1"/>
  <c r="O66" i="1"/>
  <c r="M66" i="1"/>
  <c r="G269" i="1" s="1"/>
  <c r="G66" i="1"/>
  <c r="F66" i="1"/>
  <c r="F67" i="1" s="1"/>
  <c r="E66" i="1"/>
  <c r="D66" i="1"/>
  <c r="D67" i="1" s="1"/>
  <c r="C66" i="1"/>
  <c r="AG65" i="1"/>
  <c r="AF65" i="1"/>
  <c r="AE65" i="1"/>
  <c r="AD65" i="1"/>
  <c r="AC65" i="1"/>
  <c r="AB65" i="1"/>
  <c r="AA65" i="1"/>
  <c r="U65" i="1"/>
  <c r="I255" i="1" s="1"/>
  <c r="S65" i="1"/>
  <c r="R65" i="1"/>
  <c r="Q65" i="1"/>
  <c r="P65" i="1"/>
  <c r="O65" i="1"/>
  <c r="M65" i="1"/>
  <c r="G255" i="1" s="1"/>
  <c r="G65" i="1"/>
  <c r="F65" i="1"/>
  <c r="E65" i="1"/>
  <c r="D65" i="1"/>
  <c r="C65" i="1"/>
  <c r="C67" i="1" s="1"/>
  <c r="H64" i="1"/>
  <c r="H63" i="1"/>
  <c r="H62" i="1"/>
  <c r="AJ65" i="1"/>
  <c r="P255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AM65" i="1"/>
  <c r="S255" i="1" s="1"/>
  <c r="H47" i="1"/>
  <c r="E45" i="1"/>
  <c r="D45" i="1"/>
  <c r="AG44" i="1"/>
  <c r="AF44" i="1"/>
  <c r="AE44" i="1"/>
  <c r="AD44" i="1"/>
  <c r="AC44" i="1"/>
  <c r="AB44" i="1"/>
  <c r="AB45" i="1" s="1"/>
  <c r="AA44" i="1"/>
  <c r="U44" i="1"/>
  <c r="I268" i="1" s="1"/>
  <c r="S44" i="1"/>
  <c r="R44" i="1"/>
  <c r="R45" i="1" s="1"/>
  <c r="Q44" i="1"/>
  <c r="P44" i="1"/>
  <c r="P45" i="1" s="1"/>
  <c r="O44" i="1"/>
  <c r="M44" i="1"/>
  <c r="G268" i="1" s="1"/>
  <c r="G44" i="1"/>
  <c r="F44" i="1"/>
  <c r="E44" i="1"/>
  <c r="D44" i="1"/>
  <c r="C44" i="1"/>
  <c r="C45" i="1" s="1"/>
  <c r="AG43" i="1"/>
  <c r="AF43" i="1"/>
  <c r="AE43" i="1"/>
  <c r="AD43" i="1"/>
  <c r="AC43" i="1"/>
  <c r="AB43" i="1"/>
  <c r="AA43" i="1"/>
  <c r="Y43" i="1"/>
  <c r="M254" i="1" s="1"/>
  <c r="U43" i="1"/>
  <c r="I254" i="1" s="1"/>
  <c r="S43" i="1"/>
  <c r="R43" i="1"/>
  <c r="Q43" i="1"/>
  <c r="P43" i="1"/>
  <c r="O43" i="1"/>
  <c r="M43" i="1"/>
  <c r="G254" i="1" s="1"/>
  <c r="G43" i="1"/>
  <c r="F43" i="1"/>
  <c r="F45" i="1" s="1"/>
  <c r="E43" i="1"/>
  <c r="D43" i="1"/>
  <c r="C43" i="1"/>
  <c r="H42" i="1"/>
  <c r="H41" i="1"/>
  <c r="H40" i="1"/>
  <c r="H39" i="1"/>
  <c r="H38" i="1"/>
  <c r="Y44" i="1"/>
  <c r="H37" i="1"/>
  <c r="H36" i="1"/>
  <c r="H35" i="1"/>
  <c r="H34" i="1"/>
  <c r="H33" i="1"/>
  <c r="H32" i="1"/>
  <c r="H31" i="1"/>
  <c r="H30" i="1"/>
  <c r="H29" i="1"/>
  <c r="V43" i="1"/>
  <c r="J254" i="1" s="1"/>
  <c r="H28" i="1"/>
  <c r="H27" i="1"/>
  <c r="H26" i="1"/>
  <c r="AJ44" i="1"/>
  <c r="K43" i="1"/>
  <c r="E254" i="1" s="1"/>
  <c r="H25" i="1"/>
  <c r="H43" i="1" s="1"/>
  <c r="AG22" i="1"/>
  <c r="AG23" i="1" s="1"/>
  <c r="AF22" i="1"/>
  <c r="AF23" i="1" s="1"/>
  <c r="AE22" i="1"/>
  <c r="AE23" i="1" s="1"/>
  <c r="AD22" i="1"/>
  <c r="AD23" i="1" s="1"/>
  <c r="AC22" i="1"/>
  <c r="AC23" i="1" s="1"/>
  <c r="AB22" i="1"/>
  <c r="AB23" i="1" s="1"/>
  <c r="AA22" i="1"/>
  <c r="AA23" i="1" s="1"/>
  <c r="U22" i="1"/>
  <c r="I267" i="1" s="1"/>
  <c r="S22" i="1"/>
  <c r="S23" i="1" s="1"/>
  <c r="R22" i="1"/>
  <c r="R23" i="1" s="1"/>
  <c r="Q22" i="1"/>
  <c r="Q23" i="1" s="1"/>
  <c r="P22" i="1"/>
  <c r="O22" i="1"/>
  <c r="O23" i="1" s="1"/>
  <c r="M22" i="1"/>
  <c r="G267" i="1" s="1"/>
  <c r="G22" i="1"/>
  <c r="G23" i="1" s="1"/>
  <c r="F22" i="1"/>
  <c r="F23" i="1" s="1"/>
  <c r="E22" i="1"/>
  <c r="E23" i="1" s="1"/>
  <c r="D22" i="1"/>
  <c r="D23" i="1" s="1"/>
  <c r="C22" i="1"/>
  <c r="C23" i="1" s="1"/>
  <c r="AG21" i="1"/>
  <c r="AF21" i="1"/>
  <c r="AE21" i="1"/>
  <c r="AD21" i="1"/>
  <c r="AC21" i="1"/>
  <c r="AB21" i="1"/>
  <c r="AA21" i="1"/>
  <c r="Y21" i="1"/>
  <c r="M253" i="1" s="1"/>
  <c r="U21" i="1"/>
  <c r="I253" i="1" s="1"/>
  <c r="S21" i="1"/>
  <c r="R21" i="1"/>
  <c r="Q21" i="1"/>
  <c r="P21" i="1"/>
  <c r="O21" i="1"/>
  <c r="M21" i="1"/>
  <c r="G253" i="1" s="1"/>
  <c r="G21" i="1"/>
  <c r="F21" i="1"/>
  <c r="E21" i="1"/>
  <c r="D21" i="1"/>
  <c r="C21" i="1"/>
  <c r="AJ20" i="1"/>
  <c r="AH20" i="1"/>
  <c r="T20" i="1"/>
  <c r="N20" i="1"/>
  <c r="H20" i="1"/>
  <c r="AJ19" i="1"/>
  <c r="AJ22" i="1" s="1"/>
  <c r="AH19" i="1"/>
  <c r="T19" i="1"/>
  <c r="H19" i="1"/>
  <c r="AH18" i="1"/>
  <c r="T18" i="1"/>
  <c r="N18" i="1"/>
  <c r="H18" i="1"/>
  <c r="AJ17" i="1"/>
  <c r="AH17" i="1"/>
  <c r="T17" i="1"/>
  <c r="H17" i="1"/>
  <c r="AH16" i="1"/>
  <c r="T16" i="1"/>
  <c r="N16" i="1"/>
  <c r="H16" i="1"/>
  <c r="AH15" i="1"/>
  <c r="Y15" i="1"/>
  <c r="Y22" i="1" s="1"/>
  <c r="W15" i="1"/>
  <c r="T15" i="1"/>
  <c r="N15" i="1"/>
  <c r="H15" i="1"/>
  <c r="AH14" i="1"/>
  <c r="T14" i="1"/>
  <c r="N14" i="1"/>
  <c r="H14" i="1"/>
  <c r="AH13" i="1"/>
  <c r="T13" i="1"/>
  <c r="N13" i="1"/>
  <c r="H13" i="1"/>
  <c r="AH12" i="1"/>
  <c r="T12" i="1"/>
  <c r="N12" i="1"/>
  <c r="H12" i="1"/>
  <c r="AH11" i="1"/>
  <c r="T11" i="1"/>
  <c r="H11" i="1"/>
  <c r="AH10" i="1"/>
  <c r="T10" i="1"/>
  <c r="N10" i="1"/>
  <c r="H10" i="1"/>
  <c r="AH9" i="1"/>
  <c r="T9" i="1"/>
  <c r="H9" i="1"/>
  <c r="AH8" i="1"/>
  <c r="T8" i="1"/>
  <c r="N8" i="1"/>
  <c r="H8" i="1"/>
  <c r="AH7" i="1"/>
  <c r="T7" i="1"/>
  <c r="N7" i="1"/>
  <c r="H7" i="1"/>
  <c r="AH6" i="1"/>
  <c r="T6" i="1"/>
  <c r="N6" i="1"/>
  <c r="H6" i="1"/>
  <c r="AH5" i="1"/>
  <c r="T5" i="1"/>
  <c r="N5" i="1"/>
  <c r="H5" i="1"/>
  <c r="AH4" i="1"/>
  <c r="T4" i="1"/>
  <c r="N4" i="1"/>
  <c r="H4" i="1"/>
  <c r="AP3" i="1"/>
  <c r="AH3" i="1"/>
  <c r="AH22" i="1" s="1"/>
  <c r="Z3" i="1"/>
  <c r="T3" i="1"/>
  <c r="N3" i="1"/>
  <c r="H3" i="1"/>
  <c r="H22" i="1" s="1"/>
  <c r="Z127" i="1" l="1"/>
  <c r="V22" i="1"/>
  <c r="J267" i="1" s="1"/>
  <c r="P23" i="1"/>
  <c r="T22" i="1"/>
  <c r="Q248" i="1"/>
  <c r="AC248" i="1"/>
  <c r="AD248" i="1"/>
  <c r="AE248" i="1"/>
  <c r="AF248" i="1"/>
  <c r="M248" i="1"/>
  <c r="O248" i="1"/>
  <c r="P248" i="1"/>
  <c r="AB248" i="1"/>
  <c r="I227" i="1"/>
  <c r="C277" i="1" s="1"/>
  <c r="V226" i="1"/>
  <c r="J263" i="1" s="1"/>
  <c r="S228" i="1"/>
  <c r="AG228" i="1"/>
  <c r="AH227" i="1"/>
  <c r="AH228" i="1" s="1"/>
  <c r="AJ227" i="1"/>
  <c r="P277" i="1" s="1"/>
  <c r="AA228" i="1"/>
  <c r="AB228" i="1"/>
  <c r="AL207" i="1"/>
  <c r="R276" i="1" s="1"/>
  <c r="AI207" i="1"/>
  <c r="O276" i="1" s="1"/>
  <c r="P208" i="1"/>
  <c r="AB208" i="1"/>
  <c r="Q208" i="1"/>
  <c r="AC208" i="1"/>
  <c r="AO207" i="1"/>
  <c r="I207" i="1"/>
  <c r="C276" i="1" s="1"/>
  <c r="R208" i="1"/>
  <c r="S208" i="1"/>
  <c r="AE208" i="1"/>
  <c r="AF208" i="1"/>
  <c r="AG208" i="1"/>
  <c r="G188" i="1"/>
  <c r="D188" i="1"/>
  <c r="AI187" i="1"/>
  <c r="O275" i="1" s="1"/>
  <c r="AA188" i="1"/>
  <c r="S188" i="1"/>
  <c r="AF188" i="1"/>
  <c r="AG188" i="1"/>
  <c r="O188" i="1"/>
  <c r="AB188" i="1"/>
  <c r="P188" i="1"/>
  <c r="AC188" i="1"/>
  <c r="Q188" i="1"/>
  <c r="AD188" i="1"/>
  <c r="R188" i="1"/>
  <c r="AE188" i="1"/>
  <c r="AE168" i="1"/>
  <c r="AN167" i="1"/>
  <c r="T274" i="1" s="1"/>
  <c r="AM167" i="1"/>
  <c r="S274" i="1" s="1"/>
  <c r="W167" i="1"/>
  <c r="W166" i="1"/>
  <c r="K260" i="1" s="1"/>
  <c r="O168" i="1"/>
  <c r="AP166" i="1"/>
  <c r="V260" i="1" s="1"/>
  <c r="P168" i="1"/>
  <c r="AB168" i="1"/>
  <c r="AI167" i="1"/>
  <c r="O274" i="1" s="1"/>
  <c r="Q168" i="1"/>
  <c r="AC168" i="1"/>
  <c r="R168" i="1"/>
  <c r="AD168" i="1"/>
  <c r="S168" i="1"/>
  <c r="AF168" i="1"/>
  <c r="AG168" i="1"/>
  <c r="AA168" i="1"/>
  <c r="AN146" i="1"/>
  <c r="T259" i="1" s="1"/>
  <c r="AB148" i="1"/>
  <c r="P148" i="1"/>
  <c r="I147" i="1"/>
  <c r="C273" i="1" s="1"/>
  <c r="Q148" i="1"/>
  <c r="AE148" i="1"/>
  <c r="J146" i="1"/>
  <c r="D259" i="1" s="1"/>
  <c r="R148" i="1"/>
  <c r="AN147" i="1"/>
  <c r="AN148" i="1" s="1"/>
  <c r="AH146" i="1"/>
  <c r="AH148" i="1" s="1"/>
  <c r="S148" i="1"/>
  <c r="AG148" i="1"/>
  <c r="X147" i="1"/>
  <c r="L273" i="1" s="1"/>
  <c r="AA148" i="1"/>
  <c r="O148" i="1"/>
  <c r="AC148" i="1"/>
  <c r="N258" i="1"/>
  <c r="K126" i="1"/>
  <c r="E258" i="1" s="1"/>
  <c r="AP126" i="1"/>
  <c r="V258" i="1" s="1"/>
  <c r="N126" i="1"/>
  <c r="I126" i="1"/>
  <c r="C258" i="1" s="1"/>
  <c r="L258" i="1"/>
  <c r="J126" i="1"/>
  <c r="D258" i="1" s="1"/>
  <c r="J258" i="1"/>
  <c r="M128" i="1"/>
  <c r="V108" i="1"/>
  <c r="J271" i="1" s="1"/>
  <c r="AL108" i="1"/>
  <c r="R271" i="1" s="1"/>
  <c r="I107" i="1"/>
  <c r="C257" i="1" s="1"/>
  <c r="T107" i="1"/>
  <c r="I108" i="1"/>
  <c r="AD109" i="1"/>
  <c r="AK108" i="1"/>
  <c r="AP93" i="1"/>
  <c r="AI108" i="1"/>
  <c r="O271" i="1" s="1"/>
  <c r="Z107" i="1"/>
  <c r="Z108" i="1"/>
  <c r="N108" i="1"/>
  <c r="N107" i="1"/>
  <c r="AJ109" i="1"/>
  <c r="K108" i="1"/>
  <c r="E271" i="1" s="1"/>
  <c r="AK107" i="1"/>
  <c r="Q257" i="1" s="1"/>
  <c r="AH108" i="1"/>
  <c r="J108" i="1"/>
  <c r="D271" i="1" s="1"/>
  <c r="L107" i="1"/>
  <c r="F257" i="1" s="1"/>
  <c r="AN108" i="1"/>
  <c r="J107" i="1"/>
  <c r="D257" i="1" s="1"/>
  <c r="AM108" i="1"/>
  <c r="S271" i="1" s="1"/>
  <c r="AB89" i="1"/>
  <c r="O89" i="1"/>
  <c r="AC89" i="1"/>
  <c r="P89" i="1"/>
  <c r="AD89" i="1"/>
  <c r="Q89" i="1"/>
  <c r="AE89" i="1"/>
  <c r="R89" i="1"/>
  <c r="S89" i="1"/>
  <c r="AG89" i="1"/>
  <c r="AA89" i="1"/>
  <c r="J65" i="1"/>
  <c r="D255" i="1" s="1"/>
  <c r="O67" i="1"/>
  <c r="AD67" i="1"/>
  <c r="W65" i="1"/>
  <c r="K255" i="1" s="1"/>
  <c r="Q67" i="1"/>
  <c r="AF67" i="1"/>
  <c r="AG67" i="1"/>
  <c r="AH43" i="1"/>
  <c r="AH45" i="1" s="1"/>
  <c r="AK44" i="1"/>
  <c r="Q268" i="1" s="1"/>
  <c r="S45" i="1"/>
  <c r="AF45" i="1"/>
  <c r="T43" i="1"/>
  <c r="N31" i="1"/>
  <c r="I43" i="1"/>
  <c r="C254" i="1" s="1"/>
  <c r="AA45" i="1"/>
  <c r="AI44" i="1"/>
  <c r="O268" i="1" s="1"/>
  <c r="AP29" i="1"/>
  <c r="AC45" i="1"/>
  <c r="AD45" i="1"/>
  <c r="N17" i="1"/>
  <c r="K22" i="1"/>
  <c r="E267" i="1" s="1"/>
  <c r="N19" i="1"/>
  <c r="N11" i="1"/>
  <c r="S267" i="1"/>
  <c r="O267" i="1"/>
  <c r="R270" i="1"/>
  <c r="D268" i="1"/>
  <c r="T45" i="1"/>
  <c r="K269" i="1"/>
  <c r="T267" i="1"/>
  <c r="Z22" i="1"/>
  <c r="Z21" i="1"/>
  <c r="N253" i="1" s="1"/>
  <c r="D269" i="1"/>
  <c r="P267" i="1"/>
  <c r="C267" i="1"/>
  <c r="M267" i="1"/>
  <c r="Y23" i="1"/>
  <c r="P268" i="1"/>
  <c r="D267" i="1"/>
  <c r="Q267" i="1"/>
  <c r="E275" i="1"/>
  <c r="U267" i="1"/>
  <c r="F268" i="1"/>
  <c r="R268" i="1"/>
  <c r="AK21" i="1"/>
  <c r="Q253" i="1" s="1"/>
  <c r="H148" i="1"/>
  <c r="K44" i="1"/>
  <c r="R278" i="1"/>
  <c r="M23" i="1"/>
  <c r="I127" i="1"/>
  <c r="V21" i="1"/>
  <c r="J253" i="1" s="1"/>
  <c r="AL22" i="1"/>
  <c r="AI43" i="1"/>
  <c r="O254" i="1" s="1"/>
  <c r="AE45" i="1"/>
  <c r="AN44" i="1"/>
  <c r="U45" i="1"/>
  <c r="H66" i="1"/>
  <c r="H65" i="1"/>
  <c r="Y66" i="1"/>
  <c r="Y65" i="1"/>
  <c r="M255" i="1" s="1"/>
  <c r="X66" i="1"/>
  <c r="X65" i="1"/>
  <c r="L255" i="1" s="1"/>
  <c r="AI65" i="1"/>
  <c r="O255" i="1" s="1"/>
  <c r="AJ66" i="1"/>
  <c r="U67" i="1"/>
  <c r="T88" i="1"/>
  <c r="T89" i="1" s="1"/>
  <c r="AI88" i="1"/>
  <c r="AI87" i="1"/>
  <c r="O256" i="1" s="1"/>
  <c r="AJ87" i="1"/>
  <c r="P256" i="1" s="1"/>
  <c r="AF89" i="1"/>
  <c r="H108" i="1"/>
  <c r="L22" i="1"/>
  <c r="M268" i="1"/>
  <c r="Y45" i="1"/>
  <c r="U270" i="1"/>
  <c r="M271" i="1"/>
  <c r="V207" i="1"/>
  <c r="V206" i="1"/>
  <c r="J262" i="1" s="1"/>
  <c r="N9" i="1"/>
  <c r="W21" i="1"/>
  <c r="K253" i="1" s="1"/>
  <c r="AM21" i="1"/>
  <c r="S253" i="1" s="1"/>
  <c r="W22" i="1"/>
  <c r="I44" i="1"/>
  <c r="L43" i="1"/>
  <c r="F254" i="1" s="1"/>
  <c r="AJ43" i="1"/>
  <c r="P254" i="1" s="1"/>
  <c r="V44" i="1"/>
  <c r="I66" i="1"/>
  <c r="I65" i="1"/>
  <c r="C255" i="1" s="1"/>
  <c r="AK66" i="1"/>
  <c r="AM88" i="1"/>
  <c r="Y88" i="1"/>
  <c r="Y87" i="1"/>
  <c r="M256" i="1" s="1"/>
  <c r="AL87" i="1"/>
  <c r="R256" i="1" s="1"/>
  <c r="L88" i="1"/>
  <c r="AJ21" i="1"/>
  <c r="P253" i="1" s="1"/>
  <c r="K268" i="1"/>
  <c r="W88" i="1"/>
  <c r="W87" i="1"/>
  <c r="K256" i="1" s="1"/>
  <c r="V66" i="1"/>
  <c r="V65" i="1"/>
  <c r="J255" i="1" s="1"/>
  <c r="AH65" i="1"/>
  <c r="AH67" i="1" s="1"/>
  <c r="T257" i="1"/>
  <c r="H21" i="1"/>
  <c r="H23" i="1" s="1"/>
  <c r="X21" i="1"/>
  <c r="L253" i="1" s="1"/>
  <c r="AN21" i="1"/>
  <c r="T253" i="1" s="1"/>
  <c r="X22" i="1"/>
  <c r="O45" i="1"/>
  <c r="X44" i="1"/>
  <c r="AG45" i="1"/>
  <c r="M45" i="1"/>
  <c r="AM66" i="1"/>
  <c r="AN87" i="1"/>
  <c r="T256" i="1" s="1"/>
  <c r="V88" i="1"/>
  <c r="U271" i="1"/>
  <c r="Q275" i="1"/>
  <c r="AK188" i="1"/>
  <c r="L21" i="1"/>
  <c r="F253" i="1" s="1"/>
  <c r="U23" i="1"/>
  <c r="J43" i="1"/>
  <c r="D254" i="1" s="1"/>
  <c r="AI66" i="1"/>
  <c r="I21" i="1"/>
  <c r="C253" i="1" s="1"/>
  <c r="AO21" i="1"/>
  <c r="U253" i="1" s="1"/>
  <c r="AL43" i="1"/>
  <c r="R254" i="1" s="1"/>
  <c r="G45" i="1"/>
  <c r="K66" i="1"/>
  <c r="T66" i="1"/>
  <c r="T67" i="1" s="1"/>
  <c r="M67" i="1"/>
  <c r="AH88" i="1"/>
  <c r="AH87" i="1"/>
  <c r="Z88" i="1"/>
  <c r="X88" i="1"/>
  <c r="H257" i="1"/>
  <c r="T269" i="1"/>
  <c r="J88" i="1"/>
  <c r="J87" i="1"/>
  <c r="D256" i="1" s="1"/>
  <c r="K88" i="1"/>
  <c r="K87" i="1"/>
  <c r="E256" i="1" s="1"/>
  <c r="J21" i="1"/>
  <c r="D253" i="1" s="1"/>
  <c r="AH21" i="1"/>
  <c r="AH23" i="1" s="1"/>
  <c r="AO44" i="1"/>
  <c r="AO43" i="1"/>
  <c r="U254" i="1" s="1"/>
  <c r="W43" i="1"/>
  <c r="K254" i="1" s="1"/>
  <c r="H44" i="1"/>
  <c r="H45" i="1" s="1"/>
  <c r="Q45" i="1"/>
  <c r="R269" i="1"/>
  <c r="K65" i="1"/>
  <c r="E255" i="1" s="1"/>
  <c r="L66" i="1"/>
  <c r="P270" i="1"/>
  <c r="T270" i="1"/>
  <c r="AK127" i="1"/>
  <c r="Q258" i="1"/>
  <c r="AP127" i="1"/>
  <c r="J272" i="1"/>
  <c r="U274" i="1"/>
  <c r="AM187" i="1"/>
  <c r="F208" i="1"/>
  <c r="T21" i="1"/>
  <c r="I88" i="1"/>
  <c r="I87" i="1"/>
  <c r="C256" i="1" s="1"/>
  <c r="AL127" i="1"/>
  <c r="R258" i="1"/>
  <c r="AO66" i="1"/>
  <c r="AO65" i="1"/>
  <c r="U255" i="1" s="1"/>
  <c r="AI21" i="1"/>
  <c r="O253" i="1" s="1"/>
  <c r="AM44" i="1"/>
  <c r="AK88" i="1"/>
  <c r="AK87" i="1"/>
  <c r="Q256" i="1" s="1"/>
  <c r="L271" i="1"/>
  <c r="T109" i="1"/>
  <c r="G168" i="1"/>
  <c r="AL65" i="1"/>
  <c r="R255" i="1" s="1"/>
  <c r="AM87" i="1"/>
  <c r="S256" i="1" s="1"/>
  <c r="M109" i="1"/>
  <c r="U109" i="1"/>
  <c r="J127" i="1"/>
  <c r="AM127" i="1"/>
  <c r="D128" i="1"/>
  <c r="O128" i="1"/>
  <c r="Y128" i="1"/>
  <c r="Y147" i="1"/>
  <c r="AK147" i="1"/>
  <c r="AK146" i="1"/>
  <c r="Q259" i="1" s="1"/>
  <c r="AO147" i="1"/>
  <c r="AO146" i="1"/>
  <c r="U259" i="1" s="1"/>
  <c r="J147" i="1"/>
  <c r="V167" i="1"/>
  <c r="AP167" i="1"/>
  <c r="I166" i="1"/>
  <c r="C260" i="1" s="1"/>
  <c r="I167" i="1"/>
  <c r="Y168" i="1"/>
  <c r="T275" i="1"/>
  <c r="L187" i="1"/>
  <c r="L186" i="1"/>
  <c r="F261" i="1" s="1"/>
  <c r="U275" i="1"/>
  <c r="K186" i="1"/>
  <c r="E261" i="1" s="1"/>
  <c r="AI186" i="1"/>
  <c r="O261" i="1" s="1"/>
  <c r="AH207" i="1"/>
  <c r="J207" i="1"/>
  <c r="J206" i="1"/>
  <c r="D262" i="1" s="1"/>
  <c r="T207" i="1"/>
  <c r="T208" i="1" s="1"/>
  <c r="T206" i="1"/>
  <c r="R257" i="1"/>
  <c r="E272" i="1"/>
  <c r="X167" i="1"/>
  <c r="X166" i="1"/>
  <c r="L260" i="1" s="1"/>
  <c r="T187" i="1"/>
  <c r="T186" i="1"/>
  <c r="AJ207" i="1"/>
  <c r="AJ206" i="1"/>
  <c r="P262" i="1" s="1"/>
  <c r="L276" i="1"/>
  <c r="L277" i="1"/>
  <c r="X228" i="1"/>
  <c r="AN65" i="1"/>
  <c r="T255" i="1" s="1"/>
  <c r="AO87" i="1"/>
  <c r="U256" i="1" s="1"/>
  <c r="S257" i="1"/>
  <c r="W109" i="1"/>
  <c r="L127" i="1"/>
  <c r="AA128" i="1"/>
  <c r="AI147" i="1"/>
  <c r="AI146" i="1"/>
  <c r="O259" i="1" s="1"/>
  <c r="AH167" i="1"/>
  <c r="AH166" i="1"/>
  <c r="AO166" i="1"/>
  <c r="U260" i="1" s="1"/>
  <c r="J275" i="1"/>
  <c r="AP187" i="1"/>
  <c r="AL187" i="1"/>
  <c r="AL186" i="1"/>
  <c r="R261" i="1" s="1"/>
  <c r="Q276" i="1"/>
  <c r="AK227" i="1"/>
  <c r="AK226" i="1"/>
  <c r="Q263" i="1" s="1"/>
  <c r="L226" i="1"/>
  <c r="F263" i="1" s="1"/>
  <c r="H107" i="1"/>
  <c r="L257" i="1"/>
  <c r="G128" i="1"/>
  <c r="R128" i="1"/>
  <c r="AN127" i="1"/>
  <c r="K147" i="1"/>
  <c r="K146" i="1"/>
  <c r="E259" i="1" s="1"/>
  <c r="AJ147" i="1"/>
  <c r="AJ146" i="1"/>
  <c r="P259" i="1" s="1"/>
  <c r="W147" i="1"/>
  <c r="W146" i="1"/>
  <c r="K259" i="1" s="1"/>
  <c r="J167" i="1"/>
  <c r="AJ167" i="1"/>
  <c r="AH187" i="1"/>
  <c r="AH186" i="1"/>
  <c r="L275" i="1"/>
  <c r="M275" i="1"/>
  <c r="C275" i="1"/>
  <c r="H207" i="1"/>
  <c r="H206" i="1"/>
  <c r="AL206" i="1"/>
  <c r="R262" i="1" s="1"/>
  <c r="T226" i="1"/>
  <c r="T227" i="1"/>
  <c r="M257" i="1"/>
  <c r="U257" i="1"/>
  <c r="T127" i="1"/>
  <c r="AO127" i="1"/>
  <c r="R273" i="1"/>
  <c r="L147" i="1"/>
  <c r="L146" i="1"/>
  <c r="F259" i="1" s="1"/>
  <c r="I273" i="1"/>
  <c r="AK167" i="1"/>
  <c r="K167" i="1"/>
  <c r="R274" i="1"/>
  <c r="P275" i="1"/>
  <c r="Z187" i="1"/>
  <c r="M188" i="1"/>
  <c r="E276" i="1"/>
  <c r="AM207" i="1"/>
  <c r="AH127" i="1"/>
  <c r="AH128" i="1" s="1"/>
  <c r="U128" i="1"/>
  <c r="AM147" i="1"/>
  <c r="AM146" i="1"/>
  <c r="S259" i="1" s="1"/>
  <c r="H167" i="1"/>
  <c r="H168" i="1" s="1"/>
  <c r="L207" i="1"/>
  <c r="L206" i="1"/>
  <c r="F262" i="1" s="1"/>
  <c r="T276" i="1"/>
  <c r="T277" i="1"/>
  <c r="AN228" i="1"/>
  <c r="J247" i="1"/>
  <c r="J246" i="1"/>
  <c r="D264" i="1" s="1"/>
  <c r="M89" i="1"/>
  <c r="U89" i="1"/>
  <c r="E257" i="1"/>
  <c r="O257" i="1"/>
  <c r="AI127" i="1"/>
  <c r="O258" i="1"/>
  <c r="AJ127" i="1"/>
  <c r="P258" i="1"/>
  <c r="AE128" i="1"/>
  <c r="V147" i="1"/>
  <c r="V146" i="1"/>
  <c r="J259" i="1" s="1"/>
  <c r="N147" i="1"/>
  <c r="F274" i="1"/>
  <c r="J187" i="1"/>
  <c r="U188" i="1"/>
  <c r="AO227" i="1"/>
  <c r="J226" i="1"/>
  <c r="D263" i="1" s="1"/>
  <c r="J227" i="1"/>
  <c r="AJ228" i="1"/>
  <c r="C278" i="1"/>
  <c r="V247" i="1"/>
  <c r="V246" i="1"/>
  <c r="J264" i="1" s="1"/>
  <c r="E278" i="1"/>
  <c r="K248" i="1"/>
  <c r="K227" i="1"/>
  <c r="AI227" i="1"/>
  <c r="H226" i="1"/>
  <c r="H228" i="1" s="1"/>
  <c r="P278" i="1"/>
  <c r="I246" i="1"/>
  <c r="C264" i="1" s="1"/>
  <c r="M278" i="1"/>
  <c r="Y248" i="1"/>
  <c r="W128" i="1"/>
  <c r="I146" i="1"/>
  <c r="C259" i="1" s="1"/>
  <c r="Y146" i="1"/>
  <c r="M259" i="1" s="1"/>
  <c r="H166" i="1"/>
  <c r="AN166" i="1"/>
  <c r="T260" i="1" s="1"/>
  <c r="N187" i="1"/>
  <c r="AJ186" i="1"/>
  <c r="P261" i="1" s="1"/>
  <c r="AK206" i="1"/>
  <c r="Q262" i="1" s="1"/>
  <c r="M208" i="1"/>
  <c r="U208" i="1"/>
  <c r="I226" i="1"/>
  <c r="AO226" i="1"/>
  <c r="U263" i="1" s="1"/>
  <c r="Q278" i="1"/>
  <c r="AA248" i="1"/>
  <c r="J166" i="1"/>
  <c r="D260" i="1" s="1"/>
  <c r="V186" i="1"/>
  <c r="J261" i="1" s="1"/>
  <c r="AM206" i="1"/>
  <c r="S262" i="1" s="1"/>
  <c r="W208" i="1"/>
  <c r="K226" i="1"/>
  <c r="E263" i="1" s="1"/>
  <c r="AI226" i="1"/>
  <c r="O263" i="1" s="1"/>
  <c r="C228" i="1"/>
  <c r="L227" i="1"/>
  <c r="AL227" i="1"/>
  <c r="L247" i="1"/>
  <c r="AM247" i="1"/>
  <c r="AM246" i="1"/>
  <c r="S264" i="1" s="1"/>
  <c r="T146" i="1"/>
  <c r="T148" i="1" s="1"/>
  <c r="K166" i="1"/>
  <c r="E260" i="1" s="1"/>
  <c r="AI166" i="1"/>
  <c r="O260" i="1" s="1"/>
  <c r="AM186" i="1"/>
  <c r="S261" i="1" s="1"/>
  <c r="W188" i="1"/>
  <c r="Z207" i="1"/>
  <c r="X206" i="1"/>
  <c r="L262" i="1" s="1"/>
  <c r="AN206" i="1"/>
  <c r="T262" i="1" s="1"/>
  <c r="AM227" i="1"/>
  <c r="Y228" i="1"/>
  <c r="AN247" i="1"/>
  <c r="AN246" i="1"/>
  <c r="T264" i="1" s="1"/>
  <c r="R248" i="1"/>
  <c r="U146" i="1"/>
  <c r="I259" i="1" s="1"/>
  <c r="M148" i="1"/>
  <c r="L166" i="1"/>
  <c r="F260" i="1" s="1"/>
  <c r="T166" i="1"/>
  <c r="T168" i="1" s="1"/>
  <c r="AJ166" i="1"/>
  <c r="P260" i="1" s="1"/>
  <c r="H186" i="1"/>
  <c r="H188" i="1" s="1"/>
  <c r="X186" i="1"/>
  <c r="L261" i="1" s="1"/>
  <c r="AN186" i="1"/>
  <c r="T261" i="1" s="1"/>
  <c r="I206" i="1"/>
  <c r="C262" i="1" s="1"/>
  <c r="AO206" i="1"/>
  <c r="U262" i="1" s="1"/>
  <c r="Y208" i="1"/>
  <c r="E228" i="1"/>
  <c r="V227" i="1"/>
  <c r="T247" i="1"/>
  <c r="T248" i="1" s="1"/>
  <c r="T246" i="1"/>
  <c r="U278" i="1"/>
  <c r="S248" i="1"/>
  <c r="AL146" i="1"/>
  <c r="R259" i="1" s="1"/>
  <c r="AK166" i="1"/>
  <c r="Q260" i="1" s="1"/>
  <c r="M168" i="1"/>
  <c r="U168" i="1"/>
  <c r="I186" i="1"/>
  <c r="C261" i="1" s="1"/>
  <c r="Y186" i="1"/>
  <c r="M261" i="1" s="1"/>
  <c r="AO186" i="1"/>
  <c r="U261" i="1" s="1"/>
  <c r="AH206" i="1"/>
  <c r="O228" i="1"/>
  <c r="W227" i="1"/>
  <c r="AE228" i="1"/>
  <c r="X247" i="1"/>
  <c r="X246" i="1"/>
  <c r="L264" i="1" s="1"/>
  <c r="AO246" i="1"/>
  <c r="U264" i="1" s="1"/>
  <c r="V166" i="1"/>
  <c r="J260" i="1" s="1"/>
  <c r="AL166" i="1"/>
  <c r="R260" i="1" s="1"/>
  <c r="J186" i="1"/>
  <c r="D261" i="1" s="1"/>
  <c r="Z186" i="1"/>
  <c r="N261" i="1" s="1"/>
  <c r="K206" i="1"/>
  <c r="E262" i="1" s="1"/>
  <c r="AI206" i="1"/>
  <c r="O262" i="1" s="1"/>
  <c r="G228" i="1"/>
  <c r="H247" i="1"/>
  <c r="H248" i="1" s="1"/>
  <c r="AH247" i="1"/>
  <c r="AH248" i="1" s="1"/>
  <c r="O278" i="1"/>
  <c r="AI248" i="1"/>
  <c r="AG248" i="1"/>
  <c r="G278" i="1"/>
  <c r="L246" i="1"/>
  <c r="F264" i="1" s="1"/>
  <c r="AJ246" i="1"/>
  <c r="P264" i="1" s="1"/>
  <c r="AK246" i="1"/>
  <c r="Q264" i="1" s="1"/>
  <c r="U248" i="1"/>
  <c r="M228" i="1"/>
  <c r="U228" i="1"/>
  <c r="AL246" i="1"/>
  <c r="R264" i="1" s="1"/>
  <c r="W248" i="1"/>
  <c r="H246" i="1"/>
  <c r="AO208" i="1" l="1"/>
  <c r="AM168" i="1"/>
  <c r="AL148" i="1"/>
  <c r="T273" i="1"/>
  <c r="AI208" i="1"/>
  <c r="AN208" i="1"/>
  <c r="U276" i="1"/>
  <c r="AI168" i="1"/>
  <c r="X128" i="1"/>
  <c r="AN89" i="1"/>
  <c r="J67" i="1"/>
  <c r="AK45" i="1"/>
  <c r="J45" i="1"/>
  <c r="T23" i="1"/>
  <c r="K23" i="1"/>
  <c r="AO248" i="1"/>
  <c r="T228" i="1"/>
  <c r="K208" i="1"/>
  <c r="I208" i="1"/>
  <c r="AH208" i="1"/>
  <c r="AH188" i="1"/>
  <c r="AN188" i="1"/>
  <c r="K188" i="1"/>
  <c r="K274" i="1"/>
  <c r="W168" i="1"/>
  <c r="L168" i="1"/>
  <c r="X148" i="1"/>
  <c r="V109" i="1"/>
  <c r="AP107" i="1"/>
  <c r="V257" i="1" s="1"/>
  <c r="AP108" i="1"/>
  <c r="V271" i="1" s="1"/>
  <c r="L109" i="1"/>
  <c r="AO89" i="1"/>
  <c r="W67" i="1"/>
  <c r="AM23" i="1"/>
  <c r="AP22" i="1"/>
  <c r="V267" i="1" s="1"/>
  <c r="AK23" i="1"/>
  <c r="V23" i="1"/>
  <c r="N22" i="1"/>
  <c r="H267" i="1" s="1"/>
  <c r="I23" i="1"/>
  <c r="H275" i="1"/>
  <c r="N276" i="1"/>
  <c r="V275" i="1"/>
  <c r="H273" i="1"/>
  <c r="N270" i="1"/>
  <c r="J274" i="1"/>
  <c r="V168" i="1"/>
  <c r="U269" i="1"/>
  <c r="AO67" i="1"/>
  <c r="F270" i="1"/>
  <c r="L89" i="1"/>
  <c r="AP247" i="1"/>
  <c r="AP246" i="1"/>
  <c r="V264" i="1" s="1"/>
  <c r="Z227" i="1"/>
  <c r="Z226" i="1"/>
  <c r="N263" i="1" s="1"/>
  <c r="T278" i="1"/>
  <c r="AN248" i="1"/>
  <c r="R277" i="1"/>
  <c r="AL228" i="1"/>
  <c r="N186" i="1"/>
  <c r="H261" i="1" s="1"/>
  <c r="N226" i="1"/>
  <c r="H263" i="1" s="1"/>
  <c r="N227" i="1"/>
  <c r="D275" i="1"/>
  <c r="J188" i="1"/>
  <c r="S273" i="1"/>
  <c r="AM148" i="1"/>
  <c r="Q274" i="1"/>
  <c r="AK168" i="1"/>
  <c r="X188" i="1"/>
  <c r="E273" i="1"/>
  <c r="K148" i="1"/>
  <c r="V188" i="1"/>
  <c r="O273" i="1"/>
  <c r="AI148" i="1"/>
  <c r="X208" i="1"/>
  <c r="T188" i="1"/>
  <c r="D273" i="1"/>
  <c r="J148" i="1"/>
  <c r="AL109" i="1"/>
  <c r="AO168" i="1"/>
  <c r="F269" i="1"/>
  <c r="L67" i="1"/>
  <c r="U268" i="1"/>
  <c r="AO45" i="1"/>
  <c r="AO109" i="1"/>
  <c r="W45" i="1"/>
  <c r="AP43" i="1"/>
  <c r="V254" i="1" s="1"/>
  <c r="AP44" i="1"/>
  <c r="J276" i="1"/>
  <c r="V208" i="1"/>
  <c r="AI188" i="1"/>
  <c r="H67" i="1"/>
  <c r="AL248" i="1"/>
  <c r="N267" i="1"/>
  <c r="Z23" i="1"/>
  <c r="J273" i="1"/>
  <c r="V148" i="1"/>
  <c r="Q271" i="1"/>
  <c r="AK109" i="1"/>
  <c r="Q270" i="1"/>
  <c r="AK89" i="1"/>
  <c r="N87" i="1"/>
  <c r="H256" i="1" s="1"/>
  <c r="N88" i="1"/>
  <c r="S269" i="1"/>
  <c r="AM67" i="1"/>
  <c r="Z66" i="1"/>
  <c r="Z65" i="1"/>
  <c r="N255" i="1" s="1"/>
  <c r="AP227" i="1"/>
  <c r="AP226" i="1"/>
  <c r="V263" i="1" s="1"/>
  <c r="N247" i="1"/>
  <c r="N246" i="1"/>
  <c r="H264" i="1" s="1"/>
  <c r="F277" i="1"/>
  <c r="L228" i="1"/>
  <c r="Z167" i="1"/>
  <c r="Z166" i="1"/>
  <c r="N260" i="1" s="1"/>
  <c r="AJ248" i="1"/>
  <c r="U277" i="1"/>
  <c r="AO228" i="1"/>
  <c r="N146" i="1"/>
  <c r="H259" i="1" s="1"/>
  <c r="H208" i="1"/>
  <c r="T272" i="1"/>
  <c r="AN128" i="1"/>
  <c r="Q277" i="1"/>
  <c r="AK228" i="1"/>
  <c r="AP147" i="1"/>
  <c r="AP146" i="1"/>
  <c r="V259" i="1" s="1"/>
  <c r="N257" i="1"/>
  <c r="R272" i="1"/>
  <c r="AL128" i="1"/>
  <c r="Q272" i="1"/>
  <c r="AK128" i="1"/>
  <c r="Z44" i="1"/>
  <c r="Z43" i="1"/>
  <c r="N254" i="1" s="1"/>
  <c r="D270" i="1"/>
  <c r="J89" i="1"/>
  <c r="J109" i="1"/>
  <c r="AH89" i="1"/>
  <c r="O269" i="1"/>
  <c r="AI67" i="1"/>
  <c r="C269" i="1"/>
  <c r="I67" i="1"/>
  <c r="K267" i="1"/>
  <c r="W23" i="1"/>
  <c r="Y109" i="1"/>
  <c r="N21" i="1"/>
  <c r="H253" i="1" s="1"/>
  <c r="AI109" i="1"/>
  <c r="J23" i="1"/>
  <c r="AN23" i="1"/>
  <c r="AL89" i="1"/>
  <c r="D277" i="1"/>
  <c r="J228" i="1"/>
  <c r="Z247" i="1"/>
  <c r="Z246" i="1"/>
  <c r="N264" i="1" s="1"/>
  <c r="J278" i="1"/>
  <c r="V248" i="1"/>
  <c r="F276" i="1"/>
  <c r="L208" i="1"/>
  <c r="N275" i="1"/>
  <c r="Z188" i="1"/>
  <c r="U148" i="1"/>
  <c r="AK208" i="1"/>
  <c r="L274" i="1"/>
  <c r="X168" i="1"/>
  <c r="AO188" i="1"/>
  <c r="U273" i="1"/>
  <c r="AO148" i="1"/>
  <c r="X109" i="1"/>
  <c r="N66" i="1"/>
  <c r="N65" i="1"/>
  <c r="H255" i="1" s="1"/>
  <c r="AL67" i="1"/>
  <c r="AP21" i="1"/>
  <c r="V253" i="1" s="1"/>
  <c r="AN67" i="1"/>
  <c r="L268" i="1"/>
  <c r="X45" i="1"/>
  <c r="T271" i="1"/>
  <c r="AN109" i="1"/>
  <c r="M270" i="1"/>
  <c r="Y89" i="1"/>
  <c r="J268" i="1"/>
  <c r="V45" i="1"/>
  <c r="T268" i="1"/>
  <c r="AN45" i="1"/>
  <c r="E268" i="1"/>
  <c r="K45" i="1"/>
  <c r="AJ23" i="1"/>
  <c r="F278" i="1"/>
  <c r="L248" i="1"/>
  <c r="E274" i="1"/>
  <c r="K168" i="1"/>
  <c r="S275" i="1"/>
  <c r="AM188" i="1"/>
  <c r="R267" i="1"/>
  <c r="AL23" i="1"/>
  <c r="N167" i="1"/>
  <c r="N166" i="1"/>
  <c r="H260" i="1" s="1"/>
  <c r="AM228" i="1"/>
  <c r="S277" i="1"/>
  <c r="P272" i="1"/>
  <c r="AJ128" i="1"/>
  <c r="J248" i="1"/>
  <c r="D278" i="1"/>
  <c r="N207" i="1"/>
  <c r="N206" i="1"/>
  <c r="H262" i="1" s="1"/>
  <c r="AJ188" i="1"/>
  <c r="U272" i="1"/>
  <c r="AO128" i="1"/>
  <c r="I188" i="1"/>
  <c r="K273" i="1"/>
  <c r="W148" i="1"/>
  <c r="P276" i="1"/>
  <c r="AJ208" i="1"/>
  <c r="N272" i="1"/>
  <c r="Z128" i="1"/>
  <c r="C274" i="1"/>
  <c r="I168" i="1"/>
  <c r="S272" i="1"/>
  <c r="AM128" i="1"/>
  <c r="S268" i="1"/>
  <c r="AM45" i="1"/>
  <c r="C270" i="1"/>
  <c r="I89" i="1"/>
  <c r="J270" i="1"/>
  <c r="V89" i="1"/>
  <c r="C271" i="1"/>
  <c r="I109" i="1"/>
  <c r="S270" i="1"/>
  <c r="AM89" i="1"/>
  <c r="AM109" i="1"/>
  <c r="O270" i="1"/>
  <c r="AI89" i="1"/>
  <c r="L269" i="1"/>
  <c r="X67" i="1"/>
  <c r="H258" i="1"/>
  <c r="N127" i="1"/>
  <c r="Z206" i="1"/>
  <c r="N262" i="1" s="1"/>
  <c r="AL45" i="1"/>
  <c r="AJ45" i="1"/>
  <c r="AI23" i="1"/>
  <c r="C263" i="1"/>
  <c r="I228" i="1"/>
  <c r="K270" i="1"/>
  <c r="W89" i="1"/>
  <c r="P269" i="1"/>
  <c r="AJ67" i="1"/>
  <c r="AO23" i="1"/>
  <c r="L278" i="1"/>
  <c r="X248" i="1"/>
  <c r="AK248" i="1"/>
  <c r="O277" i="1"/>
  <c r="AI228" i="1"/>
  <c r="I248" i="1"/>
  <c r="F272" i="1"/>
  <c r="L128" i="1"/>
  <c r="AP207" i="1"/>
  <c r="AP206" i="1"/>
  <c r="V262" i="1" s="1"/>
  <c r="K128" i="1"/>
  <c r="Q273" i="1"/>
  <c r="AK148" i="1"/>
  <c r="D272" i="1"/>
  <c r="J128" i="1"/>
  <c r="V128" i="1"/>
  <c r="AL208" i="1"/>
  <c r="H271" i="1"/>
  <c r="N109" i="1"/>
  <c r="E269" i="1"/>
  <c r="K67" i="1"/>
  <c r="L267" i="1"/>
  <c r="X23" i="1"/>
  <c r="AH109" i="1"/>
  <c r="Q269" i="1"/>
  <c r="AK67" i="1"/>
  <c r="AP88" i="1"/>
  <c r="AP87" i="1"/>
  <c r="V256" i="1" s="1"/>
  <c r="AP65" i="1"/>
  <c r="V255" i="1" s="1"/>
  <c r="AP66" i="1"/>
  <c r="C272" i="1"/>
  <c r="I128" i="1"/>
  <c r="AI45" i="1"/>
  <c r="M273" i="1"/>
  <c r="Y148" i="1"/>
  <c r="V272" i="1"/>
  <c r="AP128" i="1"/>
  <c r="F267" i="1"/>
  <c r="L23" i="1"/>
  <c r="E277" i="1"/>
  <c r="K228" i="1"/>
  <c r="Z147" i="1"/>
  <c r="Z146" i="1"/>
  <c r="N259" i="1" s="1"/>
  <c r="O272" i="1"/>
  <c r="AI128" i="1"/>
  <c r="AL168" i="1"/>
  <c r="F273" i="1"/>
  <c r="L148" i="1"/>
  <c r="Y188" i="1"/>
  <c r="P274" i="1"/>
  <c r="AJ168" i="1"/>
  <c r="AH168" i="1"/>
  <c r="AP186" i="1"/>
  <c r="V261" i="1" s="1"/>
  <c r="D276" i="1"/>
  <c r="J208" i="1"/>
  <c r="F275" i="1"/>
  <c r="L188" i="1"/>
  <c r="I148" i="1"/>
  <c r="J269" i="1"/>
  <c r="V67" i="1"/>
  <c r="K109" i="1"/>
  <c r="H109" i="1"/>
  <c r="L45" i="1"/>
  <c r="W228" i="1"/>
  <c r="K277" i="1"/>
  <c r="J277" i="1"/>
  <c r="V228" i="1"/>
  <c r="S278" i="1"/>
  <c r="AM248" i="1"/>
  <c r="S276" i="1"/>
  <c r="AM208" i="1"/>
  <c r="T128" i="1"/>
  <c r="D274" i="1"/>
  <c r="J168" i="1"/>
  <c r="P273" i="1"/>
  <c r="AJ148" i="1"/>
  <c r="Z87" i="1"/>
  <c r="N256" i="1" s="1"/>
  <c r="R275" i="1"/>
  <c r="AL188" i="1"/>
  <c r="V274" i="1"/>
  <c r="AP168" i="1"/>
  <c r="AJ89" i="1"/>
  <c r="E270" i="1"/>
  <c r="K89" i="1"/>
  <c r="AN168" i="1"/>
  <c r="L270" i="1"/>
  <c r="X89" i="1"/>
  <c r="C268" i="1"/>
  <c r="I45" i="1"/>
  <c r="M269" i="1"/>
  <c r="Y67" i="1"/>
  <c r="N43" i="1"/>
  <c r="H254" i="1" s="1"/>
  <c r="N44" i="1"/>
  <c r="Z208" i="1" l="1"/>
  <c r="N188" i="1"/>
  <c r="Z89" i="1"/>
  <c r="AP23" i="1"/>
  <c r="V273" i="1"/>
  <c r="AP148" i="1"/>
  <c r="H268" i="1"/>
  <c r="N45" i="1"/>
  <c r="V269" i="1"/>
  <c r="AP67" i="1"/>
  <c r="V277" i="1"/>
  <c r="AP228" i="1"/>
  <c r="V278" i="1"/>
  <c r="AP248" i="1"/>
  <c r="H272" i="1"/>
  <c r="N128" i="1"/>
  <c r="H276" i="1"/>
  <c r="N208" i="1"/>
  <c r="H274" i="1"/>
  <c r="N168" i="1"/>
  <c r="N148" i="1"/>
  <c r="N274" i="1"/>
  <c r="Z168" i="1"/>
  <c r="N269" i="1"/>
  <c r="Z67" i="1"/>
  <c r="N268" i="1"/>
  <c r="Z45" i="1"/>
  <c r="V270" i="1"/>
  <c r="AP89" i="1"/>
  <c r="H269" i="1"/>
  <c r="N67" i="1"/>
  <c r="N278" i="1"/>
  <c r="Z248" i="1"/>
  <c r="AP188" i="1"/>
  <c r="N23" i="1"/>
  <c r="N273" i="1"/>
  <c r="Z148" i="1"/>
  <c r="V268" i="1"/>
  <c r="AP45" i="1"/>
  <c r="V276" i="1"/>
  <c r="AP208" i="1"/>
  <c r="N271" i="1"/>
  <c r="Z109" i="1"/>
  <c r="H270" i="1"/>
  <c r="N89" i="1"/>
  <c r="AP109" i="1"/>
  <c r="N248" i="1"/>
  <c r="H278" i="1"/>
  <c r="H277" i="1"/>
  <c r="N228" i="1"/>
  <c r="N277" i="1"/>
  <c r="Z228" i="1"/>
</calcChain>
</file>

<file path=xl/sharedStrings.xml><?xml version="1.0" encoding="utf-8"?>
<sst xmlns="http://schemas.openxmlformats.org/spreadsheetml/2006/main" count="333" uniqueCount="223">
  <si>
    <t>CR Values</t>
  </si>
  <si>
    <t>Eriodictiol (E)</t>
  </si>
  <si>
    <t>Eriodictiol-Gluc</t>
  </si>
  <si>
    <t>Eriodictiol-sulfate</t>
  </si>
  <si>
    <t>ESS</t>
  </si>
  <si>
    <t>TOTAL E</t>
  </si>
  <si>
    <t xml:space="preserve">Homoeriodictiol </t>
  </si>
  <si>
    <t>Homoeriodictiol-G</t>
  </si>
  <si>
    <t>Homoeriodictiol -GG</t>
  </si>
  <si>
    <t>Homoeriodictiol-S</t>
  </si>
  <si>
    <t>Homoeriodictiol-GS</t>
  </si>
  <si>
    <t>TOTAL HE</t>
  </si>
  <si>
    <t>Naringenina (N)</t>
  </si>
  <si>
    <t>Naringenina-glc</t>
  </si>
  <si>
    <t>Narirutina</t>
  </si>
  <si>
    <t>NS</t>
  </si>
  <si>
    <t>NG</t>
  </si>
  <si>
    <t>NGG</t>
  </si>
  <si>
    <t>NSG</t>
  </si>
  <si>
    <t>TOTAL N</t>
  </si>
  <si>
    <t>1 UA -1</t>
  </si>
  <si>
    <t>2 UA -1</t>
  </si>
  <si>
    <t>3 UA -1</t>
  </si>
  <si>
    <t>4 UA -1</t>
  </si>
  <si>
    <t>5 UA -1</t>
  </si>
  <si>
    <t>7 UA -1</t>
  </si>
  <si>
    <t>8 UA -1</t>
  </si>
  <si>
    <t>10 UA -1</t>
  </si>
  <si>
    <t>11 UA -1</t>
  </si>
  <si>
    <t>12 UA -1</t>
  </si>
  <si>
    <t>13 UA -1</t>
  </si>
  <si>
    <t>14 UA -1</t>
  </si>
  <si>
    <t>15 UA -1</t>
  </si>
  <si>
    <t>16 UA -1</t>
  </si>
  <si>
    <t>17 UA -1</t>
  </si>
  <si>
    <t>18 UA -1</t>
  </si>
  <si>
    <t>19 UA -1</t>
  </si>
  <si>
    <t>20 UA -1</t>
  </si>
  <si>
    <t>Mean</t>
  </si>
  <si>
    <t>SD</t>
  </si>
  <si>
    <t>CV%</t>
  </si>
  <si>
    <t>1  UA 3,5</t>
  </si>
  <si>
    <t>2  UA 3,5</t>
  </si>
  <si>
    <t>3  UA 3,5</t>
  </si>
  <si>
    <t>4  UA 3,5</t>
  </si>
  <si>
    <t>5  UA 3,5</t>
  </si>
  <si>
    <t>7  UA 3,5</t>
  </si>
  <si>
    <t>8  UA 3,5</t>
  </si>
  <si>
    <t>10 UA 3,5</t>
  </si>
  <si>
    <t>11 UA 3,5</t>
  </si>
  <si>
    <t>12 UA 3,5</t>
  </si>
  <si>
    <t>13 UA 3,5</t>
  </si>
  <si>
    <t>14 UA 3,5</t>
  </si>
  <si>
    <t>15 UA 3,5</t>
  </si>
  <si>
    <t>16 UA 3,5</t>
  </si>
  <si>
    <t>17 UA 3,5</t>
  </si>
  <si>
    <t>18 UA 3,5</t>
  </si>
  <si>
    <t>19 UA 3,5</t>
  </si>
  <si>
    <t>20 UA 3,5</t>
  </si>
  <si>
    <t>1 UA 12</t>
  </si>
  <si>
    <t>2 UA 12</t>
  </si>
  <si>
    <t>3 UA 12</t>
  </si>
  <si>
    <t>4 UA 12</t>
  </si>
  <si>
    <t>5 UA 12</t>
  </si>
  <si>
    <t>7 UA 12</t>
  </si>
  <si>
    <t>8 UA 12</t>
  </si>
  <si>
    <t>10 UA 12</t>
  </si>
  <si>
    <t>11 UA 12</t>
  </si>
  <si>
    <t>12 UA 12</t>
  </si>
  <si>
    <t>13 UA 12</t>
  </si>
  <si>
    <t>14 UA 12</t>
  </si>
  <si>
    <t>15 UA 12</t>
  </si>
  <si>
    <t>16 UA 12</t>
  </si>
  <si>
    <t>17 UA 12</t>
  </si>
  <si>
    <t>18 UA 12</t>
  </si>
  <si>
    <t>19 UA 12</t>
  </si>
  <si>
    <t>20 UA 12</t>
  </si>
  <si>
    <t>1 UA 24</t>
  </si>
  <si>
    <t>2 UA 24</t>
  </si>
  <si>
    <t>3 UA 24</t>
  </si>
  <si>
    <t>4 UA 24</t>
  </si>
  <si>
    <t>5 UA 24</t>
  </si>
  <si>
    <t>7 UA 24</t>
  </si>
  <si>
    <t>8 UA 24</t>
  </si>
  <si>
    <t>10 UA 24</t>
  </si>
  <si>
    <t>11 UA 24</t>
  </si>
  <si>
    <t>12 UA 24</t>
  </si>
  <si>
    <t>13 UA 24</t>
  </si>
  <si>
    <t>14 UA 24</t>
  </si>
  <si>
    <t>15 UA 24</t>
  </si>
  <si>
    <t>16 UA 24</t>
  </si>
  <si>
    <t>17 UA 24</t>
  </si>
  <si>
    <t>18 UA 24</t>
  </si>
  <si>
    <t>19 UA 24</t>
  </si>
  <si>
    <t>20 UA 24</t>
  </si>
  <si>
    <t>1 UB -1</t>
  </si>
  <si>
    <t>2 UB -1</t>
  </si>
  <si>
    <t>3 UB -1</t>
  </si>
  <si>
    <t>4 UB -1</t>
  </si>
  <si>
    <t>5 UB -1</t>
  </si>
  <si>
    <t>7 UB -1</t>
  </si>
  <si>
    <t>8 UB -1</t>
  </si>
  <si>
    <t>10 UB -1</t>
  </si>
  <si>
    <t>11 UB -1</t>
  </si>
  <si>
    <t>12 UB -1</t>
  </si>
  <si>
    <t>13 UB -1</t>
  </si>
  <si>
    <t>15 UB -1</t>
  </si>
  <si>
    <t>17 UB -1</t>
  </si>
  <si>
    <t>18 UB -1</t>
  </si>
  <si>
    <t>19 UB -1</t>
  </si>
  <si>
    <t>20 UB -1</t>
  </si>
  <si>
    <t>2  UB 3,5</t>
  </si>
  <si>
    <t>3  UB 3,5</t>
  </si>
  <si>
    <t>4  UB 3,5</t>
  </si>
  <si>
    <t>5  UB 3,5</t>
  </si>
  <si>
    <t>7  UB 3,5</t>
  </si>
  <si>
    <t>8  UB 3,5</t>
  </si>
  <si>
    <t>10 UB 3,5</t>
  </si>
  <si>
    <t>11 UB 3,5</t>
  </si>
  <si>
    <t>12 UB 3,5</t>
  </si>
  <si>
    <t>13 UB 3,5</t>
  </si>
  <si>
    <t>15 UB 3,5</t>
  </si>
  <si>
    <t>17 UB 3,5</t>
  </si>
  <si>
    <t>18 UB 3,5</t>
  </si>
  <si>
    <t>19 UB 3,5</t>
  </si>
  <si>
    <t>20 UB 3,5</t>
  </si>
  <si>
    <t>1 UB 12</t>
  </si>
  <si>
    <t>2 UB 12</t>
  </si>
  <si>
    <t>3 UB 12</t>
  </si>
  <si>
    <t>4 UB 12</t>
  </si>
  <si>
    <t>5 UB 12</t>
  </si>
  <si>
    <t>7 UB 12</t>
  </si>
  <si>
    <t>8 UB 12</t>
  </si>
  <si>
    <t>10 UB 12</t>
  </si>
  <si>
    <t>11 UB 12</t>
  </si>
  <si>
    <t>12 UB 12</t>
  </si>
  <si>
    <t>13 UB 12</t>
  </si>
  <si>
    <t>15 UB 12</t>
  </si>
  <si>
    <t>17 UB 12</t>
  </si>
  <si>
    <t>18 UB 12</t>
  </si>
  <si>
    <t>19 UB 12</t>
  </si>
  <si>
    <t>20 UB 12</t>
  </si>
  <si>
    <t>1 UB 24</t>
  </si>
  <si>
    <t>2 UB 24</t>
  </si>
  <si>
    <t>3 UB 24</t>
  </si>
  <si>
    <t>4 UB 24</t>
  </si>
  <si>
    <t>5 UB 24</t>
  </si>
  <si>
    <t>7 UB 24</t>
  </si>
  <si>
    <t>8 UB 24</t>
  </si>
  <si>
    <t>10 UB 24</t>
  </si>
  <si>
    <t>11 UB 24</t>
  </si>
  <si>
    <t>12 UB 24</t>
  </si>
  <si>
    <t>13 UB 24</t>
  </si>
  <si>
    <t>15 UB 24</t>
  </si>
  <si>
    <t>17 UB 24</t>
  </si>
  <si>
    <t>18 UB 24</t>
  </si>
  <si>
    <t>19 UB 24</t>
  </si>
  <si>
    <t>20 UB 24</t>
  </si>
  <si>
    <t>1 UC -1</t>
  </si>
  <si>
    <t>4 UC -1</t>
  </si>
  <si>
    <t>5 UC -1</t>
  </si>
  <si>
    <t>7 UC -1</t>
  </si>
  <si>
    <t>10 UC -1</t>
  </si>
  <si>
    <t>11 UC -1</t>
  </si>
  <si>
    <t>12 UC -1</t>
  </si>
  <si>
    <t>13 UC -1</t>
  </si>
  <si>
    <t>14 UC -1</t>
  </si>
  <si>
    <t>15 UC -1</t>
  </si>
  <si>
    <t>16 UC -1</t>
  </si>
  <si>
    <t>17 UC -1</t>
  </si>
  <si>
    <t>18 UC -1</t>
  </si>
  <si>
    <t>19 UC -1</t>
  </si>
  <si>
    <t>20 UC -1</t>
  </si>
  <si>
    <t>1  UC 3,5</t>
  </si>
  <si>
    <t>4  UC 3,5</t>
  </si>
  <si>
    <t>5  UC 3,5</t>
  </si>
  <si>
    <t>7  UC 3,5</t>
  </si>
  <si>
    <t>10 UC 3,5</t>
  </si>
  <si>
    <t>11 UC 3,5</t>
  </si>
  <si>
    <t>12 UC 3,5</t>
  </si>
  <si>
    <t>13 UC 3,5</t>
  </si>
  <si>
    <t>14 UC 3,5</t>
  </si>
  <si>
    <t>15 UC 3,5</t>
  </si>
  <si>
    <t>16 UC 3,5</t>
  </si>
  <si>
    <t>17 UC 3,5</t>
  </si>
  <si>
    <t>18 UC 3,5</t>
  </si>
  <si>
    <t>19 UC 3,5</t>
  </si>
  <si>
    <t>20 UC 3,5</t>
  </si>
  <si>
    <t>1 UC 12</t>
  </si>
  <si>
    <t>4 UC 12</t>
  </si>
  <si>
    <t>5 UC 12</t>
  </si>
  <si>
    <t>7 UC 12</t>
  </si>
  <si>
    <t>10 UC 12</t>
  </si>
  <si>
    <t>11 UC 12</t>
  </si>
  <si>
    <t>12 UC 12</t>
  </si>
  <si>
    <t>13 UC 12</t>
  </si>
  <si>
    <t>14 UC 12</t>
  </si>
  <si>
    <t>15 UC 12</t>
  </si>
  <si>
    <t>16 UC 12</t>
  </si>
  <si>
    <t>17 UC 12</t>
  </si>
  <si>
    <t>18 UC 12</t>
  </si>
  <si>
    <t>19 UC 12</t>
  </si>
  <si>
    <t>20 UC 12</t>
  </si>
  <si>
    <t>1 UC 24</t>
  </si>
  <si>
    <t>4 UC 24</t>
  </si>
  <si>
    <t>5 UC 24</t>
  </si>
  <si>
    <t>7 UC 24</t>
  </si>
  <si>
    <t>10 UC 24</t>
  </si>
  <si>
    <t>11 UC 24</t>
  </si>
  <si>
    <t>12 UC 24</t>
  </si>
  <si>
    <t>13 UC 24</t>
  </si>
  <si>
    <t>14 UC 24</t>
  </si>
  <si>
    <t>15 UC 24</t>
  </si>
  <si>
    <t>16 UC 24</t>
  </si>
  <si>
    <t>17 UC 24</t>
  </si>
  <si>
    <t>18 UC 24</t>
  </si>
  <si>
    <t>19 UC 24</t>
  </si>
  <si>
    <t>20 UC 24</t>
  </si>
  <si>
    <t>A</t>
  </si>
  <si>
    <t>B</t>
  </si>
  <si>
    <t>C</t>
  </si>
  <si>
    <t>total microg</t>
  </si>
  <si>
    <t>total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</si>
</sst>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6" borderId="0" xfId="0" applyFill="1"/>
    <xf numFmtId="0" fontId="0" fillId="0" borderId="3" xfId="0" applyBorder="1" applyAlignment="1">
      <alignment horizontal="right"/>
    </xf>
    <xf numFmtId="0" fontId="0" fillId="7" borderId="0" xfId="0" applyFill="1"/>
    <xf numFmtId="0" fontId="0" fillId="8" borderId="0" xfId="0" applyFill="1"/>
    <xf numFmtId="2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2" fontId="0" fillId="0" borderId="0" xfId="0" applyNumberFormat="1"/>
    <xf numFmtId="0" fontId="0" fillId="15" borderId="0" xfId="0" applyFill="1" applyAlignment="1">
      <alignment horizontal="center"/>
    </xf>
    <xf numFmtId="0" fontId="0" fillId="15" borderId="0" xfId="0" applyFill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9" borderId="5" xfId="0" applyFont="1" applyFill="1" applyBorder="1"/>
    <xf numFmtId="0" fontId="1" fillId="9" borderId="6" xfId="0" applyFont="1" applyFill="1" applyBorder="1"/>
    <xf numFmtId="2" fontId="0" fillId="0" borderId="2" xfId="0" applyNumberFormat="1" applyBorder="1" applyAlignment="1">
      <alignment horizontal="right"/>
    </xf>
    <xf numFmtId="2" fontId="2" fillId="0" borderId="6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0" fontId="0" fillId="0" borderId="6" xfId="0" applyBorder="1"/>
    <xf numFmtId="0" fontId="1" fillId="9" borderId="0" xfId="0" applyFont="1" applyFill="1" applyBorder="1"/>
    <xf numFmtId="2" fontId="2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/>
    <xf numFmtId="0" fontId="1" fillId="9" borderId="7" xfId="0" applyFont="1" applyFill="1" applyBorder="1"/>
    <xf numFmtId="2" fontId="3" fillId="0" borderId="8" xfId="0" applyNumberFormat="1" applyFont="1" applyBorder="1" applyAlignment="1">
      <alignment horizontal="right" vertical="center"/>
    </xf>
    <xf numFmtId="2" fontId="3" fillId="10" borderId="8" xfId="0" applyNumberFormat="1" applyFont="1" applyFill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0" fillId="0" borderId="7" xfId="0" applyBorder="1"/>
    <xf numFmtId="166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2" fontId="0" fillId="10" borderId="0" xfId="0" applyNumberFormat="1" applyFill="1"/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</a:t>
            </a:r>
            <a:r>
              <a:rPr lang="tr-TR" baseline="0"/>
              <a:t> G</a:t>
            </a:r>
            <a:endParaRPr lang="tr-T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CR'!$E$267:$E$270</c:f>
                <c:numCache>
                  <c:formatCode>General</c:formatCode>
                  <c:ptCount val="4"/>
                  <c:pt idx="0">
                    <c:v>6.6273450028605779E-3</c:v>
                  </c:pt>
                  <c:pt idx="1">
                    <c:v>1.789696633537026E-2</c:v>
                  </c:pt>
                  <c:pt idx="2">
                    <c:v>8.2999093210462949E-3</c:v>
                  </c:pt>
                  <c:pt idx="3">
                    <c:v>6.1483950948415054E-3</c:v>
                  </c:pt>
                </c:numCache>
              </c:numRef>
            </c:plus>
            <c:minus>
              <c:numRef>
                <c:f>'Flavanonas Transponer CR'!$E$267:$E$270</c:f>
                <c:numCache>
                  <c:formatCode>General</c:formatCode>
                  <c:ptCount val="4"/>
                  <c:pt idx="0">
                    <c:v>6.6273450028605779E-3</c:v>
                  </c:pt>
                  <c:pt idx="1">
                    <c:v>1.789696633537026E-2</c:v>
                  </c:pt>
                  <c:pt idx="2">
                    <c:v>8.2999093210462949E-3</c:v>
                  </c:pt>
                  <c:pt idx="3">
                    <c:v>6.1483950948415054E-3</c:v>
                  </c:pt>
                </c:numCache>
              </c:numRef>
            </c:minus>
          </c:errBars>
          <c:val>
            <c:numRef>
              <c:f>'Flavanonas Transponer CR'!$E$253:$E$256</c:f>
              <c:numCache>
                <c:formatCode>0.00</c:formatCode>
                <c:ptCount val="4"/>
                <c:pt idx="0">
                  <c:v>1.0032866203621881E-2</c:v>
                </c:pt>
                <c:pt idx="1">
                  <c:v>2.3329117175188836E-2</c:v>
                </c:pt>
                <c:pt idx="2">
                  <c:v>1.2793736925502423E-2</c:v>
                </c:pt>
                <c:pt idx="3">
                  <c:v>1.4310771370779083E-2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2-4A86-83C2-03B9968098E2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CR'!$E$271:$E$274</c:f>
                <c:numCache>
                  <c:formatCode>General</c:formatCode>
                  <c:ptCount val="4"/>
                  <c:pt idx="0">
                    <c:v>1.0790902120156385E-2</c:v>
                  </c:pt>
                  <c:pt idx="1">
                    <c:v>2.0915509642944429E-2</c:v>
                  </c:pt>
                  <c:pt idx="2">
                    <c:v>7.0403499893772854E-3</c:v>
                  </c:pt>
                  <c:pt idx="3">
                    <c:v>1.0187840591017308E-2</c:v>
                  </c:pt>
                </c:numCache>
              </c:numRef>
            </c:plus>
            <c:minus>
              <c:numRef>
                <c:f>'Flavanonas Transponer CR'!$E$271:$E$274</c:f>
                <c:numCache>
                  <c:formatCode>General</c:formatCode>
                  <c:ptCount val="4"/>
                  <c:pt idx="0">
                    <c:v>1.0790902120156385E-2</c:v>
                  </c:pt>
                  <c:pt idx="1">
                    <c:v>2.0915509642944429E-2</c:v>
                  </c:pt>
                  <c:pt idx="2">
                    <c:v>7.0403499893772854E-3</c:v>
                  </c:pt>
                  <c:pt idx="3">
                    <c:v>1.0187840591017308E-2</c:v>
                  </c:pt>
                </c:numCache>
              </c:numRef>
            </c:minus>
          </c:errBars>
          <c:val>
            <c:numRef>
              <c:f>'Flavanonas Transponer CR'!$E$257:$E$260</c:f>
              <c:numCache>
                <c:formatCode>0.00</c:formatCode>
                <c:ptCount val="4"/>
                <c:pt idx="0">
                  <c:v>1.2378093349603232E-2</c:v>
                </c:pt>
                <c:pt idx="1">
                  <c:v>2.3436945491325748E-2</c:v>
                </c:pt>
                <c:pt idx="2">
                  <c:v>1.1434274313830454E-2</c:v>
                </c:pt>
                <c:pt idx="3">
                  <c:v>1.3368103981477251E-2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2-4A86-83C2-03B9968098E2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CR'!$E$275:$E$278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CR'!$E$275:$E$278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CR'!$E$261:$E$264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2-4A86-83C2-03B996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99328"/>
        <c:axId val="218505216"/>
      </c:lineChart>
      <c:catAx>
        <c:axId val="21849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505216"/>
        <c:crosses val="autoZero"/>
        <c:auto val="1"/>
        <c:lblAlgn val="ctr"/>
        <c:lblOffset val="100"/>
        <c:noMultiLvlLbl val="0"/>
      </c:catAx>
      <c:valAx>
        <c:axId val="21850521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84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NSG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CR'!$U$267:$U$270</c:f>
                <c:numCache>
                  <c:formatCode>General</c:formatCode>
                  <c:ptCount val="4"/>
                  <c:pt idx="0">
                    <c:v>1.810075642041723</c:v>
                  </c:pt>
                  <c:pt idx="1">
                    <c:v>2.6605394590730826</c:v>
                  </c:pt>
                  <c:pt idx="2">
                    <c:v>1.5776427254986021</c:v>
                  </c:pt>
                  <c:pt idx="3">
                    <c:v>1.1455316387968968</c:v>
                  </c:pt>
                </c:numCache>
              </c:numRef>
            </c:plus>
            <c:minus>
              <c:numRef>
                <c:f>'Flavanonas Transponer CR'!$U$267:$U$270</c:f>
                <c:numCache>
                  <c:formatCode>General</c:formatCode>
                  <c:ptCount val="4"/>
                  <c:pt idx="0">
                    <c:v>1.810075642041723</c:v>
                  </c:pt>
                  <c:pt idx="1">
                    <c:v>2.6605394590730826</c:v>
                  </c:pt>
                  <c:pt idx="2">
                    <c:v>1.5776427254986021</c:v>
                  </c:pt>
                  <c:pt idx="3">
                    <c:v>1.1455316387968968</c:v>
                  </c:pt>
                </c:numCache>
              </c:numRef>
            </c:minus>
          </c:errBars>
          <c:val>
            <c:numRef>
              <c:f>'Flavanonas Transponer CR'!$U$253:$U$256</c:f>
              <c:numCache>
                <c:formatCode>0.00</c:formatCode>
                <c:ptCount val="4"/>
                <c:pt idx="0">
                  <c:v>0.92566765631933701</c:v>
                </c:pt>
                <c:pt idx="1">
                  <c:v>1.7163561345985805</c:v>
                </c:pt>
                <c:pt idx="2">
                  <c:v>0.82237832699771807</c:v>
                </c:pt>
                <c:pt idx="3">
                  <c:v>0.76480939804013082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E-443A-BD91-34520DB9E915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CR'!$U$271:$U$274</c:f>
                <c:numCache>
                  <c:formatCode>General</c:formatCode>
                  <c:ptCount val="4"/>
                  <c:pt idx="0">
                    <c:v>0.76085364335442662</c:v>
                  </c:pt>
                  <c:pt idx="1">
                    <c:v>2.8745754570881461</c:v>
                  </c:pt>
                  <c:pt idx="2">
                    <c:v>0.43209732501973541</c:v>
                  </c:pt>
                  <c:pt idx="3">
                    <c:v>0.74023372379027785</c:v>
                  </c:pt>
                </c:numCache>
              </c:numRef>
            </c:plus>
            <c:minus>
              <c:numRef>
                <c:f>'Flavanonas Transponer CR'!$U$271:$U$274</c:f>
                <c:numCache>
                  <c:formatCode>General</c:formatCode>
                  <c:ptCount val="4"/>
                  <c:pt idx="0">
                    <c:v>0.76085364335442662</c:v>
                  </c:pt>
                  <c:pt idx="1">
                    <c:v>2.8745754570881461</c:v>
                  </c:pt>
                  <c:pt idx="2">
                    <c:v>0.43209732501973541</c:v>
                  </c:pt>
                  <c:pt idx="3">
                    <c:v>0.74023372379027785</c:v>
                  </c:pt>
                </c:numCache>
              </c:numRef>
            </c:minus>
          </c:errBars>
          <c:val>
            <c:numRef>
              <c:f>'Flavanonas Transponer CR'!$U$257:$U$260</c:f>
              <c:numCache>
                <c:formatCode>0.00</c:formatCode>
                <c:ptCount val="4"/>
                <c:pt idx="0">
                  <c:v>0.54021755985001663</c:v>
                </c:pt>
                <c:pt idx="1">
                  <c:v>0.89044121229939688</c:v>
                </c:pt>
                <c:pt idx="2">
                  <c:v>0.183959250773605</c:v>
                </c:pt>
                <c:pt idx="3">
                  <c:v>0.30984825902430713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43A-BD91-34520DB9E915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CR'!$U$275:$U$278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CR'!$U$275:$U$278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CR'!$U$261:$U$264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E-443A-BD91-34520DB9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08320"/>
        <c:axId val="220809856"/>
      </c:lineChart>
      <c:catAx>
        <c:axId val="22080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809856"/>
        <c:crosses val="autoZero"/>
        <c:auto val="1"/>
        <c:lblAlgn val="ctr"/>
        <c:lblOffset val="100"/>
        <c:noMultiLvlLbl val="0"/>
      </c:catAx>
      <c:valAx>
        <c:axId val="22080985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8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</a:t>
            </a:r>
            <a:r>
              <a:rPr lang="tr-TR" baseline="0"/>
              <a:t> S</a:t>
            </a:r>
            <a:endParaRPr lang="tr-T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CR'!$F$267:$F$270</c:f>
                <c:numCache>
                  <c:formatCode>General</c:formatCode>
                  <c:ptCount val="4"/>
                  <c:pt idx="0">
                    <c:v>0.35645518201326404</c:v>
                  </c:pt>
                  <c:pt idx="1">
                    <c:v>0.27031837835509193</c:v>
                  </c:pt>
                  <c:pt idx="2">
                    <c:v>7.9266192112481135E-2</c:v>
                  </c:pt>
                  <c:pt idx="3">
                    <c:v>2.4846479999454149E-2</c:v>
                  </c:pt>
                </c:numCache>
              </c:numRef>
            </c:plus>
            <c:minus>
              <c:numRef>
                <c:f>'Flavanonas Transponer CR'!$F$267:$F$270</c:f>
                <c:numCache>
                  <c:formatCode>General</c:formatCode>
                  <c:ptCount val="4"/>
                  <c:pt idx="0">
                    <c:v>0.35645518201326404</c:v>
                  </c:pt>
                  <c:pt idx="1">
                    <c:v>0.27031837835509193</c:v>
                  </c:pt>
                  <c:pt idx="2">
                    <c:v>7.9266192112481135E-2</c:v>
                  </c:pt>
                  <c:pt idx="3">
                    <c:v>2.4846479999454149E-2</c:v>
                  </c:pt>
                </c:numCache>
              </c:numRef>
            </c:minus>
          </c:errBars>
          <c:val>
            <c:numRef>
              <c:f>'Flavanonas Transponer CR'!$F$253:$F$256</c:f>
              <c:numCache>
                <c:formatCode>0.00</c:formatCode>
                <c:ptCount val="4"/>
                <c:pt idx="0">
                  <c:v>0.11275382334324154</c:v>
                </c:pt>
                <c:pt idx="1">
                  <c:v>0.10538160871524403</c:v>
                </c:pt>
                <c:pt idx="2">
                  <c:v>5.6497213311802096E-2</c:v>
                </c:pt>
                <c:pt idx="3">
                  <c:v>2.8553624966169151E-2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0-4B1B-8F38-9474D40AE51F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CR'!$F$271:$F$274</c:f>
                <c:numCache>
                  <c:formatCode>General</c:formatCode>
                  <c:ptCount val="4"/>
                  <c:pt idx="0">
                    <c:v>4.5440323536462171E-2</c:v>
                  </c:pt>
                  <c:pt idx="1">
                    <c:v>8.0979756155290641E-2</c:v>
                  </c:pt>
                  <c:pt idx="2">
                    <c:v>0.20648354017868839</c:v>
                  </c:pt>
                  <c:pt idx="3">
                    <c:v>4.5346887819686689E-2</c:v>
                  </c:pt>
                </c:numCache>
              </c:numRef>
            </c:plus>
            <c:minus>
              <c:numRef>
                <c:f>'Flavanonas Transponer CR'!$F$271:$F$274</c:f>
                <c:numCache>
                  <c:formatCode>General</c:formatCode>
                  <c:ptCount val="4"/>
                  <c:pt idx="0">
                    <c:v>4.5440323536462171E-2</c:v>
                  </c:pt>
                  <c:pt idx="1">
                    <c:v>8.0979756155290641E-2</c:v>
                  </c:pt>
                  <c:pt idx="2">
                    <c:v>0.20648354017868839</c:v>
                  </c:pt>
                  <c:pt idx="3">
                    <c:v>4.5346887819686689E-2</c:v>
                  </c:pt>
                </c:numCache>
              </c:numRef>
            </c:minus>
          </c:errBars>
          <c:val>
            <c:numRef>
              <c:f>'Flavanonas Transponer CR'!$F$257:$F$260</c:f>
              <c:numCache>
                <c:formatCode>0.00</c:formatCode>
                <c:ptCount val="4"/>
                <c:pt idx="0">
                  <c:v>4.7839109752465678E-2</c:v>
                </c:pt>
                <c:pt idx="1">
                  <c:v>7.4994816206679069E-2</c:v>
                </c:pt>
                <c:pt idx="2">
                  <c:v>9.5267054327954362E-2</c:v>
                </c:pt>
                <c:pt idx="3">
                  <c:v>3.6662009518577995E-2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B1B-8F38-9474D40AE51F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CR'!$F$275:$F$278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CR'!$F$275:$F$278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CR'!$F$261:$F$264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0-4B1B-8F38-9474D40A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40672"/>
        <c:axId val="218546560"/>
      </c:lineChart>
      <c:catAx>
        <c:axId val="21854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546560"/>
        <c:crosses val="autoZero"/>
        <c:auto val="1"/>
        <c:lblAlgn val="ctr"/>
        <c:lblOffset val="100"/>
        <c:noMultiLvlLbl val="0"/>
      </c:catAx>
      <c:valAx>
        <c:axId val="2185465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85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Ho</a:t>
            </a:r>
            <a:r>
              <a:rPr lang="tr-TR" baseline="0"/>
              <a:t> G</a:t>
            </a:r>
            <a:endParaRPr lang="tr-T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CR'!$J$267:$J$270</c:f>
                <c:numCache>
                  <c:formatCode>General</c:formatCode>
                  <c:ptCount val="4"/>
                  <c:pt idx="0">
                    <c:v>2.6879428710121971</c:v>
                  </c:pt>
                  <c:pt idx="1">
                    <c:v>4.1238348063938712</c:v>
                  </c:pt>
                  <c:pt idx="2">
                    <c:v>2.3503912565988951</c:v>
                  </c:pt>
                  <c:pt idx="3">
                    <c:v>1.7953659929174224</c:v>
                  </c:pt>
                </c:numCache>
              </c:numRef>
            </c:plus>
            <c:minus>
              <c:numRef>
                <c:f>'Flavanonas Transponer CR'!$J$267:$J$270</c:f>
                <c:numCache>
                  <c:formatCode>General</c:formatCode>
                  <c:ptCount val="4"/>
                  <c:pt idx="0">
                    <c:v>2.6879428710121971</c:v>
                  </c:pt>
                  <c:pt idx="1">
                    <c:v>4.1238348063938712</c:v>
                  </c:pt>
                  <c:pt idx="2">
                    <c:v>2.3503912565988951</c:v>
                  </c:pt>
                  <c:pt idx="3">
                    <c:v>1.7953659929174224</c:v>
                  </c:pt>
                </c:numCache>
              </c:numRef>
            </c:minus>
          </c:errBars>
          <c:val>
            <c:numRef>
              <c:f>'Flavanonas Transponer CR'!$J$253:$J$256</c:f>
              <c:numCache>
                <c:formatCode>0.00</c:formatCode>
                <c:ptCount val="4"/>
                <c:pt idx="0">
                  <c:v>0.71448079557724975</c:v>
                </c:pt>
                <c:pt idx="1">
                  <c:v>1.2289520261446845</c:v>
                </c:pt>
                <c:pt idx="2">
                  <c:v>0.67516575524815703</c:v>
                </c:pt>
                <c:pt idx="3">
                  <c:v>0.55584589397468342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B-4A6C-9FF5-A143C2CC50C7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CR'!$J$271:$J$274</c:f>
                <c:numCache>
                  <c:formatCode>General</c:formatCode>
                  <c:ptCount val="4"/>
                  <c:pt idx="0">
                    <c:v>1.2579189478087955</c:v>
                  </c:pt>
                  <c:pt idx="1">
                    <c:v>6.5563265695398547</c:v>
                  </c:pt>
                  <c:pt idx="2">
                    <c:v>0.96699430435251355</c:v>
                  </c:pt>
                  <c:pt idx="3">
                    <c:v>1.6978021349549046</c:v>
                  </c:pt>
                </c:numCache>
              </c:numRef>
            </c:plus>
            <c:minus>
              <c:numRef>
                <c:f>'Flavanonas Transponer CR'!$J$271:$J$274</c:f>
                <c:numCache>
                  <c:formatCode>General</c:formatCode>
                  <c:ptCount val="4"/>
                  <c:pt idx="0">
                    <c:v>1.2579189478087955</c:v>
                  </c:pt>
                  <c:pt idx="1">
                    <c:v>6.5563265695398547</c:v>
                  </c:pt>
                  <c:pt idx="2">
                    <c:v>0.96699430435251355</c:v>
                  </c:pt>
                  <c:pt idx="3">
                    <c:v>1.6978021349549046</c:v>
                  </c:pt>
                </c:numCache>
              </c:numRef>
            </c:minus>
          </c:errBars>
          <c:val>
            <c:numRef>
              <c:f>'Flavanonas Transponer CR'!$J$257:$J$260</c:f>
              <c:numCache>
                <c:formatCode>0.00</c:formatCode>
                <c:ptCount val="4"/>
                <c:pt idx="0">
                  <c:v>0.41437049460041647</c:v>
                </c:pt>
                <c:pt idx="1">
                  <c:v>2.0545745306513501</c:v>
                </c:pt>
                <c:pt idx="2">
                  <c:v>0.34842397952509679</c:v>
                </c:pt>
                <c:pt idx="3">
                  <c:v>0.59646238888697189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B-4A6C-9FF5-A143C2CC50C7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CR'!$J$275:$J$278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CR'!$J$275:$J$278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CR'!$J$261:$J$264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B-4A6C-9FF5-A143C2CC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18208"/>
        <c:axId val="218719744"/>
      </c:lineChart>
      <c:catAx>
        <c:axId val="21871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719744"/>
        <c:crosses val="autoZero"/>
        <c:auto val="1"/>
        <c:lblAlgn val="ctr"/>
        <c:lblOffset val="100"/>
        <c:noMultiLvlLbl val="0"/>
      </c:catAx>
      <c:valAx>
        <c:axId val="21871974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87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Ho</a:t>
            </a:r>
            <a:r>
              <a:rPr lang="tr-TR" baseline="0"/>
              <a:t> S</a:t>
            </a:r>
            <a:endParaRPr lang="tr-T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CR'!$L$267:$L$270</c:f>
                <c:numCache>
                  <c:formatCode>General</c:formatCode>
                  <c:ptCount val="4"/>
                  <c:pt idx="0">
                    <c:v>325.26611864091547</c:v>
                  </c:pt>
                  <c:pt idx="1">
                    <c:v>562.9692019323096</c:v>
                  </c:pt>
                  <c:pt idx="2">
                    <c:v>293.11646927551936</c:v>
                  </c:pt>
                  <c:pt idx="3">
                    <c:v>237.43408510223776</c:v>
                  </c:pt>
                </c:numCache>
              </c:numRef>
            </c:plus>
            <c:minus>
              <c:numRef>
                <c:f>'Flavanonas Transponer CR'!$L$267:$L$270</c:f>
                <c:numCache>
                  <c:formatCode>General</c:formatCode>
                  <c:ptCount val="4"/>
                  <c:pt idx="0">
                    <c:v>325.26611864091547</c:v>
                  </c:pt>
                  <c:pt idx="1">
                    <c:v>562.9692019323096</c:v>
                  </c:pt>
                  <c:pt idx="2">
                    <c:v>293.11646927551936</c:v>
                  </c:pt>
                  <c:pt idx="3">
                    <c:v>237.43408510223776</c:v>
                  </c:pt>
                </c:numCache>
              </c:numRef>
            </c:minus>
          </c:errBars>
          <c:val>
            <c:numRef>
              <c:f>'Flavanonas Transponer CR'!$L$253:$L$256</c:f>
              <c:numCache>
                <c:formatCode>0.00</c:formatCode>
                <c:ptCount val="4"/>
                <c:pt idx="0">
                  <c:v>107.05842970456989</c:v>
                </c:pt>
                <c:pt idx="1">
                  <c:v>225.28547768827045</c:v>
                </c:pt>
                <c:pt idx="2">
                  <c:v>109.51976485236226</c:v>
                </c:pt>
                <c:pt idx="3">
                  <c:v>94.85678235837662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B-416F-9AD2-9020CE869A75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CR'!$L$271:$L$274</c:f>
                <c:numCache>
                  <c:formatCode>General</c:formatCode>
                  <c:ptCount val="4"/>
                  <c:pt idx="0">
                    <c:v>156.15419142129682</c:v>
                  </c:pt>
                  <c:pt idx="1">
                    <c:v>779.70957454771667</c:v>
                  </c:pt>
                  <c:pt idx="2">
                    <c:v>126.79728506057516</c:v>
                  </c:pt>
                  <c:pt idx="3">
                    <c:v>210.86989285205487</c:v>
                  </c:pt>
                </c:numCache>
              </c:numRef>
            </c:plus>
            <c:minus>
              <c:numRef>
                <c:f>'Flavanonas Transponer CR'!$L$271:$L$274</c:f>
                <c:numCache>
                  <c:formatCode>General</c:formatCode>
                  <c:ptCount val="4"/>
                  <c:pt idx="0">
                    <c:v>156.15419142129682</c:v>
                  </c:pt>
                  <c:pt idx="1">
                    <c:v>779.70957454771667</c:v>
                  </c:pt>
                  <c:pt idx="2">
                    <c:v>126.79728506057516</c:v>
                  </c:pt>
                  <c:pt idx="3">
                    <c:v>210.86989285205487</c:v>
                  </c:pt>
                </c:numCache>
              </c:numRef>
            </c:minus>
          </c:errBars>
          <c:val>
            <c:numRef>
              <c:f>'Flavanonas Transponer CR'!$L$257:$L$260</c:f>
              <c:numCache>
                <c:formatCode>0.00</c:formatCode>
                <c:ptCount val="4"/>
                <c:pt idx="0">
                  <c:v>68.125945049994002</c:v>
                </c:pt>
                <c:pt idx="1">
                  <c:v>298.18612107872906</c:v>
                </c:pt>
                <c:pt idx="2">
                  <c:v>56.160992259839063</c:v>
                </c:pt>
                <c:pt idx="3">
                  <c:v>95.564362335378718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B-416F-9AD2-9020CE869A75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CR'!$L$275:$L$278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CR'!$L$275:$L$278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CR'!$L$261:$L$264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B-416F-9AD2-9020CE86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67648"/>
        <c:axId val="220269184"/>
      </c:lineChart>
      <c:catAx>
        <c:axId val="22026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269184"/>
        <c:crosses val="autoZero"/>
        <c:auto val="1"/>
        <c:lblAlgn val="ctr"/>
        <c:lblOffset val="100"/>
        <c:noMultiLvlLbl val="0"/>
      </c:catAx>
      <c:valAx>
        <c:axId val="2202691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2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Naringenina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CR'!$O$267:$O$270</c:f>
                <c:numCache>
                  <c:formatCode>General</c:formatCode>
                  <c:ptCount val="4"/>
                  <c:pt idx="0">
                    <c:v>1.9326936753476764</c:v>
                  </c:pt>
                  <c:pt idx="1">
                    <c:v>2.9169250836775924</c:v>
                  </c:pt>
                  <c:pt idx="2">
                    <c:v>1.6736355600625219</c:v>
                  </c:pt>
                  <c:pt idx="3">
                    <c:v>0.9248881772264631</c:v>
                  </c:pt>
                </c:numCache>
              </c:numRef>
            </c:plus>
            <c:minus>
              <c:numRef>
                <c:f>'Flavanonas Transponer CR'!$O$267:$O$270</c:f>
                <c:numCache>
                  <c:formatCode>General</c:formatCode>
                  <c:ptCount val="4"/>
                  <c:pt idx="0">
                    <c:v>1.9326936753476764</c:v>
                  </c:pt>
                  <c:pt idx="1">
                    <c:v>2.9169250836775924</c:v>
                  </c:pt>
                  <c:pt idx="2">
                    <c:v>1.6736355600625219</c:v>
                  </c:pt>
                  <c:pt idx="3">
                    <c:v>0.9248881772264631</c:v>
                  </c:pt>
                </c:numCache>
              </c:numRef>
            </c:minus>
          </c:errBars>
          <c:val>
            <c:numRef>
              <c:f>'Flavanonas Transponer CR'!$O$253:$O$256</c:f>
              <c:numCache>
                <c:formatCode>0.00</c:formatCode>
                <c:ptCount val="4"/>
                <c:pt idx="0">
                  <c:v>0.86167163933301727</c:v>
                </c:pt>
                <c:pt idx="1">
                  <c:v>1.4278362565433027</c:v>
                </c:pt>
                <c:pt idx="2">
                  <c:v>0.80857572673193268</c:v>
                </c:pt>
                <c:pt idx="3">
                  <c:v>0.32421029743165791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F-4B84-8354-AB290633992F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CR'!$O$271:$O$274</c:f>
                <c:numCache>
                  <c:formatCode>General</c:formatCode>
                  <c:ptCount val="4"/>
                  <c:pt idx="0">
                    <c:v>0.83140266164623555</c:v>
                  </c:pt>
                  <c:pt idx="1">
                    <c:v>2.9993466878742163</c:v>
                  </c:pt>
                  <c:pt idx="2">
                    <c:v>0.451630102919714</c:v>
                  </c:pt>
                  <c:pt idx="3">
                    <c:v>0.79905820293470431</c:v>
                  </c:pt>
                </c:numCache>
              </c:numRef>
            </c:plus>
            <c:minus>
              <c:numRef>
                <c:f>'Flavanonas Transponer CR'!$O$271:$O$274</c:f>
                <c:numCache>
                  <c:formatCode>General</c:formatCode>
                  <c:ptCount val="4"/>
                  <c:pt idx="0">
                    <c:v>0.83140266164623555</c:v>
                  </c:pt>
                  <c:pt idx="1">
                    <c:v>2.9993466878742163</c:v>
                  </c:pt>
                  <c:pt idx="2">
                    <c:v>0.451630102919714</c:v>
                  </c:pt>
                  <c:pt idx="3">
                    <c:v>0.79905820293470431</c:v>
                  </c:pt>
                </c:numCache>
              </c:numRef>
            </c:minus>
          </c:errBars>
          <c:val>
            <c:numRef>
              <c:f>'Flavanonas Transponer CR'!$O$257:$O$260</c:f>
              <c:numCache>
                <c:formatCode>0.00</c:formatCode>
                <c:ptCount val="4"/>
                <c:pt idx="0">
                  <c:v>0.45086430562988022</c:v>
                </c:pt>
                <c:pt idx="1">
                  <c:v>1.015012316918052</c:v>
                </c:pt>
                <c:pt idx="2">
                  <c:v>0.17178827894054388</c:v>
                </c:pt>
                <c:pt idx="3">
                  <c:v>0.29554356617702854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F-4B84-8354-AB290633992F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CR'!$O$275:$O$278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CR'!$O$275:$O$278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CR'!$O$261:$O$264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F-4B84-8354-AB290633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67104"/>
        <c:axId val="220377088"/>
      </c:lineChart>
      <c:catAx>
        <c:axId val="22036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377088"/>
        <c:crosses val="autoZero"/>
        <c:auto val="1"/>
        <c:lblAlgn val="ctr"/>
        <c:lblOffset val="100"/>
        <c:noMultiLvlLbl val="0"/>
      </c:catAx>
      <c:valAx>
        <c:axId val="22037708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3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Narirutina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CR'!$Q$267:$Q$270</c:f>
                <c:numCache>
                  <c:formatCode>General</c:formatCode>
                  <c:ptCount val="4"/>
                  <c:pt idx="0">
                    <c:v>0.33617549402879782</c:v>
                  </c:pt>
                  <c:pt idx="1">
                    <c:v>1.1687510699729593</c:v>
                  </c:pt>
                  <c:pt idx="2">
                    <c:v>0.24406225201442253</c:v>
                  </c:pt>
                  <c:pt idx="3">
                    <c:v>0.36921071432922925</c:v>
                  </c:pt>
                </c:numCache>
              </c:numRef>
            </c:plus>
            <c:minus>
              <c:numRef>
                <c:f>'Flavanonas Transponer CR'!$Q$267:$Q$270</c:f>
                <c:numCache>
                  <c:formatCode>General</c:formatCode>
                  <c:ptCount val="4"/>
                  <c:pt idx="0">
                    <c:v>0.33617549402879782</c:v>
                  </c:pt>
                  <c:pt idx="1">
                    <c:v>1.1687510699729593</c:v>
                  </c:pt>
                  <c:pt idx="2">
                    <c:v>0.24406225201442253</c:v>
                  </c:pt>
                  <c:pt idx="3">
                    <c:v>0.36921071432922925</c:v>
                  </c:pt>
                </c:numCache>
              </c:numRef>
            </c:minus>
          </c:errBars>
          <c:val>
            <c:numRef>
              <c:f>'Flavanonas Transponer CR'!$Q$253:$Q$256</c:f>
              <c:numCache>
                <c:formatCode>0.00</c:formatCode>
                <c:ptCount val="4"/>
                <c:pt idx="0">
                  <c:v>0.32489474460114426</c:v>
                </c:pt>
                <c:pt idx="1">
                  <c:v>0.78304467632708019</c:v>
                </c:pt>
                <c:pt idx="2">
                  <c:v>0.23063551762419962</c:v>
                </c:pt>
                <c:pt idx="3">
                  <c:v>0.19655191039865169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7-4ECD-9B01-AC3AD31629CC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CR'!$Q$271:$Q$274</c:f>
                <c:numCache>
                  <c:formatCode>General</c:formatCode>
                  <c:ptCount val="4"/>
                  <c:pt idx="0">
                    <c:v>0.4023102666340112</c:v>
                  </c:pt>
                  <c:pt idx="1">
                    <c:v>1.1751191111440604</c:v>
                  </c:pt>
                  <c:pt idx="2">
                    <c:v>0.29457558066468847</c:v>
                  </c:pt>
                  <c:pt idx="3">
                    <c:v>0.336799687510414</c:v>
                  </c:pt>
                </c:numCache>
              </c:numRef>
            </c:plus>
            <c:minus>
              <c:numRef>
                <c:f>'Flavanonas Transponer CR'!$Q$271:$Q$274</c:f>
                <c:numCache>
                  <c:formatCode>General</c:formatCode>
                  <c:ptCount val="4"/>
                  <c:pt idx="0">
                    <c:v>0.4023102666340112</c:v>
                  </c:pt>
                  <c:pt idx="1">
                    <c:v>1.1751191111440604</c:v>
                  </c:pt>
                  <c:pt idx="2">
                    <c:v>0.29457558066468847</c:v>
                  </c:pt>
                  <c:pt idx="3">
                    <c:v>0.336799687510414</c:v>
                  </c:pt>
                </c:numCache>
              </c:numRef>
            </c:minus>
          </c:errBars>
          <c:val>
            <c:numRef>
              <c:f>'Flavanonas Transponer CR'!$Q$257:$Q$260</c:f>
              <c:numCache>
                <c:formatCode>0.00</c:formatCode>
                <c:ptCount val="4"/>
                <c:pt idx="0">
                  <c:v>0.19760729829732146</c:v>
                </c:pt>
                <c:pt idx="1">
                  <c:v>0.47883200092298428</c:v>
                </c:pt>
                <c:pt idx="2">
                  <c:v>0.1397130459080772</c:v>
                </c:pt>
                <c:pt idx="3">
                  <c:v>0.14613594906204033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7-4ECD-9B01-AC3AD31629CC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CR'!$Q$275:$Q$278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CR'!$Q$275:$Q$278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CR'!$Q$261:$Q$264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7-4ECD-9B01-AC3AD316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93152"/>
        <c:axId val="220603136"/>
      </c:lineChart>
      <c:catAx>
        <c:axId val="22059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603136"/>
        <c:crosses val="autoZero"/>
        <c:auto val="1"/>
        <c:lblAlgn val="ctr"/>
        <c:lblOffset val="100"/>
        <c:noMultiLvlLbl val="0"/>
      </c:catAx>
      <c:valAx>
        <c:axId val="2206031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5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CR'!$R$267:$R$270</c:f>
                <c:numCache>
                  <c:formatCode>General</c:formatCode>
                  <c:ptCount val="4"/>
                  <c:pt idx="0">
                    <c:v>19.365406613356097</c:v>
                  </c:pt>
                  <c:pt idx="1">
                    <c:v>29.024943013202819</c:v>
                  </c:pt>
                  <c:pt idx="2">
                    <c:v>17.540219152420658</c:v>
                  </c:pt>
                  <c:pt idx="3">
                    <c:v>14.716271389178274</c:v>
                  </c:pt>
                </c:numCache>
              </c:numRef>
            </c:plus>
            <c:minus>
              <c:numRef>
                <c:f>'Flavanonas Transponer CR'!$R$267:$R$270</c:f>
                <c:numCache>
                  <c:formatCode>General</c:formatCode>
                  <c:ptCount val="4"/>
                  <c:pt idx="0">
                    <c:v>19.365406613356097</c:v>
                  </c:pt>
                  <c:pt idx="1">
                    <c:v>29.024943013202819</c:v>
                  </c:pt>
                  <c:pt idx="2">
                    <c:v>17.540219152420658</c:v>
                  </c:pt>
                  <c:pt idx="3">
                    <c:v>14.716271389178274</c:v>
                  </c:pt>
                </c:numCache>
              </c:numRef>
            </c:minus>
          </c:errBars>
          <c:val>
            <c:numRef>
              <c:f>'Flavanonas Transponer CR'!$R$253:$R$256</c:f>
              <c:numCache>
                <c:formatCode>0.00</c:formatCode>
                <c:ptCount val="4"/>
                <c:pt idx="0">
                  <c:v>9.6609300607414106</c:v>
                </c:pt>
                <c:pt idx="1">
                  <c:v>17.849992713055283</c:v>
                </c:pt>
                <c:pt idx="2">
                  <c:v>9.084876241016131</c:v>
                </c:pt>
                <c:pt idx="3">
                  <c:v>10.790985140069637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D-42FA-A9DA-FCFB259625BC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CR'!$R$271:$R$274</c:f>
                <c:numCache>
                  <c:formatCode>General</c:formatCode>
                  <c:ptCount val="4"/>
                  <c:pt idx="0">
                    <c:v>9.7599679843498048</c:v>
                  </c:pt>
                  <c:pt idx="1">
                    <c:v>60.529563110157859</c:v>
                  </c:pt>
                  <c:pt idx="2">
                    <c:v>10.664465378884481</c:v>
                  </c:pt>
                  <c:pt idx="3">
                    <c:v>26.739894952171301</c:v>
                  </c:pt>
                </c:numCache>
              </c:numRef>
            </c:plus>
            <c:minus>
              <c:numRef>
                <c:f>'Flavanonas Transponer CR'!$R$271:$R$274</c:f>
                <c:numCache>
                  <c:formatCode>General</c:formatCode>
                  <c:ptCount val="4"/>
                  <c:pt idx="0">
                    <c:v>9.7599679843498048</c:v>
                  </c:pt>
                  <c:pt idx="1">
                    <c:v>60.529563110157859</c:v>
                  </c:pt>
                  <c:pt idx="2">
                    <c:v>10.664465378884481</c:v>
                  </c:pt>
                  <c:pt idx="3">
                    <c:v>26.739894952171301</c:v>
                  </c:pt>
                </c:numCache>
              </c:numRef>
            </c:minus>
          </c:errBars>
          <c:val>
            <c:numRef>
              <c:f>'Flavanonas Transponer CR'!$R$257:$R$260</c:f>
              <c:numCache>
                <c:formatCode>0.00</c:formatCode>
                <c:ptCount val="4"/>
                <c:pt idx="0">
                  <c:v>7.6049799594713097</c:v>
                </c:pt>
                <c:pt idx="1">
                  <c:v>30.10668093290354</c:v>
                </c:pt>
                <c:pt idx="2">
                  <c:v>6.4898778742018788</c:v>
                </c:pt>
                <c:pt idx="3">
                  <c:v>12.306240054339368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D-42FA-A9DA-FCFB259625BC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CR'!$Q$275:$Q$278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CR'!$Q$275:$Q$278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CR'!$R$261:$R$264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D-42FA-A9DA-FCFB2596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0400"/>
        <c:axId val="220636288"/>
      </c:lineChart>
      <c:catAx>
        <c:axId val="22063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636288"/>
        <c:crosses val="autoZero"/>
        <c:auto val="1"/>
        <c:lblAlgn val="ctr"/>
        <c:lblOffset val="100"/>
        <c:noMultiLvlLbl val="0"/>
      </c:catAx>
      <c:valAx>
        <c:axId val="22063628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6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CR'!$S$267:$S$270</c:f>
                <c:numCache>
                  <c:formatCode>General</c:formatCode>
                  <c:ptCount val="4"/>
                  <c:pt idx="0">
                    <c:v>87.193845974903951</c:v>
                  </c:pt>
                  <c:pt idx="1">
                    <c:v>133.94344911954872</c:v>
                  </c:pt>
                  <c:pt idx="2">
                    <c:v>78.182633439916899</c:v>
                  </c:pt>
                  <c:pt idx="3">
                    <c:v>59.198684165465089</c:v>
                  </c:pt>
                </c:numCache>
              </c:numRef>
            </c:plus>
            <c:minus>
              <c:numRef>
                <c:f>'Flavanonas Transponer CR'!$S$267:$S$270</c:f>
                <c:numCache>
                  <c:formatCode>General</c:formatCode>
                  <c:ptCount val="4"/>
                  <c:pt idx="0">
                    <c:v>87.193845974903951</c:v>
                  </c:pt>
                  <c:pt idx="1">
                    <c:v>133.94344911954872</c:v>
                  </c:pt>
                  <c:pt idx="2">
                    <c:v>78.182633439916899</c:v>
                  </c:pt>
                  <c:pt idx="3">
                    <c:v>59.198684165465089</c:v>
                  </c:pt>
                </c:numCache>
              </c:numRef>
            </c:minus>
          </c:errBars>
          <c:val>
            <c:numRef>
              <c:f>'Flavanonas Transponer CR'!$S$253:$S$256</c:f>
              <c:numCache>
                <c:formatCode>0.00</c:formatCode>
                <c:ptCount val="4"/>
                <c:pt idx="0">
                  <c:v>40.043409619374629</c:v>
                </c:pt>
                <c:pt idx="1">
                  <c:v>73.162193887647973</c:v>
                </c:pt>
                <c:pt idx="2">
                  <c:v>36.912138754900674</c:v>
                </c:pt>
                <c:pt idx="3">
                  <c:v>36.330689565111442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D03-A744-AF1E0BD97183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CR'!$S$271:$S$274</c:f>
                <c:numCache>
                  <c:formatCode>General</c:formatCode>
                  <c:ptCount val="4"/>
                  <c:pt idx="0">
                    <c:v>48.689924140660189</c:v>
                  </c:pt>
                  <c:pt idx="1">
                    <c:v>205.49280869758937</c:v>
                  </c:pt>
                  <c:pt idx="2">
                    <c:v>60.822136310017719</c:v>
                  </c:pt>
                  <c:pt idx="3">
                    <c:v>105.04531900284599</c:v>
                  </c:pt>
                </c:numCache>
              </c:numRef>
            </c:plus>
            <c:minus>
              <c:numRef>
                <c:f>'Flavanonas Transponer CR'!$S$271:$S$274</c:f>
                <c:numCache>
                  <c:formatCode>General</c:formatCode>
                  <c:ptCount val="4"/>
                  <c:pt idx="0">
                    <c:v>48.689924140660189</c:v>
                  </c:pt>
                  <c:pt idx="1">
                    <c:v>205.49280869758937</c:v>
                  </c:pt>
                  <c:pt idx="2">
                    <c:v>60.822136310017719</c:v>
                  </c:pt>
                  <c:pt idx="3">
                    <c:v>105.04531900284599</c:v>
                  </c:pt>
                </c:numCache>
              </c:numRef>
            </c:minus>
          </c:errBars>
          <c:val>
            <c:numRef>
              <c:f>'Flavanonas Transponer CR'!$S$257:$S$260</c:f>
              <c:numCache>
                <c:formatCode>0.00</c:formatCode>
                <c:ptCount val="4"/>
                <c:pt idx="0">
                  <c:v>33.010409519180079</c:v>
                </c:pt>
                <c:pt idx="1">
                  <c:v>108.60675001400385</c:v>
                </c:pt>
                <c:pt idx="2">
                  <c:v>44.253879125282694</c:v>
                </c:pt>
                <c:pt idx="3">
                  <c:v>65.414738960330723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3-4D03-A744-AF1E0BD97183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CR'!$S$275:$S$278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CR'!$S$275:$S$278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CR'!$S$261:$S$264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3-4D03-A744-AF1E0BD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25248"/>
        <c:axId val="220726784"/>
      </c:lineChart>
      <c:catAx>
        <c:axId val="22072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726784"/>
        <c:crosses val="autoZero"/>
        <c:auto val="1"/>
        <c:lblAlgn val="ctr"/>
        <c:lblOffset val="100"/>
        <c:noMultiLvlLbl val="0"/>
      </c:catAx>
      <c:valAx>
        <c:axId val="2207267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7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NGG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CR'!$T$267:$T$270</c:f>
                <c:numCache>
                  <c:formatCode>General</c:formatCode>
                  <c:ptCount val="4"/>
                  <c:pt idx="0">
                    <c:v>8.1886164488219553</c:v>
                  </c:pt>
                  <c:pt idx="1">
                    <c:v>16.825644743506235</c:v>
                  </c:pt>
                  <c:pt idx="2">
                    <c:v>4.717524320111532</c:v>
                  </c:pt>
                  <c:pt idx="3">
                    <c:v>5.3801120710957537</c:v>
                  </c:pt>
                </c:numCache>
              </c:numRef>
            </c:plus>
            <c:minus>
              <c:numRef>
                <c:f>'Flavanonas Transponer CR'!$T$267:$T$270</c:f>
                <c:numCache>
                  <c:formatCode>General</c:formatCode>
                  <c:ptCount val="4"/>
                  <c:pt idx="0">
                    <c:v>8.1886164488219553</c:v>
                  </c:pt>
                  <c:pt idx="1">
                    <c:v>16.825644743506235</c:v>
                  </c:pt>
                  <c:pt idx="2">
                    <c:v>4.717524320111532</c:v>
                  </c:pt>
                  <c:pt idx="3">
                    <c:v>5.3801120710957537</c:v>
                  </c:pt>
                </c:numCache>
              </c:numRef>
            </c:minus>
          </c:errBars>
          <c:val>
            <c:numRef>
              <c:f>'Flavanonas Transponer CR'!$T$253:$T$256</c:f>
              <c:numCache>
                <c:formatCode>0.00</c:formatCode>
                <c:ptCount val="4"/>
                <c:pt idx="0">
                  <c:v>5.9449798452376585</c:v>
                </c:pt>
                <c:pt idx="1">
                  <c:v>10.948315943317292</c:v>
                </c:pt>
                <c:pt idx="2">
                  <c:v>3.8888318685456849</c:v>
                </c:pt>
                <c:pt idx="3">
                  <c:v>3.177433893966962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D-4F18-8432-AF601CE23817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CR'!$T$271:$T$274</c:f>
                <c:numCache>
                  <c:formatCode>General</c:formatCode>
                  <c:ptCount val="4"/>
                  <c:pt idx="0">
                    <c:v>2.9880328518637627</c:v>
                  </c:pt>
                  <c:pt idx="1">
                    <c:v>4.1195700506823627</c:v>
                  </c:pt>
                  <c:pt idx="2">
                    <c:v>0.61376144762306617</c:v>
                  </c:pt>
                  <c:pt idx="3">
                    <c:v>1.0654809037423041</c:v>
                  </c:pt>
                </c:numCache>
              </c:numRef>
            </c:plus>
            <c:minus>
              <c:numRef>
                <c:f>'Flavanonas Transponer CR'!$T$271:$T$274</c:f>
                <c:numCache>
                  <c:formatCode>General</c:formatCode>
                  <c:ptCount val="4"/>
                  <c:pt idx="0">
                    <c:v>2.9880328518637627</c:v>
                  </c:pt>
                  <c:pt idx="1">
                    <c:v>4.1195700506823627</c:v>
                  </c:pt>
                  <c:pt idx="2">
                    <c:v>0.61376144762306617</c:v>
                  </c:pt>
                  <c:pt idx="3">
                    <c:v>1.0654809037423041</c:v>
                  </c:pt>
                </c:numCache>
              </c:numRef>
            </c:minus>
          </c:errBars>
          <c:val>
            <c:numRef>
              <c:f>'Flavanonas Transponer CR'!$T$257:$T$260</c:f>
              <c:numCache>
                <c:formatCode>0.00</c:formatCode>
                <c:ptCount val="4"/>
                <c:pt idx="0">
                  <c:v>1.753643160323173</c:v>
                </c:pt>
                <c:pt idx="1">
                  <c:v>1.1886967665193808</c:v>
                </c:pt>
                <c:pt idx="2">
                  <c:v>0.1947386526868719</c:v>
                </c:pt>
                <c:pt idx="3">
                  <c:v>0.3358626660147126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D-4F18-8432-AF601CE23817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'Flavanonas Transponer CR'!$T$275:$T$278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'Flavanonas Transponer CR'!$T$275:$T$278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val>
            <c:numRef>
              <c:f>'Flavanonas Transponer CR'!$T$261:$T$264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D-4F18-8432-AF601CE2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70688"/>
        <c:axId val="220772224"/>
      </c:lineChart>
      <c:catAx>
        <c:axId val="22077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772224"/>
        <c:crosses val="autoZero"/>
        <c:auto val="1"/>
        <c:lblAlgn val="ctr"/>
        <c:lblOffset val="100"/>
        <c:noMultiLvlLbl val="0"/>
      </c:catAx>
      <c:valAx>
        <c:axId val="2207722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207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312737</xdr:colOff>
      <xdr:row>284</xdr:row>
      <xdr:rowOff>36513</xdr:rowOff>
    </xdr:from>
    <xdr:to>
      <xdr:col>7</xdr:col>
      <xdr:colOff>74613</xdr:colOff>
      <xdr:row>296</xdr:row>
      <xdr:rowOff>131762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D6EA1-F4A7-4E9C-B118-219201636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127001</xdr:colOff>
      <xdr:row>297</xdr:row>
      <xdr:rowOff>85726</xdr:rowOff>
    </xdr:from>
    <xdr:to>
      <xdr:col>7</xdr:col>
      <xdr:colOff>7938</xdr:colOff>
      <xdr:row>309</xdr:row>
      <xdr:rowOff>187324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16B31-AAB4-4194-BF88-D38F27475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530225</xdr:colOff>
      <xdr:row>283</xdr:row>
      <xdr:rowOff>184150</xdr:rowOff>
    </xdr:from>
    <xdr:to>
      <xdr:col>13</xdr:col>
      <xdr:colOff>419100</xdr:colOff>
      <xdr:row>296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4641F284-E42D-4465-B43C-C545C748A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611188</xdr:colOff>
      <xdr:row>296</xdr:row>
      <xdr:rowOff>182561</xdr:rowOff>
    </xdr:from>
    <xdr:to>
      <xdr:col>13</xdr:col>
      <xdr:colOff>515938</xdr:colOff>
      <xdr:row>308</xdr:row>
      <xdr:rowOff>165098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7B0173A6-0F35-44B0-86AB-6AEF699E1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587376</xdr:colOff>
      <xdr:row>279</xdr:row>
      <xdr:rowOff>166687</xdr:rowOff>
    </xdr:from>
    <xdr:to>
      <xdr:col>21</xdr:col>
      <xdr:colOff>95250</xdr:colOff>
      <xdr:row>292</xdr:row>
      <xdr:rowOff>136072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EBA54534-29C8-4FD9-974A-4225C9E2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577850</xdr:colOff>
      <xdr:row>294</xdr:row>
      <xdr:rowOff>0</xdr:rowOff>
    </xdr:from>
    <xdr:to>
      <xdr:col>21</xdr:col>
      <xdr:colOff>315913</xdr:colOff>
      <xdr:row>306</xdr:row>
      <xdr:rowOff>119063</xdr:rowOff>
    </xdr:to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C2B617-A13B-4751-ACC4-40D26985E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404813</xdr:colOff>
      <xdr:row>309</xdr:row>
      <xdr:rowOff>153987</xdr:rowOff>
    </xdr:from>
    <xdr:to>
      <xdr:col>21</xdr:col>
      <xdr:colOff>150813</xdr:colOff>
      <xdr:row>322</xdr:row>
      <xdr:rowOff>146050</xdr:rowOff>
    </xdr:to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3F9CF936-AAC7-4718-96B3-6F1A6C489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409574</xdr:colOff>
      <xdr:row>309</xdr:row>
      <xdr:rowOff>176213</xdr:rowOff>
    </xdr:from>
    <xdr:to>
      <xdr:col>28</xdr:col>
      <xdr:colOff>471486</xdr:colOff>
      <xdr:row>322</xdr:row>
      <xdr:rowOff>9525</xdr:rowOff>
    </xdr:to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8FBF6B6A-F963-4ACA-8DA0-9665C29C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190501</xdr:colOff>
      <xdr:row>323</xdr:row>
      <xdr:rowOff>141289</xdr:rowOff>
    </xdr:from>
    <xdr:to>
      <xdr:col>21</xdr:col>
      <xdr:colOff>285750</xdr:colOff>
      <xdr:row>336</xdr:row>
      <xdr:rowOff>141289</xdr:rowOff>
    </xdr:to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85222FB4-1084-47CC-AC88-9906F930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433387</xdr:colOff>
      <xdr:row>323</xdr:row>
      <xdr:rowOff>49213</xdr:rowOff>
    </xdr:from>
    <xdr:to>
      <xdr:col>29</xdr:col>
      <xdr:colOff>109537</xdr:colOff>
      <xdr:row>336</xdr:row>
      <xdr:rowOff>174625</xdr:rowOff>
    </xdr:to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D296F28A-3BBE-477E-B91D-FE1728C19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5274-3E8E-4470-8DA6-FB2D94AAE54C}">
  <dimension ref="A2:CB278"/>
  <sheetViews>
    <sheetView tabSelected="1" zoomScale="50" zoomScaleNormal="50" workbookViewId="0">
      <pane ySplit="2" topLeftCell="A210" activePane="bottomLeft" state="frozen"/>
      <selection pane="bottomLeft" activeCell="AI232" sqref="AI232:AP245"/>
    </sheetView>
  </sheetViews>
  <sheetFormatPr baseColWidth="10" defaultColWidth="9.1796875" defaultRowHeight="14.5" x14ac:dyDescent="0.35"/>
  <cols>
    <col min="3" max="3" width="13.7265625" customWidth="1"/>
    <col min="4" max="4" width="16.54296875" customWidth="1"/>
    <col min="5" max="8" width="9.1796875" customWidth="1"/>
    <col min="10" max="10" width="12.36328125" customWidth="1"/>
    <col min="11" max="11" width="20.90625" bestFit="1" customWidth="1"/>
    <col min="12" max="12" width="12.36328125" bestFit="1" customWidth="1"/>
    <col min="13" max="13" width="9.1796875" customWidth="1"/>
    <col min="14" max="14" width="12.1796875" customWidth="1"/>
    <col min="15" max="15" width="9.1796875" customWidth="1"/>
    <col min="16" max="16" width="19.7265625" customWidth="1"/>
    <col min="17" max="17" width="9.453125" customWidth="1"/>
    <col min="18" max="20" width="9.1796875" customWidth="1"/>
    <col min="21" max="21" width="18.08984375" bestFit="1" customWidth="1"/>
    <col min="22" max="22" width="11" bestFit="1" customWidth="1"/>
    <col min="23" max="23" width="9.1796875" customWidth="1"/>
    <col min="24" max="24" width="11.08984375" bestFit="1" customWidth="1"/>
    <col min="25" max="25" width="9.36328125" customWidth="1"/>
    <col min="26" max="26" width="11.08984375" customWidth="1"/>
    <col min="27" max="34" width="9.1796875" customWidth="1"/>
    <col min="35" max="35" width="14.7265625" bestFit="1" customWidth="1"/>
    <col min="36" max="36" width="15.81640625" customWidth="1"/>
    <col min="37" max="37" width="14.7265625" bestFit="1" customWidth="1"/>
    <col min="38" max="38" width="15.81640625" bestFit="1" customWidth="1"/>
    <col min="39" max="40" width="16.90625" bestFit="1" customWidth="1"/>
    <col min="41" max="41" width="13.7265625" bestFit="1" customWidth="1"/>
    <col min="42" max="42" width="16.90625" customWidth="1"/>
  </cols>
  <sheetData>
    <row r="2" spans="1:42" ht="15.5" x14ac:dyDescent="0.35">
      <c r="A2" s="1"/>
      <c r="B2" s="1" t="s">
        <v>0</v>
      </c>
      <c r="C2" s="2" t="s">
        <v>1</v>
      </c>
      <c r="D2" s="2" t="s">
        <v>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2</v>
      </c>
      <c r="L2" s="2" t="s">
        <v>3</v>
      </c>
      <c r="M2" s="2" t="s">
        <v>4</v>
      </c>
      <c r="N2" s="2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  <c r="Z2" s="3" t="s">
        <v>11</v>
      </c>
      <c r="AA2" s="4" t="s">
        <v>12</v>
      </c>
      <c r="AB2" s="4" t="s">
        <v>13</v>
      </c>
      <c r="AC2" s="4" t="s">
        <v>14</v>
      </c>
      <c r="AD2" s="4" t="s">
        <v>15</v>
      </c>
      <c r="AE2" s="4" t="s">
        <v>16</v>
      </c>
      <c r="AF2" s="4" t="s">
        <v>17</v>
      </c>
      <c r="AG2" s="4" t="s">
        <v>18</v>
      </c>
      <c r="AH2" s="4" t="s">
        <v>19</v>
      </c>
      <c r="AI2" s="4" t="s">
        <v>12</v>
      </c>
      <c r="AJ2" s="4" t="s">
        <v>13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5" t="s">
        <v>19</v>
      </c>
    </row>
    <row r="3" spans="1:42" ht="15.5" x14ac:dyDescent="0.35">
      <c r="A3" s="6" t="s">
        <v>20</v>
      </c>
      <c r="B3" s="6">
        <v>95.3</v>
      </c>
      <c r="C3" s="7"/>
      <c r="D3" s="8">
        <v>5556.79</v>
      </c>
      <c r="E3" s="8">
        <v>8681.52</v>
      </c>
      <c r="F3" s="8">
        <v>8453.66</v>
      </c>
      <c r="G3" s="8"/>
      <c r="H3" s="9">
        <f>SUM(C3:G3)</f>
        <v>22691.97</v>
      </c>
      <c r="I3" s="30"/>
      <c r="J3" s="31">
        <f>(D3+149.43)/300794*2*288.25/1000*1000/B3/10</f>
        <v>1.1475873532925356E-2</v>
      </c>
      <c r="K3" s="30">
        <f>(E3+149.43)/300794*2*288.25/1000*1000/B3/10</f>
        <v>1.7760069779221128E-2</v>
      </c>
      <c r="L3" s="30">
        <f>(F3+149.43)/300794*2*288.25/1000*1000/B3/10</f>
        <v>1.7301816760022362E-2</v>
      </c>
      <c r="M3" s="8"/>
      <c r="N3" s="9">
        <f>SUM(I3:M3)</f>
        <v>4.6537760072168845E-2</v>
      </c>
      <c r="O3" s="7"/>
      <c r="P3" s="8">
        <v>19369.71</v>
      </c>
      <c r="Q3" s="8">
        <v>397.27</v>
      </c>
      <c r="R3" s="8">
        <v>25998.68</v>
      </c>
      <c r="S3" s="8">
        <v>1413.06</v>
      </c>
      <c r="T3" s="9">
        <f>SUM(O3:S3)</f>
        <v>47178.720000000001</v>
      </c>
      <c r="U3" s="8"/>
      <c r="V3" s="30">
        <f>(P3-4195.6)/220309*2*302.28/1000*1000/B3/10</f>
        <v>4.3693566684934279E-2</v>
      </c>
      <c r="W3" s="10">
        <f t="shared" ref="W3" si="0">(Q3-4195.6)/220309*2*302.28/1000*1000*B3</f>
        <v>-993.32819844600078</v>
      </c>
      <c r="X3" s="30">
        <f>(R3-4195.6)/220309*2*302.28/1000*1000/B3*10</f>
        <v>6.2781562142159029</v>
      </c>
      <c r="Y3" s="8">
        <f t="shared" ref="Y3" si="1">(S3-4195.6)/220309*2*302.28/1000*1000*B3</f>
        <v>-727.68175627287121</v>
      </c>
      <c r="Z3" s="11">
        <f>SUM(U3:Y3)</f>
        <v>-1714.6881049379713</v>
      </c>
      <c r="AA3" s="7"/>
      <c r="AB3" s="8">
        <v>8506.99</v>
      </c>
      <c r="AC3" s="8"/>
      <c r="AD3" s="8"/>
      <c r="AE3" s="8">
        <v>584893.16</v>
      </c>
      <c r="AF3" s="8"/>
      <c r="AG3" s="8">
        <v>696.03</v>
      </c>
      <c r="AH3" s="12">
        <f>SUM(AA3:AG3)</f>
        <v>594096.18000000005</v>
      </c>
      <c r="AI3" s="20"/>
      <c r="AJ3" s="13">
        <f>(AB3-63.701)/2108.2*2*272.2/1000*1000/B3/10</f>
        <v>2.2878369066652549</v>
      </c>
      <c r="AK3" s="20"/>
      <c r="AL3" s="32"/>
      <c r="AM3" s="20">
        <f t="shared" ref="AM3:AM20" si="2">(AE3-63.701)/2108.2*2*272.2/1000*1000/B3/10</f>
        <v>158.46839074266848</v>
      </c>
      <c r="AN3" s="32"/>
      <c r="AO3" s="32">
        <f>(AG3-63.701)/2108.2*2*272.2/1000*1000/B3/10</f>
        <v>0.17133911007366129</v>
      </c>
      <c r="AP3" s="14">
        <f>SUM(AI3:AO3)</f>
        <v>160.9275667594074</v>
      </c>
    </row>
    <row r="4" spans="1:42" ht="15.5" x14ac:dyDescent="0.35">
      <c r="A4" s="15" t="s">
        <v>21</v>
      </c>
      <c r="B4" s="15">
        <v>115.4</v>
      </c>
      <c r="C4" s="16"/>
      <c r="D4" s="13">
        <v>36225.120000000003</v>
      </c>
      <c r="E4" s="13">
        <v>2888.68</v>
      </c>
      <c r="F4" s="13">
        <v>11193.7</v>
      </c>
      <c r="G4" s="13"/>
      <c r="H4" s="9">
        <f t="shared" ref="H4:H64" si="3">SUM(C4:G4)</f>
        <v>50307.5</v>
      </c>
      <c r="I4" s="30"/>
      <c r="J4" s="31">
        <f t="shared" ref="J4:J20" si="4">(D4+149.43)/300794*2*288.25/1000*1000/B4/10</f>
        <v>6.0411826021664283E-2</v>
      </c>
      <c r="K4" s="30">
        <f t="shared" ref="K4:K20" si="5">(E4+149.43)/300794*2*288.25/1000*1000/B4/10</f>
        <v>5.045774387715544E-3</v>
      </c>
      <c r="L4" s="30">
        <f t="shared" ref="L4:L20" si="6">(F4+149.43)/300794*2*288.25/1000*1000/B4/10</f>
        <v>1.8838973845755363E-2</v>
      </c>
      <c r="M4" s="8"/>
      <c r="N4" s="9">
        <f t="shared" ref="N4:N20" si="7">SUM(I4:M4)</f>
        <v>8.429657425513519E-2</v>
      </c>
      <c r="O4" s="16"/>
      <c r="P4" s="13">
        <v>589.5</v>
      </c>
      <c r="Q4" s="13"/>
      <c r="R4" s="13">
        <v>2620.6</v>
      </c>
      <c r="S4" s="13"/>
      <c r="T4" s="9">
        <f t="shared" ref="T4:T20" si="8">SUM(O4:S4)</f>
        <v>3210.1</v>
      </c>
      <c r="U4" s="8"/>
      <c r="V4" s="30">
        <f t="shared" ref="V4:V20" si="9">(P4-4195.6)/220309*2*302.28/1000*1000/B4/10</f>
        <v>-8.575098691735894E-3</v>
      </c>
      <c r="W4" s="10"/>
      <c r="X4" s="30">
        <f t="shared" ref="X4:X20" si="10">(R4-4195.6)/220309*2*302.28/1000*1000/B4*10</f>
        <v>-0.37452595434081237</v>
      </c>
      <c r="Y4" s="8"/>
      <c r="Z4" s="11">
        <f t="shared" ref="Z4:Z20" si="11">SUM(U4:Y4)</f>
        <v>-0.38310105303254827</v>
      </c>
      <c r="AA4" s="16">
        <v>196.4</v>
      </c>
      <c r="AB4" s="13"/>
      <c r="AC4" s="13">
        <v>1883.6</v>
      </c>
      <c r="AD4" s="13">
        <v>15864.03</v>
      </c>
      <c r="AE4" s="13">
        <v>31673.03</v>
      </c>
      <c r="AF4" s="13">
        <v>330.96</v>
      </c>
      <c r="AG4" s="13"/>
      <c r="AH4" s="12">
        <f t="shared" ref="AH4:AH20" si="12">SUM(AA4:AG4)</f>
        <v>49948.02</v>
      </c>
      <c r="AI4" s="20">
        <f t="shared" ref="AI4" si="13">(AA4-63.701)/2108.2*2*272.2/1000*1000/B4/10</f>
        <v>2.9693962026958527E-2</v>
      </c>
      <c r="AJ4" s="13"/>
      <c r="AK4" s="20">
        <f t="shared" ref="AK4:AK15" si="14">(AC4-63.701)/2108.2*2*272.2/1000*1000/B4/10</f>
        <v>0.40723752099789595</v>
      </c>
      <c r="AL4" s="32">
        <f t="shared" ref="AL4:AL17" si="15">(AD4-63.701)/2108.2*2*272.2/1000*1000/B4/10</f>
        <v>3.5356285227428366</v>
      </c>
      <c r="AM4" s="20">
        <f t="shared" si="2"/>
        <v>7.0731973490654712</v>
      </c>
      <c r="AN4" s="32">
        <f t="shared" ref="AN4:AN15" si="16">(AF4-63.701)/2108.2*2*272.2/1000*1000/B4/10</f>
        <v>5.9804358716817052E-2</v>
      </c>
      <c r="AO4" s="32"/>
      <c r="AP4" s="14">
        <f t="shared" ref="AP4:AP20" si="17">SUM(AI4:AO4)</f>
        <v>11.10556171354998</v>
      </c>
    </row>
    <row r="5" spans="1:42" ht="15.5" x14ac:dyDescent="0.35">
      <c r="A5" s="17" t="s">
        <v>22</v>
      </c>
      <c r="B5" s="17">
        <v>53.9</v>
      </c>
      <c r="C5" s="16"/>
      <c r="D5" s="13">
        <v>1914.93</v>
      </c>
      <c r="E5" s="13">
        <v>1548.54</v>
      </c>
      <c r="F5" s="13">
        <v>24211.47</v>
      </c>
      <c r="G5" s="13"/>
      <c r="H5" s="9">
        <f t="shared" si="3"/>
        <v>27674.940000000002</v>
      </c>
      <c r="I5" s="30"/>
      <c r="J5" s="31">
        <f t="shared" si="4"/>
        <v>7.3405197718942588E-3</v>
      </c>
      <c r="K5" s="30">
        <f t="shared" si="5"/>
        <v>6.0376980551276396E-3</v>
      </c>
      <c r="L5" s="30">
        <f t="shared" si="6"/>
        <v>8.6623296378121467E-2</v>
      </c>
      <c r="M5" s="8"/>
      <c r="N5" s="9">
        <f t="shared" si="7"/>
        <v>0.10000151420514336</v>
      </c>
      <c r="O5" s="16"/>
      <c r="P5" s="13">
        <v>23902.67</v>
      </c>
      <c r="Q5" s="13"/>
      <c r="R5" s="13">
        <v>108660.7</v>
      </c>
      <c r="S5" s="13">
        <v>2531.73</v>
      </c>
      <c r="T5" s="9">
        <f t="shared" si="8"/>
        <v>135095.1</v>
      </c>
      <c r="U5" s="8"/>
      <c r="V5" s="30">
        <f t="shared" si="9"/>
        <v>0.10033222976893028</v>
      </c>
      <c r="W5" s="10"/>
      <c r="X5" s="30">
        <f t="shared" si="10"/>
        <v>53.185057017782349</v>
      </c>
      <c r="Y5" s="8">
        <f t="shared" ref="Y5" si="18">(S5-4195.6)/220309*2*302.28/1000*1000*B5</f>
        <v>-246.10210397251134</v>
      </c>
      <c r="Z5" s="11">
        <f t="shared" si="11"/>
        <v>-192.81671472496006</v>
      </c>
      <c r="AA5" s="16"/>
      <c r="AB5" s="13"/>
      <c r="AC5" s="13">
        <v>1931.02</v>
      </c>
      <c r="AD5" s="13">
        <v>14562.09</v>
      </c>
      <c r="AE5" s="13">
        <v>52772.639999999999</v>
      </c>
      <c r="AF5" s="13">
        <v>588.23</v>
      </c>
      <c r="AG5" s="13">
        <v>899.79</v>
      </c>
      <c r="AH5" s="12">
        <f t="shared" si="12"/>
        <v>70753.76999999999</v>
      </c>
      <c r="AI5" s="20"/>
      <c r="AJ5" s="13"/>
      <c r="AK5" s="20">
        <f t="shared" si="14"/>
        <v>0.89461475862692874</v>
      </c>
      <c r="AL5" s="32">
        <f t="shared" si="15"/>
        <v>6.9460401654534234</v>
      </c>
      <c r="AM5" s="20">
        <f t="shared" si="2"/>
        <v>25.252350959298603</v>
      </c>
      <c r="AN5" s="32">
        <f t="shared" si="16"/>
        <v>0.25129685111532868</v>
      </c>
      <c r="AO5" s="32">
        <f t="shared" ref="AO5:AO17" si="19">(AG5-63.701)/2108.2*2*272.2/1000*1000/B5/10</f>
        <v>0.40056228149857109</v>
      </c>
      <c r="AP5" s="14">
        <f t="shared" si="17"/>
        <v>33.744865015992858</v>
      </c>
    </row>
    <row r="6" spans="1:42" ht="15.5" x14ac:dyDescent="0.35">
      <c r="A6" s="18" t="s">
        <v>23</v>
      </c>
      <c r="B6" s="18">
        <v>107.7</v>
      </c>
      <c r="C6" s="16"/>
      <c r="D6" s="13">
        <v>37090.57</v>
      </c>
      <c r="E6" s="13">
        <v>6958.22</v>
      </c>
      <c r="F6" s="13">
        <v>24709.4</v>
      </c>
      <c r="G6" s="13"/>
      <c r="H6" s="9">
        <f t="shared" si="3"/>
        <v>68758.19</v>
      </c>
      <c r="I6" s="30"/>
      <c r="J6" s="31">
        <f t="shared" si="4"/>
        <v>6.6271089671681632E-2</v>
      </c>
      <c r="K6" s="30">
        <f t="shared" si="5"/>
        <v>1.2648542172527606E-2</v>
      </c>
      <c r="L6" s="30">
        <f t="shared" si="6"/>
        <v>4.423796326700026E-2</v>
      </c>
      <c r="M6" s="8"/>
      <c r="N6" s="9">
        <f t="shared" si="7"/>
        <v>0.12315759511120949</v>
      </c>
      <c r="O6" s="16"/>
      <c r="P6" s="13">
        <v>11642.46</v>
      </c>
      <c r="Q6" s="13"/>
      <c r="R6" s="13"/>
      <c r="S6" s="13"/>
      <c r="T6" s="9">
        <f t="shared" si="8"/>
        <v>11642.46</v>
      </c>
      <c r="U6" s="8"/>
      <c r="V6" s="30">
        <f t="shared" si="9"/>
        <v>1.8974251639546379E-2</v>
      </c>
      <c r="W6" s="10"/>
      <c r="X6" s="30"/>
      <c r="Y6" s="8"/>
      <c r="Z6" s="11">
        <f t="shared" si="11"/>
        <v>1.8974251639546379E-2</v>
      </c>
      <c r="AA6" s="16"/>
      <c r="AB6" s="13"/>
      <c r="AC6" s="13">
        <v>208.26</v>
      </c>
      <c r="AD6" s="13">
        <v>20798.93</v>
      </c>
      <c r="AE6" s="13">
        <v>97450.17</v>
      </c>
      <c r="AF6" s="13"/>
      <c r="AG6" s="13"/>
      <c r="AH6" s="12">
        <f t="shared" si="12"/>
        <v>118457.36</v>
      </c>
      <c r="AI6" s="20"/>
      <c r="AJ6" s="13"/>
      <c r="AK6" s="20">
        <f t="shared" si="14"/>
        <v>3.4660573115174717E-2</v>
      </c>
      <c r="AL6" s="32">
        <f t="shared" si="15"/>
        <v>4.971637330186228</v>
      </c>
      <c r="AM6" s="20">
        <f t="shared" si="2"/>
        <v>23.350125756287714</v>
      </c>
      <c r="AN6" s="32"/>
      <c r="AO6" s="32"/>
      <c r="AP6" s="14">
        <f t="shared" si="17"/>
        <v>28.356423659589115</v>
      </c>
    </row>
    <row r="7" spans="1:42" ht="15.5" x14ac:dyDescent="0.35">
      <c r="A7" s="18" t="s">
        <v>24</v>
      </c>
      <c r="B7" s="18">
        <v>138.4</v>
      </c>
      <c r="C7" s="16"/>
      <c r="D7" s="13">
        <v>11050.24</v>
      </c>
      <c r="E7" s="13">
        <v>924.16</v>
      </c>
      <c r="F7" s="13">
        <v>9582.11</v>
      </c>
      <c r="G7" s="13"/>
      <c r="H7" s="9">
        <f t="shared" si="3"/>
        <v>21556.510000000002</v>
      </c>
      <c r="I7" s="30"/>
      <c r="J7" s="31">
        <f t="shared" si="4"/>
        <v>1.5509552912674548E-2</v>
      </c>
      <c r="K7" s="30">
        <f t="shared" si="5"/>
        <v>1.4867313868639227E-3</v>
      </c>
      <c r="L7" s="30">
        <f t="shared" si="6"/>
        <v>1.347645373049464E-2</v>
      </c>
      <c r="M7" s="8"/>
      <c r="N7" s="9">
        <f t="shared" si="7"/>
        <v>3.0472738030033111E-2</v>
      </c>
      <c r="O7" s="16"/>
      <c r="P7" s="13">
        <v>1890.41</v>
      </c>
      <c r="Q7" s="13"/>
      <c r="R7" s="13">
        <v>13912.63</v>
      </c>
      <c r="S7" s="13"/>
      <c r="T7" s="9">
        <f t="shared" si="8"/>
        <v>15803.039999999999</v>
      </c>
      <c r="U7" s="8"/>
      <c r="V7" s="30">
        <f t="shared" si="9"/>
        <v>-4.5706483224547175E-3</v>
      </c>
      <c r="W7" s="10"/>
      <c r="X7" s="30">
        <f t="shared" si="10"/>
        <v>1.9266579704381048</v>
      </c>
      <c r="Y7" s="8"/>
      <c r="Z7" s="11">
        <f t="shared" si="11"/>
        <v>1.92208732211565</v>
      </c>
      <c r="AA7" s="16"/>
      <c r="AB7" s="13"/>
      <c r="AC7" s="13">
        <v>465.77</v>
      </c>
      <c r="AD7" s="13">
        <v>5046.1499999999996</v>
      </c>
      <c r="AE7" s="13">
        <v>32068.91</v>
      </c>
      <c r="AF7" s="13">
        <v>1162.5</v>
      </c>
      <c r="AG7" s="13"/>
      <c r="AH7" s="12">
        <f t="shared" si="12"/>
        <v>38743.33</v>
      </c>
      <c r="AI7" s="20"/>
      <c r="AJ7" s="13"/>
      <c r="AK7" s="20">
        <f t="shared" si="14"/>
        <v>7.5018919928953445E-2</v>
      </c>
      <c r="AL7" s="32">
        <f t="shared" si="15"/>
        <v>0.92963631262567892</v>
      </c>
      <c r="AM7" s="20">
        <f t="shared" si="2"/>
        <v>5.9716024147109579</v>
      </c>
      <c r="AN7" s="32">
        <f t="shared" si="16"/>
        <v>0.20501633848671275</v>
      </c>
      <c r="AO7" s="32"/>
      <c r="AP7" s="14">
        <f t="shared" si="17"/>
        <v>7.1812739857523029</v>
      </c>
    </row>
    <row r="8" spans="1:42" ht="15.5" x14ac:dyDescent="0.35">
      <c r="A8" s="18" t="s">
        <v>25</v>
      </c>
      <c r="B8" s="18">
        <v>110.5</v>
      </c>
      <c r="C8" s="16"/>
      <c r="D8" s="13">
        <v>4393.3900000000003</v>
      </c>
      <c r="E8" s="13">
        <v>6596.87</v>
      </c>
      <c r="F8" s="13">
        <v>4557.84</v>
      </c>
      <c r="G8" s="13"/>
      <c r="H8" s="9">
        <f t="shared" si="3"/>
        <v>15548.1</v>
      </c>
      <c r="I8" s="30"/>
      <c r="J8" s="31">
        <f t="shared" si="4"/>
        <v>7.87940445524315E-3</v>
      </c>
      <c r="K8" s="30">
        <f t="shared" si="5"/>
        <v>1.1701283844926025E-2</v>
      </c>
      <c r="L8" s="30">
        <f t="shared" si="6"/>
        <v>8.1646387508271107E-3</v>
      </c>
      <c r="M8" s="8"/>
      <c r="N8" s="9">
        <f t="shared" si="7"/>
        <v>2.7745327050996284E-2</v>
      </c>
      <c r="O8" s="16"/>
      <c r="P8" s="13">
        <v>20757.36</v>
      </c>
      <c r="Q8" s="13"/>
      <c r="R8" s="13">
        <v>2657.77</v>
      </c>
      <c r="S8" s="13"/>
      <c r="T8" s="9">
        <f t="shared" si="8"/>
        <v>23415.13</v>
      </c>
      <c r="U8" s="8"/>
      <c r="V8" s="30">
        <f t="shared" si="9"/>
        <v>4.1129305758105403E-2</v>
      </c>
      <c r="W8" s="10"/>
      <c r="X8" s="30">
        <f t="shared" si="10"/>
        <v>-0.38190313272253218</v>
      </c>
      <c r="Y8" s="8"/>
      <c r="Z8" s="11">
        <f t="shared" si="11"/>
        <v>-0.34077382696442676</v>
      </c>
      <c r="AA8" s="16">
        <v>280</v>
      </c>
      <c r="AB8" s="13"/>
      <c r="AC8" s="13">
        <v>403</v>
      </c>
      <c r="AD8" s="13">
        <v>3594.13</v>
      </c>
      <c r="AE8" s="13">
        <v>52106.95</v>
      </c>
      <c r="AF8" s="13"/>
      <c r="AG8" s="13"/>
      <c r="AH8" s="12">
        <f t="shared" si="12"/>
        <v>56384.079999999994</v>
      </c>
      <c r="AI8" s="20">
        <f t="shared" ref="AI8:AI17" si="20">(AA8-63.701)/2108.2*2*272.2/1000*1000/B8/10</f>
        <v>5.0547367336592597E-2</v>
      </c>
      <c r="AJ8" s="13"/>
      <c r="AK8" s="20">
        <f t="shared" si="14"/>
        <v>7.9291495522117686E-2</v>
      </c>
      <c r="AL8" s="32">
        <f t="shared" si="15"/>
        <v>0.82503336362516377</v>
      </c>
      <c r="AM8" s="20">
        <f t="shared" si="2"/>
        <v>12.162096101196749</v>
      </c>
      <c r="AN8" s="32"/>
      <c r="AO8" s="32"/>
      <c r="AP8" s="14">
        <f t="shared" si="17"/>
        <v>13.116968327680622</v>
      </c>
    </row>
    <row r="9" spans="1:42" ht="15.5" x14ac:dyDescent="0.35">
      <c r="A9" s="18" t="s">
        <v>26</v>
      </c>
      <c r="B9" s="18">
        <v>126.6</v>
      </c>
      <c r="C9" s="16">
        <v>325.33</v>
      </c>
      <c r="D9" s="13">
        <v>2261.61</v>
      </c>
      <c r="E9" s="13">
        <v>6235.72</v>
      </c>
      <c r="F9" s="13">
        <v>10523.04</v>
      </c>
      <c r="G9" s="13"/>
      <c r="H9" s="9">
        <f t="shared" si="3"/>
        <v>19345.7</v>
      </c>
      <c r="I9" s="30">
        <f>(C9+149.43)/300794*2*288.25/1000*1000/B9/10</f>
        <v>7.1873791934839201E-4</v>
      </c>
      <c r="J9" s="31">
        <f t="shared" si="4"/>
        <v>3.650067135111945E-3</v>
      </c>
      <c r="K9" s="30">
        <f t="shared" si="5"/>
        <v>9.666461845411126E-3</v>
      </c>
      <c r="L9" s="30">
        <f t="shared" si="6"/>
        <v>1.6157024353585257E-2</v>
      </c>
      <c r="M9" s="8"/>
      <c r="N9" s="9">
        <f t="shared" si="7"/>
        <v>3.019229125345672E-2</v>
      </c>
      <c r="O9" s="16"/>
      <c r="P9" s="13">
        <v>144602.56</v>
      </c>
      <c r="Q9" s="13">
        <v>682.73</v>
      </c>
      <c r="R9" s="13">
        <v>344835.4</v>
      </c>
      <c r="S9" s="13">
        <v>1331.42</v>
      </c>
      <c r="T9" s="9">
        <f t="shared" si="8"/>
        <v>491452.11000000004</v>
      </c>
      <c r="U9" s="8"/>
      <c r="V9" s="30">
        <f t="shared" si="9"/>
        <v>0.30434214747795318</v>
      </c>
      <c r="W9" s="10">
        <f t="shared" ref="W9" si="21">(Q9-4195.6)/220309*2*302.28/1000*1000*B9</f>
        <v>-1220.4021215634405</v>
      </c>
      <c r="X9" s="30">
        <f t="shared" si="10"/>
        <v>73.836117702755246</v>
      </c>
      <c r="Y9" s="8">
        <f t="shared" ref="Y9" si="22">(S9-4195.6)/220309*2*302.28/1000*1000*B9</f>
        <v>-995.04147564230232</v>
      </c>
      <c r="Z9" s="11">
        <f t="shared" si="11"/>
        <v>-2141.3031373555095</v>
      </c>
      <c r="AA9" s="16">
        <v>910.42</v>
      </c>
      <c r="AB9" s="13"/>
      <c r="AC9" s="13"/>
      <c r="AD9" s="13">
        <v>4337.6899999999996</v>
      </c>
      <c r="AE9" s="13">
        <v>76835.350000000006</v>
      </c>
      <c r="AF9" s="13">
        <v>444.42</v>
      </c>
      <c r="AG9" s="13">
        <v>704.87</v>
      </c>
      <c r="AH9" s="12">
        <f t="shared" si="12"/>
        <v>83232.75</v>
      </c>
      <c r="AI9" s="20">
        <f t="shared" si="20"/>
        <v>0.17270778213049981</v>
      </c>
      <c r="AJ9" s="13"/>
      <c r="AK9" s="20"/>
      <c r="AL9" s="32">
        <f t="shared" si="15"/>
        <v>0.87177819446611304</v>
      </c>
      <c r="AM9" s="20">
        <f t="shared" si="2"/>
        <v>15.659340618660035</v>
      </c>
      <c r="AN9" s="32">
        <f t="shared" si="16"/>
        <v>7.7656381993248966E-2</v>
      </c>
      <c r="AO9" s="32">
        <f t="shared" si="19"/>
        <v>0.13078113985965883</v>
      </c>
      <c r="AP9" s="14">
        <f t="shared" si="17"/>
        <v>16.912264117109558</v>
      </c>
    </row>
    <row r="10" spans="1:42" ht="15.5" x14ac:dyDescent="0.35">
      <c r="A10" s="18" t="s">
        <v>27</v>
      </c>
      <c r="B10" s="18">
        <v>112.2</v>
      </c>
      <c r="C10" s="16"/>
      <c r="D10" s="13">
        <v>2518.75</v>
      </c>
      <c r="E10" s="13">
        <v>4924.1899999999996</v>
      </c>
      <c r="F10" s="13">
        <v>10901.44</v>
      </c>
      <c r="G10" s="13"/>
      <c r="H10" s="9">
        <f t="shared" si="3"/>
        <v>18344.38</v>
      </c>
      <c r="I10" s="30"/>
      <c r="J10" s="31">
        <f t="shared" si="4"/>
        <v>4.5577700490550752E-3</v>
      </c>
      <c r="K10" s="30">
        <f t="shared" si="5"/>
        <v>8.666729109837722E-3</v>
      </c>
      <c r="L10" s="30">
        <f t="shared" si="6"/>
        <v>1.8877033896514201E-2</v>
      </c>
      <c r="M10" s="8"/>
      <c r="N10" s="9">
        <f t="shared" si="7"/>
        <v>3.2101533055407E-2</v>
      </c>
      <c r="O10" s="16">
        <v>98.74</v>
      </c>
      <c r="P10" s="13">
        <v>7005.8</v>
      </c>
      <c r="Q10" s="13"/>
      <c r="R10" s="13">
        <v>11268.28</v>
      </c>
      <c r="S10" s="13"/>
      <c r="T10" s="9">
        <f t="shared" si="8"/>
        <v>18372.82</v>
      </c>
      <c r="U10" s="30">
        <f>(O10-4195.6)/220309*2*302.28/1000*1000/B10/10</f>
        <v>-1.0019947277260039E-2</v>
      </c>
      <c r="V10" s="30">
        <f t="shared" si="9"/>
        <v>6.8730822724125699E-3</v>
      </c>
      <c r="W10" s="10"/>
      <c r="X10" s="30">
        <f t="shared" si="10"/>
        <v>1.7298096764090432</v>
      </c>
      <c r="Y10" s="8"/>
      <c r="Z10" s="11">
        <f t="shared" si="11"/>
        <v>1.7266628114041958</v>
      </c>
      <c r="AA10" s="16"/>
      <c r="AB10" s="13"/>
      <c r="AC10" s="13"/>
      <c r="AD10" s="13">
        <v>2996.82</v>
      </c>
      <c r="AE10" s="13">
        <v>24935.37</v>
      </c>
      <c r="AF10" s="13"/>
      <c r="AG10" s="13"/>
      <c r="AH10" s="12">
        <f t="shared" si="12"/>
        <v>27932.19</v>
      </c>
      <c r="AI10" s="20"/>
      <c r="AJ10" s="13"/>
      <c r="AK10" s="20"/>
      <c r="AL10" s="32">
        <f t="shared" si="15"/>
        <v>0.67506117932507326</v>
      </c>
      <c r="AM10" s="20">
        <f t="shared" si="2"/>
        <v>5.7242471945130298</v>
      </c>
      <c r="AN10" s="32"/>
      <c r="AO10" s="32"/>
      <c r="AP10" s="14">
        <f t="shared" si="17"/>
        <v>6.3993083738381031</v>
      </c>
    </row>
    <row r="11" spans="1:42" ht="15.5" x14ac:dyDescent="0.35">
      <c r="A11" s="18" t="s">
        <v>28</v>
      </c>
      <c r="B11" s="18">
        <v>52.7</v>
      </c>
      <c r="C11" s="16"/>
      <c r="D11" s="13">
        <v>4102.59</v>
      </c>
      <c r="E11" s="13">
        <v>7765.04</v>
      </c>
      <c r="F11" s="13">
        <v>7970.37</v>
      </c>
      <c r="G11" s="13"/>
      <c r="H11" s="9">
        <f t="shared" si="3"/>
        <v>19838</v>
      </c>
      <c r="I11" s="30"/>
      <c r="J11" s="31">
        <f t="shared" si="4"/>
        <v>1.5463750216867517E-2</v>
      </c>
      <c r="K11" s="30">
        <f t="shared" si="5"/>
        <v>2.8783351719627721E-2</v>
      </c>
      <c r="L11" s="30">
        <f t="shared" si="6"/>
        <v>2.9530096051034772E-2</v>
      </c>
      <c r="M11" s="8"/>
      <c r="N11" s="9">
        <f t="shared" si="7"/>
        <v>7.3777197987530019E-2</v>
      </c>
      <c r="O11" s="16"/>
      <c r="P11" s="13">
        <v>6744.14</v>
      </c>
      <c r="Q11" s="13"/>
      <c r="R11" s="13">
        <v>2087.02</v>
      </c>
      <c r="S11" s="13"/>
      <c r="T11" s="9">
        <f t="shared" si="8"/>
        <v>8831.16</v>
      </c>
      <c r="U11" s="30"/>
      <c r="V11" s="30">
        <f t="shared" si="9"/>
        <v>1.3270522087043119E-2</v>
      </c>
      <c r="W11" s="10"/>
      <c r="X11" s="30">
        <f t="shared" si="10"/>
        <v>-1.0979603012822001</v>
      </c>
      <c r="Y11" s="8"/>
      <c r="Z11" s="11">
        <f t="shared" si="11"/>
        <v>-1.0846897791951571</v>
      </c>
      <c r="AA11" s="16"/>
      <c r="AB11" s="13"/>
      <c r="AC11" s="13">
        <v>341.23</v>
      </c>
      <c r="AD11" s="13">
        <v>5478.64</v>
      </c>
      <c r="AE11" s="13">
        <v>56173.33</v>
      </c>
      <c r="AF11" s="13"/>
      <c r="AG11" s="13"/>
      <c r="AH11" s="12">
        <f t="shared" si="12"/>
        <v>61993.200000000004</v>
      </c>
      <c r="AI11" s="20"/>
      <c r="AJ11" s="13"/>
      <c r="AK11" s="20">
        <f t="shared" si="14"/>
        <v>0.13598908859901351</v>
      </c>
      <c r="AL11" s="32">
        <f t="shared" si="15"/>
        <v>2.6533177413144342</v>
      </c>
      <c r="AM11" s="20">
        <f t="shared" si="2"/>
        <v>27.493693665666562</v>
      </c>
      <c r="AN11" s="32"/>
      <c r="AO11" s="32"/>
      <c r="AP11" s="14">
        <f t="shared" si="17"/>
        <v>30.283000495580009</v>
      </c>
    </row>
    <row r="12" spans="1:42" ht="15.5" x14ac:dyDescent="0.35">
      <c r="A12" s="18" t="s">
        <v>29</v>
      </c>
      <c r="B12" s="18">
        <v>153.6</v>
      </c>
      <c r="C12" s="16"/>
      <c r="D12" s="13">
        <v>6572.16</v>
      </c>
      <c r="E12" s="13">
        <v>2118.0500000000002</v>
      </c>
      <c r="F12" s="13">
        <v>28750.68</v>
      </c>
      <c r="G12" s="13"/>
      <c r="H12" s="9">
        <f t="shared" si="3"/>
        <v>37440.89</v>
      </c>
      <c r="I12" s="30"/>
      <c r="J12" s="31">
        <f t="shared" si="4"/>
        <v>8.3870830787120924E-3</v>
      </c>
      <c r="K12" s="30">
        <f t="shared" si="5"/>
        <v>2.8293221007705165E-3</v>
      </c>
      <c r="L12" s="30">
        <f t="shared" si="6"/>
        <v>3.6061054535298662E-2</v>
      </c>
      <c r="M12" s="8"/>
      <c r="N12" s="9">
        <f t="shared" si="7"/>
        <v>4.727745971478127E-2</v>
      </c>
      <c r="O12" s="16"/>
      <c r="P12" s="13">
        <v>93237.47</v>
      </c>
      <c r="Q12" s="13">
        <v>262.79000000000002</v>
      </c>
      <c r="R12" s="13">
        <v>103165.8</v>
      </c>
      <c r="S12" s="13">
        <v>1684.09</v>
      </c>
      <c r="T12" s="9">
        <f t="shared" si="8"/>
        <v>198350.15</v>
      </c>
      <c r="U12" s="30"/>
      <c r="V12" s="30">
        <f t="shared" si="9"/>
        <v>0.15907803821138719</v>
      </c>
      <c r="W12" s="10">
        <f t="shared" ref="W12" si="23">(Q12-4195.6)/220309*2*302.28/1000*1000*B12</f>
        <v>-1657.6824943554734</v>
      </c>
      <c r="X12" s="30">
        <f t="shared" si="10"/>
        <v>17.681552799136668</v>
      </c>
      <c r="Y12" s="8">
        <f t="shared" ref="Y12" si="24">(S12-4195.6)/220309*2*302.28/1000*1000*B12</f>
        <v>-1058.6034314901342</v>
      </c>
      <c r="Z12" s="11">
        <f t="shared" si="11"/>
        <v>-2698.4452950082596</v>
      </c>
      <c r="AA12" s="16">
        <v>1286.3699999999999</v>
      </c>
      <c r="AB12" s="13"/>
      <c r="AC12" s="13"/>
      <c r="AD12" s="13">
        <v>141229.07999999999</v>
      </c>
      <c r="AE12" s="13">
        <v>54522.42</v>
      </c>
      <c r="AF12" s="13"/>
      <c r="AG12" s="13"/>
      <c r="AH12" s="12">
        <f t="shared" si="12"/>
        <v>197037.87</v>
      </c>
      <c r="AI12" s="20">
        <f t="shared" si="20"/>
        <v>0.20555308203779682</v>
      </c>
      <c r="AJ12" s="13"/>
      <c r="AK12" s="20"/>
      <c r="AL12" s="32">
        <f t="shared" si="15"/>
        <v>23.732489112330224</v>
      </c>
      <c r="AM12" s="20">
        <f t="shared" si="2"/>
        <v>9.1555094095624625</v>
      </c>
      <c r="AN12" s="32"/>
      <c r="AO12" s="32"/>
      <c r="AP12" s="14">
        <f t="shared" si="17"/>
        <v>33.093551603930479</v>
      </c>
    </row>
    <row r="13" spans="1:42" ht="15.5" x14ac:dyDescent="0.35">
      <c r="A13" s="18" t="s">
        <v>30</v>
      </c>
      <c r="B13" s="18">
        <v>31</v>
      </c>
      <c r="C13" s="16">
        <v>180.14</v>
      </c>
      <c r="D13" s="13">
        <v>1465.3</v>
      </c>
      <c r="E13" s="13">
        <v>903.78</v>
      </c>
      <c r="F13" s="13">
        <v>3342.04</v>
      </c>
      <c r="G13" s="13"/>
      <c r="H13" s="9">
        <f t="shared" si="3"/>
        <v>5891.26</v>
      </c>
      <c r="I13" s="30">
        <f t="shared" ref="I13:I19" si="25">(C13+149.43)/300794*2*288.25/1000*1000/B13/10</f>
        <v>2.0375868105639546E-3</v>
      </c>
      <c r="J13" s="31">
        <f t="shared" si="4"/>
        <v>9.9831676142304662E-3</v>
      </c>
      <c r="K13" s="30">
        <f t="shared" si="5"/>
        <v>6.5115356517706797E-3</v>
      </c>
      <c r="L13" s="30">
        <f t="shared" si="6"/>
        <v>2.1586228180598143E-2</v>
      </c>
      <c r="M13" s="8"/>
      <c r="N13" s="9">
        <f t="shared" si="7"/>
        <v>4.0118518257163241E-2</v>
      </c>
      <c r="O13" s="16"/>
      <c r="P13" s="13">
        <v>3143.07</v>
      </c>
      <c r="Q13" s="13"/>
      <c r="R13" s="13">
        <v>2416.56</v>
      </c>
      <c r="S13" s="13"/>
      <c r="T13" s="9">
        <f t="shared" si="8"/>
        <v>5559.63</v>
      </c>
      <c r="U13" s="30"/>
      <c r="V13" s="30">
        <f t="shared" si="9"/>
        <v>-9.3170828948607246E-3</v>
      </c>
      <c r="W13" s="10"/>
      <c r="X13" s="30">
        <f t="shared" si="10"/>
        <v>-1.5748209697845215</v>
      </c>
      <c r="Y13" s="8"/>
      <c r="Z13" s="11">
        <f t="shared" si="11"/>
        <v>-1.5841380526793822</v>
      </c>
      <c r="AA13" s="16">
        <v>207.59</v>
      </c>
      <c r="AB13" s="13"/>
      <c r="AC13" s="13"/>
      <c r="AD13" s="13">
        <v>4940.5200000000004</v>
      </c>
      <c r="AE13" s="13">
        <v>39382.339999999997</v>
      </c>
      <c r="AF13" s="13"/>
      <c r="AG13" s="13">
        <v>497.11</v>
      </c>
      <c r="AH13" s="12">
        <f t="shared" si="12"/>
        <v>45027.56</v>
      </c>
      <c r="AI13" s="20">
        <f t="shared" si="20"/>
        <v>0.11985942999837809</v>
      </c>
      <c r="AJ13" s="13"/>
      <c r="AK13" s="20"/>
      <c r="AL13" s="32">
        <f t="shared" si="15"/>
        <v>4.0623866004021165</v>
      </c>
      <c r="AM13" s="20">
        <f t="shared" si="2"/>
        <v>32.752397048085662</v>
      </c>
      <c r="AN13" s="32"/>
      <c r="AO13" s="32">
        <f t="shared" si="19"/>
        <v>0.36102937469971325</v>
      </c>
      <c r="AP13" s="14">
        <f t="shared" si="17"/>
        <v>37.295672453185865</v>
      </c>
    </row>
    <row r="14" spans="1:42" ht="15.5" x14ac:dyDescent="0.35">
      <c r="A14" s="18" t="s">
        <v>31</v>
      </c>
      <c r="B14" s="18">
        <v>115.5</v>
      </c>
      <c r="C14" s="16"/>
      <c r="D14" s="13">
        <v>11369.57</v>
      </c>
      <c r="E14" s="13">
        <v>4188.7</v>
      </c>
      <c r="F14" s="13">
        <v>12601.67</v>
      </c>
      <c r="G14" s="13"/>
      <c r="H14" s="9">
        <f t="shared" si="3"/>
        <v>28159.940000000002</v>
      </c>
      <c r="I14" s="30"/>
      <c r="J14" s="31">
        <f t="shared" si="4"/>
        <v>1.9114499756733315E-2</v>
      </c>
      <c r="K14" s="30">
        <f t="shared" si="5"/>
        <v>7.1986443987913443E-3</v>
      </c>
      <c r="L14" s="30">
        <f t="shared" si="6"/>
        <v>2.1159032715347005E-2</v>
      </c>
      <c r="M14" s="8"/>
      <c r="N14" s="9">
        <f t="shared" si="7"/>
        <v>4.7472176870871664E-2</v>
      </c>
      <c r="O14" s="16"/>
      <c r="P14" s="13">
        <v>3865.76</v>
      </c>
      <c r="Q14" s="13"/>
      <c r="R14" s="13">
        <v>18850.37</v>
      </c>
      <c r="S14" s="13"/>
      <c r="T14" s="9">
        <f t="shared" si="8"/>
        <v>22716.129999999997</v>
      </c>
      <c r="U14" s="30"/>
      <c r="V14" s="30">
        <f t="shared" si="9"/>
        <v>-7.8366149362940249E-4</v>
      </c>
      <c r="W14" s="10"/>
      <c r="X14" s="30">
        <f t="shared" si="10"/>
        <v>3.4818029793219001</v>
      </c>
      <c r="Y14" s="8"/>
      <c r="Z14" s="11">
        <f t="shared" si="11"/>
        <v>3.4810193178282707</v>
      </c>
      <c r="AA14" s="16"/>
      <c r="AB14" s="13"/>
      <c r="AC14" s="13"/>
      <c r="AD14" s="13">
        <v>26133.02</v>
      </c>
      <c r="AE14" s="13">
        <v>89354.57</v>
      </c>
      <c r="AF14" s="13">
        <v>1075.45</v>
      </c>
      <c r="AG14" s="13">
        <v>720.9</v>
      </c>
      <c r="AH14" s="12">
        <f t="shared" si="12"/>
        <v>117283.94</v>
      </c>
      <c r="AI14" s="20"/>
      <c r="AJ14" s="13"/>
      <c r="AK14" s="20"/>
      <c r="AL14" s="32">
        <f t="shared" si="15"/>
        <v>5.828462541689408</v>
      </c>
      <c r="AM14" s="20">
        <f t="shared" si="2"/>
        <v>19.96325585955644</v>
      </c>
      <c r="AN14" s="32">
        <f t="shared" si="16"/>
        <v>0.22620234721481286</v>
      </c>
      <c r="AO14" s="32">
        <f t="shared" si="19"/>
        <v>0.14693363313156502</v>
      </c>
      <c r="AP14" s="14">
        <f t="shared" si="17"/>
        <v>26.164854381592225</v>
      </c>
    </row>
    <row r="15" spans="1:42" ht="15.5" x14ac:dyDescent="0.35">
      <c r="A15" s="18" t="s">
        <v>32</v>
      </c>
      <c r="B15" s="18">
        <v>45.4</v>
      </c>
      <c r="C15" s="16"/>
      <c r="D15" s="13">
        <v>10175.76</v>
      </c>
      <c r="E15" s="13">
        <v>4425.47</v>
      </c>
      <c r="F15" s="13">
        <v>364441.39</v>
      </c>
      <c r="G15" s="13"/>
      <c r="H15" s="9">
        <f t="shared" si="3"/>
        <v>379042.62</v>
      </c>
      <c r="I15" s="30"/>
      <c r="J15" s="31">
        <f t="shared" si="4"/>
        <v>4.3588541936540992E-2</v>
      </c>
      <c r="K15" s="30">
        <f t="shared" si="5"/>
        <v>1.9313273703000275E-2</v>
      </c>
      <c r="L15" s="30">
        <f t="shared" si="6"/>
        <v>1.5391467127721492</v>
      </c>
      <c r="M15" s="8"/>
      <c r="N15" s="9">
        <f t="shared" si="7"/>
        <v>1.6020485284116905</v>
      </c>
      <c r="O15" s="16">
        <v>1354.08</v>
      </c>
      <c r="P15" s="13">
        <v>1900367.76</v>
      </c>
      <c r="Q15" s="13">
        <v>28711.4</v>
      </c>
      <c r="R15" s="13">
        <v>2205942.44</v>
      </c>
      <c r="S15" s="13">
        <v>170762.57</v>
      </c>
      <c r="T15" s="9">
        <f t="shared" si="8"/>
        <v>4307138.25</v>
      </c>
      <c r="U15" s="30">
        <f t="shared" ref="U11:U15" si="26">(O15-4195.6)/220309*2*302.28/1000*1000/B15/10</f>
        <v>-1.7175209149072022E-2</v>
      </c>
      <c r="V15" s="30">
        <f t="shared" si="9"/>
        <v>11.46117339686071</v>
      </c>
      <c r="W15" s="10">
        <f t="shared" ref="W15:W17" si="27">(Q15-4195.6)/220309*2*302.28/1000*1000*B15</f>
        <v>3054.2817178562836</v>
      </c>
      <c r="X15" s="30">
        <f t="shared" si="10"/>
        <v>1330.8180998306682</v>
      </c>
      <c r="Y15" s="8">
        <f t="shared" ref="Y15" si="28">(S15-4195.6)/220309*2*302.28/1000*1000*B15</f>
        <v>20751.61533662846</v>
      </c>
      <c r="Z15" s="11">
        <f t="shared" si="11"/>
        <v>25148.159152503125</v>
      </c>
      <c r="AA15" s="16">
        <v>9279.1</v>
      </c>
      <c r="AB15" s="13"/>
      <c r="AC15" s="13">
        <v>1202</v>
      </c>
      <c r="AD15" s="13">
        <v>129837.2</v>
      </c>
      <c r="AE15" s="13">
        <v>631210.43000000005</v>
      </c>
      <c r="AF15" s="13">
        <v>12684.47</v>
      </c>
      <c r="AG15" s="13">
        <v>8895.93</v>
      </c>
      <c r="AH15" s="12">
        <f t="shared" si="12"/>
        <v>793109.13</v>
      </c>
      <c r="AI15" s="20">
        <f t="shared" si="20"/>
        <v>5.2416087210543942</v>
      </c>
      <c r="AJ15" s="13"/>
      <c r="AK15" s="20">
        <f t="shared" si="14"/>
        <v>0.64745085541792569</v>
      </c>
      <c r="AL15" s="32">
        <f t="shared" si="15"/>
        <v>73.813613943372786</v>
      </c>
      <c r="AM15" s="20">
        <f t="shared" si="2"/>
        <v>358.98870998329585</v>
      </c>
      <c r="AN15" s="32">
        <f t="shared" si="16"/>
        <v>7.1785424436655365</v>
      </c>
      <c r="AO15" s="32">
        <f t="shared" si="19"/>
        <v>5.0236662083486063</v>
      </c>
      <c r="AP15" s="14">
        <f t="shared" si="17"/>
        <v>450.89359215515515</v>
      </c>
    </row>
    <row r="16" spans="1:42" ht="15.5" x14ac:dyDescent="0.35">
      <c r="A16" s="18" t="s">
        <v>33</v>
      </c>
      <c r="B16" s="18">
        <v>160.19999999999999</v>
      </c>
      <c r="C16" s="16"/>
      <c r="D16" s="13">
        <v>2706.86</v>
      </c>
      <c r="E16" s="13">
        <v>6341.31</v>
      </c>
      <c r="F16" s="13">
        <v>18272.89</v>
      </c>
      <c r="G16" s="13"/>
      <c r="H16" s="9">
        <f t="shared" si="3"/>
        <v>27321.059999999998</v>
      </c>
      <c r="I16" s="30"/>
      <c r="J16" s="31">
        <f t="shared" si="4"/>
        <v>3.4171963218579951E-3</v>
      </c>
      <c r="K16" s="30">
        <f t="shared" si="5"/>
        <v>7.7653644602391813E-3</v>
      </c>
      <c r="L16" s="30">
        <f t="shared" si="6"/>
        <v>2.2040018395923028E-2</v>
      </c>
      <c r="M16" s="8"/>
      <c r="N16" s="9">
        <f t="shared" si="7"/>
        <v>3.3222579178020205E-2</v>
      </c>
      <c r="O16" s="16"/>
      <c r="P16" s="13">
        <v>9329.99</v>
      </c>
      <c r="Q16" s="13"/>
      <c r="R16" s="13">
        <v>4684.8999999999996</v>
      </c>
      <c r="S16" s="13"/>
      <c r="T16" s="9">
        <f t="shared" si="8"/>
        <v>14014.89</v>
      </c>
      <c r="U16" s="8"/>
      <c r="V16" s="30">
        <f t="shared" si="9"/>
        <v>8.794952781931091E-3</v>
      </c>
      <c r="W16" s="10"/>
      <c r="X16" s="30">
        <f t="shared" si="10"/>
        <v>8.3814638081619749E-2</v>
      </c>
      <c r="Y16" s="8"/>
      <c r="Z16" s="11">
        <f t="shared" si="11"/>
        <v>9.2609590863550834E-2</v>
      </c>
      <c r="AA16" s="16"/>
      <c r="AB16" s="13"/>
      <c r="AC16" s="13"/>
      <c r="AD16" s="13">
        <v>28675.599999999999</v>
      </c>
      <c r="AE16" s="13">
        <v>32287.95</v>
      </c>
      <c r="AF16" s="13"/>
      <c r="AG16" s="13"/>
      <c r="AH16" s="12">
        <f t="shared" si="12"/>
        <v>60963.55</v>
      </c>
      <c r="AI16" s="20"/>
      <c r="AJ16" s="13"/>
      <c r="AK16" s="20"/>
      <c r="AL16" s="32">
        <f t="shared" si="15"/>
        <v>4.6120125361512709</v>
      </c>
      <c r="AM16" s="20">
        <f t="shared" si="2"/>
        <v>5.1942948755711758</v>
      </c>
      <c r="AN16" s="32"/>
      <c r="AO16" s="32"/>
      <c r="AP16" s="14">
        <f t="shared" si="17"/>
        <v>9.8063074117224467</v>
      </c>
    </row>
    <row r="17" spans="1:80" ht="15.5" x14ac:dyDescent="0.35">
      <c r="A17" s="18" t="s">
        <v>34</v>
      </c>
      <c r="B17" s="18">
        <v>106.1</v>
      </c>
      <c r="C17" s="16"/>
      <c r="D17" s="13">
        <v>12435.08</v>
      </c>
      <c r="E17" s="13">
        <v>2891.17</v>
      </c>
      <c r="F17" s="13">
        <v>22977.040000000001</v>
      </c>
      <c r="G17" s="13"/>
      <c r="H17" s="9">
        <f t="shared" si="3"/>
        <v>38303.29</v>
      </c>
      <c r="I17" s="30"/>
      <c r="J17" s="31">
        <f t="shared" si="4"/>
        <v>2.2732702524290459E-2</v>
      </c>
      <c r="K17" s="30">
        <f t="shared" si="5"/>
        <v>5.4925503889589316E-3</v>
      </c>
      <c r="L17" s="30">
        <f t="shared" si="6"/>
        <v>4.1775735642224254E-2</v>
      </c>
      <c r="M17" s="8"/>
      <c r="N17" s="9">
        <f t="shared" si="7"/>
        <v>7.0000988555473653E-2</v>
      </c>
      <c r="O17" s="16"/>
      <c r="P17" s="13">
        <v>283896.53999999998</v>
      </c>
      <c r="Q17" s="13">
        <v>1017.67</v>
      </c>
      <c r="R17" s="13">
        <v>1274035.52</v>
      </c>
      <c r="S17" s="13"/>
      <c r="T17" s="9">
        <f t="shared" si="8"/>
        <v>1558949.73</v>
      </c>
      <c r="U17" s="8"/>
      <c r="V17" s="30">
        <f t="shared" si="9"/>
        <v>0.72341200575668185</v>
      </c>
      <c r="W17" s="10">
        <f t="shared" si="27"/>
        <v>-925.26659002074348</v>
      </c>
      <c r="X17" s="30">
        <f t="shared" si="10"/>
        <v>328.42844343572972</v>
      </c>
      <c r="Y17" s="8"/>
      <c r="Z17" s="11">
        <f t="shared" si="11"/>
        <v>-596.11473457925706</v>
      </c>
      <c r="AA17" s="16">
        <v>933.65</v>
      </c>
      <c r="AB17" s="13">
        <v>4947.55</v>
      </c>
      <c r="AC17" s="13"/>
      <c r="AD17" s="13">
        <v>7442.69</v>
      </c>
      <c r="AE17" s="13">
        <v>36633.08</v>
      </c>
      <c r="AF17" s="13"/>
      <c r="AG17" s="13">
        <v>1071.83</v>
      </c>
      <c r="AH17" s="12">
        <f t="shared" si="12"/>
        <v>51028.800000000003</v>
      </c>
      <c r="AI17" s="20">
        <f t="shared" si="20"/>
        <v>0.21173113074650121</v>
      </c>
      <c r="AJ17" s="13">
        <f t="shared" ref="AJ17:AJ20" si="29">(AB17-63.701)/2108.2*2*272.2/1000*1000*B17</f>
        <v>133808.5668689688</v>
      </c>
      <c r="AK17" s="20"/>
      <c r="AL17" s="32">
        <f t="shared" si="15"/>
        <v>1.7959233066949831</v>
      </c>
      <c r="AM17" s="20">
        <f t="shared" si="2"/>
        <v>8.9003791789718196</v>
      </c>
      <c r="AN17" s="32"/>
      <c r="AO17" s="32">
        <f t="shared" si="19"/>
        <v>0.2453618466235831</v>
      </c>
      <c r="AP17" s="14">
        <f t="shared" si="17"/>
        <v>133819.72026443182</v>
      </c>
    </row>
    <row r="18" spans="1:80" ht="15.5" x14ac:dyDescent="0.35">
      <c r="A18" s="18" t="s">
        <v>35</v>
      </c>
      <c r="B18" s="18">
        <v>75</v>
      </c>
      <c r="C18" s="16">
        <v>170.2</v>
      </c>
      <c r="D18" s="13">
        <v>3478.87</v>
      </c>
      <c r="E18" s="13">
        <v>5144.3</v>
      </c>
      <c r="F18" s="13">
        <v>19844.54</v>
      </c>
      <c r="G18" s="13"/>
      <c r="H18" s="9">
        <f t="shared" si="3"/>
        <v>28637.91</v>
      </c>
      <c r="I18" s="30">
        <f t="shared" si="25"/>
        <v>8.1680128814626187E-4</v>
      </c>
      <c r="J18" s="31">
        <f t="shared" si="4"/>
        <v>9.2719710721180133E-3</v>
      </c>
      <c r="K18" s="30">
        <f t="shared" si="5"/>
        <v>1.3527908779208809E-2</v>
      </c>
      <c r="L18" s="30">
        <f t="shared" si="6"/>
        <v>5.1093766076894268E-2</v>
      </c>
      <c r="M18" s="8"/>
      <c r="N18" s="9">
        <f t="shared" si="7"/>
        <v>7.4710447216367354E-2</v>
      </c>
      <c r="O18" s="16"/>
      <c r="P18" s="13">
        <v>5557.92</v>
      </c>
      <c r="Q18" s="13"/>
      <c r="R18" s="13">
        <v>11147.39</v>
      </c>
      <c r="S18" s="13"/>
      <c r="T18" s="9">
        <f t="shared" si="8"/>
        <v>16705.309999999998</v>
      </c>
      <c r="U18" s="8"/>
      <c r="V18" s="30">
        <f t="shared" si="9"/>
        <v>4.9845394677475712E-3</v>
      </c>
      <c r="W18" s="10"/>
      <c r="X18" s="30">
        <f t="shared" si="10"/>
        <v>2.5435633057206015</v>
      </c>
      <c r="Y18" s="8"/>
      <c r="Z18" s="11">
        <f t="shared" si="11"/>
        <v>2.5485478451883492</v>
      </c>
      <c r="AA18" s="16"/>
      <c r="AB18" s="13"/>
      <c r="AC18" s="13"/>
      <c r="AD18" s="13"/>
      <c r="AE18" s="13">
        <v>10150.67</v>
      </c>
      <c r="AF18" s="13">
        <v>46565.05</v>
      </c>
      <c r="AG18" s="13"/>
      <c r="AH18" s="12">
        <f t="shared" si="12"/>
        <v>56715.72</v>
      </c>
      <c r="AI18" s="20"/>
      <c r="AJ18" s="13"/>
      <c r="AK18" s="20"/>
      <c r="AL18" s="32"/>
      <c r="AM18" s="20">
        <f t="shared" si="2"/>
        <v>3.4730075727160616</v>
      </c>
      <c r="AN18" s="32">
        <f t="shared" ref="AN18:AN20" si="30">(AF18-63.701)/2108.2*2*272.2/1000*1000/B18/10</f>
        <v>16.010710176517094</v>
      </c>
      <c r="AO18" s="32"/>
      <c r="AP18" s="14">
        <f t="shared" si="17"/>
        <v>19.483717749233154</v>
      </c>
    </row>
    <row r="19" spans="1:80" ht="15.5" x14ac:dyDescent="0.35">
      <c r="A19" s="18" t="s">
        <v>36</v>
      </c>
      <c r="B19" s="18">
        <v>146</v>
      </c>
      <c r="C19" s="16">
        <v>561.54</v>
      </c>
      <c r="D19" s="13">
        <v>3561.8</v>
      </c>
      <c r="E19" s="13">
        <v>4704.66</v>
      </c>
      <c r="F19" s="13">
        <v>13018.66</v>
      </c>
      <c r="G19" s="13"/>
      <c r="H19" s="9">
        <f t="shared" si="3"/>
        <v>21846.66</v>
      </c>
      <c r="I19" s="30">
        <f t="shared" si="25"/>
        <v>9.3331568066289583E-4</v>
      </c>
      <c r="J19" s="31">
        <f t="shared" si="4"/>
        <v>4.8718640076888739E-3</v>
      </c>
      <c r="K19" s="30">
        <f t="shared" si="5"/>
        <v>6.3721370976960439E-3</v>
      </c>
      <c r="L19" s="30">
        <f t="shared" si="6"/>
        <v>1.7286221474014755E-2</v>
      </c>
      <c r="M19" s="8"/>
      <c r="N19" s="9">
        <f t="shared" si="7"/>
        <v>2.946353826006257E-2</v>
      </c>
      <c r="O19" s="16"/>
      <c r="P19" s="13">
        <v>5678.35</v>
      </c>
      <c r="Q19" s="13"/>
      <c r="R19" s="13">
        <v>5159.38</v>
      </c>
      <c r="S19" s="13"/>
      <c r="T19" s="9">
        <f t="shared" si="8"/>
        <v>10837.73</v>
      </c>
      <c r="U19" s="8"/>
      <c r="V19" s="30">
        <f t="shared" si="9"/>
        <v>2.7869055275227686E-3</v>
      </c>
      <c r="W19" s="10"/>
      <c r="X19" s="30">
        <f t="shared" si="10"/>
        <v>0.18114744962508131</v>
      </c>
      <c r="Y19" s="8"/>
      <c r="Z19" s="11">
        <f t="shared" si="11"/>
        <v>0.18393435515260409</v>
      </c>
      <c r="AA19" s="16"/>
      <c r="AB19" s="13">
        <v>109.4</v>
      </c>
      <c r="AC19" s="13"/>
      <c r="AD19" s="13"/>
      <c r="AE19" s="13">
        <v>3542.48</v>
      </c>
      <c r="AF19" s="13">
        <v>41235.019999999997</v>
      </c>
      <c r="AG19" s="13"/>
      <c r="AH19" s="12">
        <f t="shared" si="12"/>
        <v>44886.899999999994</v>
      </c>
      <c r="AI19" s="20"/>
      <c r="AJ19" s="13">
        <f t="shared" si="29"/>
        <v>1722.9229663219812</v>
      </c>
      <c r="AK19" s="20"/>
      <c r="AL19" s="32"/>
      <c r="AM19" s="20">
        <f t="shared" si="2"/>
        <v>0.61529061589903999</v>
      </c>
      <c r="AN19" s="32">
        <f t="shared" si="30"/>
        <v>7.2819590508295722</v>
      </c>
      <c r="AO19" s="32"/>
      <c r="AP19" s="14">
        <f t="shared" si="17"/>
        <v>1730.8202159887098</v>
      </c>
    </row>
    <row r="20" spans="1:80" ht="15.5" x14ac:dyDescent="0.35">
      <c r="A20" s="18" t="s">
        <v>37</v>
      </c>
      <c r="B20" s="18">
        <v>85.2</v>
      </c>
      <c r="C20" s="16"/>
      <c r="D20" s="13">
        <v>2012.55</v>
      </c>
      <c r="E20" s="13">
        <v>4200.03</v>
      </c>
      <c r="F20" s="13">
        <v>11503.15</v>
      </c>
      <c r="G20" s="13"/>
      <c r="H20" s="9">
        <f t="shared" si="3"/>
        <v>17715.73</v>
      </c>
      <c r="I20" s="30"/>
      <c r="J20" s="31">
        <f t="shared" si="4"/>
        <v>4.8634249662419284E-3</v>
      </c>
      <c r="K20" s="30">
        <f t="shared" si="5"/>
        <v>9.7842127834996701E-3</v>
      </c>
      <c r="L20" s="30">
        <f t="shared" si="6"/>
        <v>2.6212753352543212E-2</v>
      </c>
      <c r="M20" s="8"/>
      <c r="N20" s="9">
        <f t="shared" si="7"/>
        <v>4.0860391102284808E-2</v>
      </c>
      <c r="O20" s="16"/>
      <c r="P20" s="13">
        <v>2660.55</v>
      </c>
      <c r="Q20" s="13"/>
      <c r="R20" s="13">
        <v>14280.87</v>
      </c>
      <c r="S20" s="13"/>
      <c r="T20" s="9">
        <f t="shared" si="8"/>
        <v>16941.420000000002</v>
      </c>
      <c r="U20" s="8"/>
      <c r="V20" s="30">
        <f t="shared" si="9"/>
        <v>-4.9441325017314033E-3</v>
      </c>
      <c r="W20" s="10"/>
      <c r="X20" s="30">
        <f t="shared" si="10"/>
        <v>3.2482923159334658</v>
      </c>
      <c r="Y20" s="8"/>
      <c r="Z20" s="11">
        <f t="shared" si="11"/>
        <v>3.2433481834317344</v>
      </c>
      <c r="AA20" s="16"/>
      <c r="AB20" s="13">
        <v>423.66</v>
      </c>
      <c r="AC20" s="13"/>
      <c r="AD20" s="13"/>
      <c r="AE20" s="13">
        <v>1988.84</v>
      </c>
      <c r="AF20" s="13">
        <v>73355.070000000007</v>
      </c>
      <c r="AG20" s="13"/>
      <c r="AH20" s="12">
        <f t="shared" si="12"/>
        <v>75767.570000000007</v>
      </c>
      <c r="AI20" s="20"/>
      <c r="AJ20" s="13">
        <f t="shared" si="29"/>
        <v>7919.5214410018025</v>
      </c>
      <c r="AK20" s="20"/>
      <c r="AL20" s="32"/>
      <c r="AM20" s="20">
        <f t="shared" si="2"/>
        <v>0.58348380301732594</v>
      </c>
      <c r="AN20" s="32">
        <f t="shared" si="30"/>
        <v>22.213630658599804</v>
      </c>
      <c r="AO20" s="32"/>
      <c r="AP20" s="14">
        <f t="shared" si="17"/>
        <v>7942.3185554634201</v>
      </c>
    </row>
    <row r="21" spans="1:80" s="38" customFormat="1" ht="15.5" x14ac:dyDescent="0.35">
      <c r="A21" s="33" t="s">
        <v>38</v>
      </c>
      <c r="B21" s="34"/>
      <c r="C21" s="35">
        <f>AVERAGE(C3:C20)</f>
        <v>309.30250000000001</v>
      </c>
      <c r="D21" s="35">
        <f t="shared" ref="D21:AP21" si="31">AVERAGE(D3:D20)</f>
        <v>8827.3299999999981</v>
      </c>
      <c r="E21" s="35">
        <f t="shared" si="31"/>
        <v>4524.4672222222225</v>
      </c>
      <c r="F21" s="35">
        <f t="shared" si="31"/>
        <v>33714.171666666676</v>
      </c>
      <c r="G21" s="35" t="e">
        <f t="shared" si="31"/>
        <v>#DIV/0!</v>
      </c>
      <c r="H21" s="35">
        <f t="shared" si="31"/>
        <v>47134.702777777784</v>
      </c>
      <c r="I21" s="49">
        <f t="shared" si="31"/>
        <v>1.126610424680376E-3</v>
      </c>
      <c r="J21" s="49">
        <f t="shared" si="31"/>
        <v>1.771057250252955E-2</v>
      </c>
      <c r="K21" s="49">
        <f t="shared" si="31"/>
        <v>1.0032866203621881E-2</v>
      </c>
      <c r="L21" s="49">
        <f t="shared" si="31"/>
        <v>0.11275382334324154</v>
      </c>
      <c r="M21" s="49" t="e">
        <f t="shared" si="31"/>
        <v>#DIV/0!</v>
      </c>
      <c r="N21" s="49">
        <f t="shared" si="31"/>
        <v>0.14074761992154419</v>
      </c>
      <c r="O21" s="49">
        <f t="shared" si="31"/>
        <v>726.41</v>
      </c>
      <c r="P21" s="49">
        <f t="shared" si="31"/>
        <v>141346.77888888889</v>
      </c>
      <c r="Q21" s="49">
        <f t="shared" si="31"/>
        <v>6214.3720000000003</v>
      </c>
      <c r="R21" s="49">
        <f t="shared" si="31"/>
        <v>244219.07705882355</v>
      </c>
      <c r="S21" s="49">
        <f t="shared" si="31"/>
        <v>35544.574000000001</v>
      </c>
      <c r="T21" s="49">
        <f t="shared" si="31"/>
        <v>383678.54888888891</v>
      </c>
      <c r="U21" s="49">
        <f t="shared" si="31"/>
        <v>-1.3597578213166031E-2</v>
      </c>
      <c r="V21" s="49">
        <f t="shared" si="31"/>
        <v>0.71448079557724975</v>
      </c>
      <c r="W21" s="49">
        <f t="shared" si="31"/>
        <v>-348.47953730587489</v>
      </c>
      <c r="X21" s="49">
        <f t="shared" si="31"/>
        <v>107.05842970456989</v>
      </c>
      <c r="Y21" s="49">
        <f t="shared" si="31"/>
        <v>3544.8373138501279</v>
      </c>
      <c r="Z21" s="49">
        <f t="shared" si="31"/>
        <v>989.70086927016223</v>
      </c>
      <c r="AA21" s="50">
        <f t="shared" si="31"/>
        <v>1870.5042857142857</v>
      </c>
      <c r="AB21" s="50">
        <f t="shared" si="31"/>
        <v>3496.9</v>
      </c>
      <c r="AC21" s="50">
        <f t="shared" si="31"/>
        <v>919.26857142857136</v>
      </c>
      <c r="AD21" s="50">
        <f t="shared" si="31"/>
        <v>29352.61357142857</v>
      </c>
      <c r="AE21" s="50">
        <f t="shared" si="31"/>
        <v>105998.9827777778</v>
      </c>
      <c r="AF21" s="50">
        <f t="shared" si="31"/>
        <v>19715.685555555556</v>
      </c>
      <c r="AG21" s="50">
        <f t="shared" si="31"/>
        <v>1926.6371428571431</v>
      </c>
      <c r="AH21" s="49">
        <f t="shared" si="31"/>
        <v>141297.88444444441</v>
      </c>
      <c r="AI21" s="49">
        <f t="shared" si="31"/>
        <v>0.86167163933301727</v>
      </c>
      <c r="AJ21" s="49">
        <f t="shared" si="31"/>
        <v>35863.324778299815</v>
      </c>
      <c r="AK21" s="49">
        <f t="shared" si="31"/>
        <v>0.32489474460114426</v>
      </c>
      <c r="AL21" s="49">
        <f t="shared" si="31"/>
        <v>9.6609300607414106</v>
      </c>
      <c r="AM21" s="49">
        <f t="shared" si="31"/>
        <v>40.043409619374629</v>
      </c>
      <c r="AN21" s="49">
        <f t="shared" si="31"/>
        <v>5.9449798452376585</v>
      </c>
      <c r="AO21" s="49">
        <f t="shared" si="31"/>
        <v>0.92566765631933701</v>
      </c>
      <c r="AP21" s="35">
        <f t="shared" si="31"/>
        <v>8020.9791091159605</v>
      </c>
      <c r="AQ21" s="36"/>
      <c r="AR21" s="36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</row>
    <row r="22" spans="1:80" s="42" customFormat="1" ht="15.5" x14ac:dyDescent="0.35">
      <c r="A22" s="33" t="s">
        <v>39</v>
      </c>
      <c r="B22" s="39"/>
      <c r="C22" s="19">
        <f>STDEV(C3:C20)</f>
        <v>182.4948346985926</v>
      </c>
      <c r="D22" s="19">
        <f t="shared" ref="D22:AP22" si="32">STDEV(D3:D20)</f>
        <v>10733.603404164065</v>
      </c>
      <c r="E22" s="19">
        <f t="shared" si="32"/>
        <v>2314.8622588340281</v>
      </c>
      <c r="F22" s="19">
        <f t="shared" si="32"/>
        <v>82857.477176923319</v>
      </c>
      <c r="G22" s="19" t="e">
        <f t="shared" si="32"/>
        <v>#DIV/0!</v>
      </c>
      <c r="H22" s="19">
        <f t="shared" si="32"/>
        <v>84047.436037645864</v>
      </c>
      <c r="I22" s="19">
        <f t="shared" si="32"/>
        <v>6.1361837091906252E-4</v>
      </c>
      <c r="J22" s="19">
        <f t="shared" si="32"/>
        <v>1.9180356845908086E-2</v>
      </c>
      <c r="K22" s="19">
        <f t="shared" si="32"/>
        <v>6.6273450028605779E-3</v>
      </c>
      <c r="L22" s="19">
        <f t="shared" si="32"/>
        <v>0.35645518201326404</v>
      </c>
      <c r="M22" s="19" t="e">
        <f t="shared" si="32"/>
        <v>#DIV/0!</v>
      </c>
      <c r="N22" s="19">
        <f t="shared" si="32"/>
        <v>0.365716557277317</v>
      </c>
      <c r="O22" s="19">
        <f t="shared" si="32"/>
        <v>887.65942669472042</v>
      </c>
      <c r="P22" s="19">
        <f t="shared" si="32"/>
        <v>444824.55820836691</v>
      </c>
      <c r="Q22" s="19">
        <f t="shared" si="32"/>
        <v>12579.557302493597</v>
      </c>
      <c r="R22" s="19">
        <f t="shared" si="32"/>
        <v>592586.10997115844</v>
      </c>
      <c r="S22" s="19">
        <f t="shared" si="32"/>
        <v>75590.652270136081</v>
      </c>
      <c r="T22" s="19">
        <f t="shared" si="32"/>
        <v>1047016.1752826166</v>
      </c>
      <c r="U22" s="19">
        <f t="shared" si="32"/>
        <v>5.0595341907237953E-3</v>
      </c>
      <c r="V22" s="19">
        <f t="shared" si="32"/>
        <v>2.6879428710121971</v>
      </c>
      <c r="W22" s="19">
        <f t="shared" si="32"/>
        <v>1923.6396904872979</v>
      </c>
      <c r="X22" s="19">
        <f t="shared" si="32"/>
        <v>325.26611864091547</v>
      </c>
      <c r="Y22" s="19">
        <f t="shared" si="32"/>
        <v>9624.2014852983484</v>
      </c>
      <c r="Z22" s="19">
        <f t="shared" si="32"/>
        <v>6087.5875665318272</v>
      </c>
      <c r="AA22" s="19">
        <f t="shared" si="32"/>
        <v>3294.5807541519712</v>
      </c>
      <c r="AB22" s="19">
        <f t="shared" si="32"/>
        <v>4005.2194104776163</v>
      </c>
      <c r="AC22" s="19">
        <f t="shared" si="32"/>
        <v>746.7004183836284</v>
      </c>
      <c r="AD22" s="19">
        <f t="shared" si="32"/>
        <v>45841.555331861971</v>
      </c>
      <c r="AE22" s="19">
        <f t="shared" si="32"/>
        <v>184710.19245599373</v>
      </c>
      <c r="AF22" s="19">
        <f t="shared" si="32"/>
        <v>27192.093461616336</v>
      </c>
      <c r="AG22" s="19">
        <f t="shared" si="32"/>
        <v>3078.4360757843383</v>
      </c>
      <c r="AH22" s="19">
        <f t="shared" si="32"/>
        <v>207543.71138951965</v>
      </c>
      <c r="AI22" s="19">
        <f t="shared" si="32"/>
        <v>1.9326936753476764</v>
      </c>
      <c r="AJ22" s="19">
        <f t="shared" si="32"/>
        <v>65385.287844561812</v>
      </c>
      <c r="AK22" s="19">
        <f t="shared" si="32"/>
        <v>0.33617549402879782</v>
      </c>
      <c r="AL22" s="19">
        <f t="shared" si="32"/>
        <v>19.365406613356097</v>
      </c>
      <c r="AM22" s="19">
        <f t="shared" si="32"/>
        <v>87.193845974903951</v>
      </c>
      <c r="AN22" s="19">
        <f t="shared" si="32"/>
        <v>8.1886164488219553</v>
      </c>
      <c r="AO22" s="19">
        <f t="shared" si="32"/>
        <v>1.810075642041723</v>
      </c>
      <c r="AP22" s="19">
        <f t="shared" si="32"/>
        <v>31451.157438448539</v>
      </c>
      <c r="AQ22" s="40"/>
      <c r="AR22" s="40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</row>
    <row r="23" spans="1:80" s="48" customFormat="1" ht="15.5" x14ac:dyDescent="0.35">
      <c r="A23" s="33" t="s">
        <v>40</v>
      </c>
      <c r="B23" s="43"/>
      <c r="C23" s="44">
        <f>+C22*100/C21</f>
        <v>59.002056141994522</v>
      </c>
      <c r="D23" s="44">
        <f t="shared" ref="D23:AP23" si="33">+D22*100/D21</f>
        <v>121.59513017145692</v>
      </c>
      <c r="E23" s="44">
        <f t="shared" si="33"/>
        <v>51.163200994460247</v>
      </c>
      <c r="F23" s="44">
        <f t="shared" si="33"/>
        <v>245.76453485536709</v>
      </c>
      <c r="G23" s="44" t="e">
        <f t="shared" si="33"/>
        <v>#DIV/0!</v>
      </c>
      <c r="H23" s="44">
        <f t="shared" si="33"/>
        <v>178.31328317460193</v>
      </c>
      <c r="I23" s="45">
        <f t="shared" si="33"/>
        <v>54.465887894934802</v>
      </c>
      <c r="J23" s="44">
        <f t="shared" si="33"/>
        <v>108.29890927110691</v>
      </c>
      <c r="K23" s="44">
        <f t="shared" si="33"/>
        <v>66.056347890576816</v>
      </c>
      <c r="L23" s="44">
        <f t="shared" si="33"/>
        <v>316.13578275581369</v>
      </c>
      <c r="M23" s="44" t="e">
        <f t="shared" si="33"/>
        <v>#DIV/0!</v>
      </c>
      <c r="N23" s="44">
        <f t="shared" si="33"/>
        <v>259.83853757610638</v>
      </c>
      <c r="O23" s="44">
        <f t="shared" si="33"/>
        <v>122.19812870069526</v>
      </c>
      <c r="P23" s="44">
        <f t="shared" si="33"/>
        <v>314.70441824361524</v>
      </c>
      <c r="Q23" s="44">
        <f t="shared" si="33"/>
        <v>202.42684703287148</v>
      </c>
      <c r="R23" s="44">
        <f t="shared" si="33"/>
        <v>242.64529909284107</v>
      </c>
      <c r="S23" s="44">
        <f t="shared" si="33"/>
        <v>212.66439223645241</v>
      </c>
      <c r="T23" s="44">
        <f t="shared" si="33"/>
        <v>272.88890096011767</v>
      </c>
      <c r="U23" s="44">
        <f t="shared" si="33"/>
        <v>-37.209083201483892</v>
      </c>
      <c r="V23" s="44">
        <f t="shared" si="33"/>
        <v>376.20925399968661</v>
      </c>
      <c r="W23" s="44">
        <f t="shared" si="33"/>
        <v>-552.00936771183774</v>
      </c>
      <c r="X23" s="45">
        <f t="shared" si="33"/>
        <v>303.82111855973835</v>
      </c>
      <c r="Y23" s="44">
        <f t="shared" si="33"/>
        <v>271.49910230563688</v>
      </c>
      <c r="Z23" s="45">
        <f t="shared" si="33"/>
        <v>615.09368694613886</v>
      </c>
      <c r="AA23" s="44">
        <f t="shared" si="33"/>
        <v>176.13329086246259</v>
      </c>
      <c r="AB23" s="44">
        <f t="shared" si="33"/>
        <v>114.53628672474524</v>
      </c>
      <c r="AC23" s="44">
        <f t="shared" si="33"/>
        <v>81.227667472981608</v>
      </c>
      <c r="AD23" s="44">
        <f t="shared" si="33"/>
        <v>156.17537845585073</v>
      </c>
      <c r="AE23" s="44">
        <f t="shared" si="33"/>
        <v>174.25657078542963</v>
      </c>
      <c r="AF23" s="44">
        <f t="shared" si="33"/>
        <v>137.92111557568464</v>
      </c>
      <c r="AG23" s="44">
        <f t="shared" si="33"/>
        <v>159.78286763531992</v>
      </c>
      <c r="AH23" s="44">
        <f t="shared" si="33"/>
        <v>146.88380665113343</v>
      </c>
      <c r="AI23" s="44">
        <f t="shared" si="33"/>
        <v>224.29584393002548</v>
      </c>
      <c r="AJ23" s="44">
        <f t="shared" si="33"/>
        <v>182.31797595108961</v>
      </c>
      <c r="AK23" s="44">
        <f t="shared" si="33"/>
        <v>103.47212431567716</v>
      </c>
      <c r="AL23" s="44">
        <f t="shared" si="33"/>
        <v>200.45074844346749</v>
      </c>
      <c r="AM23" s="44">
        <f t="shared" si="33"/>
        <v>217.74830566055499</v>
      </c>
      <c r="AN23" s="45">
        <f t="shared" si="33"/>
        <v>137.74002035316579</v>
      </c>
      <c r="AO23" s="44">
        <f t="shared" si="33"/>
        <v>195.54271229903301</v>
      </c>
      <c r="AP23" s="44">
        <f t="shared" si="33"/>
        <v>392.11120002424434</v>
      </c>
      <c r="AQ23" s="46"/>
      <c r="AR23" s="46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</row>
    <row r="24" spans="1:80" ht="15.5" x14ac:dyDescent="0.35">
      <c r="C24" s="16"/>
      <c r="D24" s="13"/>
      <c r="E24" s="13"/>
      <c r="F24" s="13"/>
      <c r="G24" s="13"/>
      <c r="H24" s="9"/>
      <c r="I24" s="8"/>
      <c r="J24" s="8"/>
      <c r="K24" s="8"/>
      <c r="L24" s="8"/>
      <c r="M24" s="8"/>
      <c r="N24" s="9"/>
      <c r="O24" s="16"/>
      <c r="P24" s="13"/>
      <c r="Q24" s="13"/>
      <c r="R24" s="13"/>
      <c r="S24" s="13"/>
      <c r="T24" s="9"/>
      <c r="U24" s="8"/>
      <c r="V24" s="8"/>
      <c r="W24" s="8"/>
      <c r="X24" s="8"/>
      <c r="Y24" s="8"/>
      <c r="Z24" s="9"/>
      <c r="AA24" s="16"/>
      <c r="AB24" s="13"/>
      <c r="AC24" s="13"/>
      <c r="AD24" s="13"/>
      <c r="AE24" s="13"/>
      <c r="AF24" s="13"/>
      <c r="AG24" s="13"/>
      <c r="AH24" s="12"/>
      <c r="AI24" s="13"/>
      <c r="AJ24" s="13"/>
      <c r="AK24" s="13"/>
      <c r="AL24" s="13"/>
      <c r="AM24" s="13"/>
      <c r="AN24" s="13"/>
      <c r="AO24" s="13"/>
      <c r="AP24" s="13"/>
    </row>
    <row r="25" spans="1:80" ht="15.5" x14ac:dyDescent="0.35">
      <c r="A25" s="6" t="s">
        <v>41</v>
      </c>
      <c r="B25" s="6">
        <v>56.6</v>
      </c>
      <c r="C25" s="7"/>
      <c r="D25" s="8"/>
      <c r="E25" s="8">
        <v>7484.67</v>
      </c>
      <c r="F25" s="8">
        <v>14922.51</v>
      </c>
      <c r="G25" s="8"/>
      <c r="H25" s="9">
        <f t="shared" si="3"/>
        <v>22407.18</v>
      </c>
      <c r="I25" s="30"/>
      <c r="J25" s="30"/>
      <c r="K25" s="30">
        <f>(E25+149.43)/300794*2*288.25/1000*1000/B25/10</f>
        <v>2.5850655253982564E-2</v>
      </c>
      <c r="L25" s="30">
        <f>(F25+149.43)/300794*2*288.25/1000*1000/B25/10</f>
        <v>5.1036733203483051E-2</v>
      </c>
      <c r="M25" s="8"/>
      <c r="N25" s="9">
        <f>SUM(I25:M25)</f>
        <v>7.6887388457465622E-2</v>
      </c>
      <c r="O25" s="7"/>
      <c r="P25" s="8">
        <v>19369.71</v>
      </c>
      <c r="Q25" s="8">
        <v>397.27</v>
      </c>
      <c r="R25" s="8">
        <v>25998.68</v>
      </c>
      <c r="S25" s="8">
        <v>1413.06</v>
      </c>
      <c r="T25" s="9">
        <f>SUM(O25:S25)</f>
        <v>47178.720000000001</v>
      </c>
      <c r="U25" s="8"/>
      <c r="V25" s="30">
        <f>(P25-4195.6)/220309*2*302.28/1000*1000/B25/10</f>
        <v>7.3568849912972384E-2</v>
      </c>
      <c r="W25" s="10">
        <f t="shared" ref="W25" si="34">(Q25-4195.6)/220309*2*302.28/1000*1000*B25</f>
        <v>-589.95147987453981</v>
      </c>
      <c r="X25" s="30">
        <f>(R25-4195.6)/220309*2*302.28/1000*1000/B25*10</f>
        <v>10.570817795314056</v>
      </c>
      <c r="Y25" s="8">
        <f t="shared" ref="Y25" si="35">(S25-4195.6)/220309*2*302.28/1000*1000*B25</f>
        <v>-432.18035052512607</v>
      </c>
      <c r="Z25" s="11">
        <f>SUM(U25:Y25)</f>
        <v>-1011.4874437544389</v>
      </c>
      <c r="AA25" s="7"/>
      <c r="AB25" s="8">
        <v>8506.99</v>
      </c>
      <c r="AC25" s="8"/>
      <c r="AD25" s="8"/>
      <c r="AE25" s="8">
        <v>584893.16</v>
      </c>
      <c r="AF25" s="8"/>
      <c r="AG25" s="8">
        <v>696.03</v>
      </c>
      <c r="AH25" s="12">
        <f>SUM(AA25:AG25)</f>
        <v>594096.18000000005</v>
      </c>
      <c r="AI25" s="20"/>
      <c r="AJ25" s="13">
        <f>(AB25-63.701)/2108.2*2*272.2/1000*1000/B25/10</f>
        <v>3.8521352863109328</v>
      </c>
      <c r="AK25" s="20"/>
      <c r="AL25" s="32"/>
      <c r="AM25" s="20">
        <f t="shared" ref="AM25:AM42" si="36">(AE25-63.701)/2108.2*2*272.2/1000*1000/B25/10</f>
        <v>266.82045296424565</v>
      </c>
      <c r="AN25" s="32"/>
      <c r="AO25" s="32">
        <f t="shared" ref="AO25:AO39" si="37">(AG25-63.701)/2108.2*2*272.2/1000*1000/B25/10</f>
        <v>0.28849146978833778</v>
      </c>
      <c r="AP25" s="14">
        <f>SUM(AI25:AO25)</f>
        <v>270.96107972034491</v>
      </c>
    </row>
    <row r="26" spans="1:80" ht="15.5" x14ac:dyDescent="0.35">
      <c r="A26" s="15" t="s">
        <v>42</v>
      </c>
      <c r="B26" s="15">
        <v>80.900000000000006</v>
      </c>
      <c r="C26" s="16"/>
      <c r="D26" s="13">
        <v>14769.81</v>
      </c>
      <c r="E26" s="13">
        <v>3806.65</v>
      </c>
      <c r="F26" s="13">
        <v>18260.599999999999</v>
      </c>
      <c r="G26" s="13"/>
      <c r="H26" s="9">
        <f t="shared" si="3"/>
        <v>36837.06</v>
      </c>
      <c r="I26" s="30"/>
      <c r="J26" s="31">
        <f t="shared" ref="J26:J42" si="38">(D26+149.43)/300794*2*288.25/1000*1000/B26/10</f>
        <v>3.5345027289249528E-2</v>
      </c>
      <c r="K26" s="30">
        <f t="shared" ref="K26:K42" si="39">(E26+149.43)/300794*2*288.25/1000*1000/B26/10</f>
        <v>9.3723108924083417E-3</v>
      </c>
      <c r="L26" s="30">
        <f t="shared" ref="L26:L42" si="40">(F26+149.43)/300794*2*288.25/1000*1000/B26/10</f>
        <v>4.3615024139694945E-2</v>
      </c>
      <c r="M26" s="8"/>
      <c r="N26" s="9">
        <f t="shared" ref="N26:N42" si="41">SUM(I26:M26)</f>
        <v>8.8332362321352817E-2</v>
      </c>
      <c r="O26" s="16"/>
      <c r="P26" s="13">
        <v>589.5</v>
      </c>
      <c r="Q26" s="13"/>
      <c r="R26" s="13">
        <v>2620.6</v>
      </c>
      <c r="S26" s="13"/>
      <c r="T26" s="9">
        <f t="shared" ref="T26:T42" si="42">SUM(O26:S26)</f>
        <v>3210.1</v>
      </c>
      <c r="U26" s="8"/>
      <c r="V26" s="30">
        <f t="shared" ref="U26:V42" si="43">(P26-4195.6)/220309*2*302.28/1000*1000/B26/10</f>
        <v>-1.2231970198100397E-2</v>
      </c>
      <c r="W26" s="10"/>
      <c r="X26" s="30">
        <f t="shared" ref="X26:X42" si="44">(R26-4195.6)/220309*2*302.28/1000*1000/B26*10</f>
        <v>-0.53424345032051601</v>
      </c>
      <c r="Y26" s="8"/>
      <c r="Z26" s="11"/>
      <c r="AA26" s="16">
        <v>196.4</v>
      </c>
      <c r="AB26" s="13"/>
      <c r="AC26" s="13">
        <v>1883.6</v>
      </c>
      <c r="AD26" s="13">
        <v>15864.03</v>
      </c>
      <c r="AE26" s="13">
        <v>31673.03</v>
      </c>
      <c r="AF26" s="13">
        <v>330.96</v>
      </c>
      <c r="AG26" s="13"/>
      <c r="AH26" s="12">
        <f t="shared" ref="AH26:AH42" si="45">SUM(AA26:AG26)</f>
        <v>49948.02</v>
      </c>
      <c r="AI26" s="20">
        <f t="shared" ref="AI26" si="46">(AA26-63.701)/2108.2*2*272.2/1000*1000/B26/10</f>
        <v>4.2357023707181876E-2</v>
      </c>
      <c r="AJ26" s="13"/>
      <c r="AK26" s="20">
        <f t="shared" ref="AK26:AK37" si="47">(AC26-63.701)/2108.2*2*272.2/1000*1000/B26/10</f>
        <v>0.58090494342592325</v>
      </c>
      <c r="AL26" s="32">
        <f t="shared" ref="AL26:AL39" si="48">(AD26-63.701)/2108.2*2*272.2/1000*1000/B26/10</f>
        <v>5.0434058284860734</v>
      </c>
      <c r="AM26" s="20">
        <f t="shared" si="36"/>
        <v>10.089579407690424</v>
      </c>
      <c r="AN26" s="32">
        <f t="shared" ref="AN26:AN37" si="49">(AF26-63.701)/2108.2*2*272.2/1000*1000/B26/10</f>
        <v>8.5308071643024577E-2</v>
      </c>
      <c r="AO26" s="32"/>
      <c r="AP26" s="14">
        <f t="shared" ref="AP26:AP38" si="50">SUM(AI26:AO26)</f>
        <v>15.841555274952627</v>
      </c>
    </row>
    <row r="27" spans="1:80" ht="15.5" x14ac:dyDescent="0.35">
      <c r="A27" s="17" t="s">
        <v>43</v>
      </c>
      <c r="B27" s="17">
        <v>14.5</v>
      </c>
      <c r="C27" s="16"/>
      <c r="D27" s="13">
        <v>7294.49</v>
      </c>
      <c r="E27" s="13">
        <v>3851</v>
      </c>
      <c r="F27" s="13">
        <v>5857.61</v>
      </c>
      <c r="G27" s="13"/>
      <c r="H27" s="9">
        <f t="shared" si="3"/>
        <v>17003.099999999999</v>
      </c>
      <c r="I27" s="30"/>
      <c r="J27" s="31">
        <f t="shared" si="38"/>
        <v>9.839291732020515E-2</v>
      </c>
      <c r="K27" s="30">
        <f t="shared" si="39"/>
        <v>5.2877244547935541E-2</v>
      </c>
      <c r="L27" s="30">
        <f t="shared" si="40"/>
        <v>7.9400395229820481E-2</v>
      </c>
      <c r="M27" s="8"/>
      <c r="N27" s="9">
        <f t="shared" si="41"/>
        <v>0.23067055709796117</v>
      </c>
      <c r="O27" s="16"/>
      <c r="P27" s="13">
        <v>23902.67</v>
      </c>
      <c r="Q27" s="13"/>
      <c r="R27" s="13">
        <v>108660.7</v>
      </c>
      <c r="S27" s="13">
        <v>2531.73</v>
      </c>
      <c r="T27" s="9">
        <f t="shared" si="42"/>
        <v>135095.1</v>
      </c>
      <c r="U27" s="8"/>
      <c r="V27" s="30">
        <f t="shared" si="43"/>
        <v>0.37295911617554084</v>
      </c>
      <c r="W27" s="10"/>
      <c r="X27" s="30">
        <f t="shared" si="44"/>
        <v>197.70169470748058</v>
      </c>
      <c r="Y27" s="8">
        <f t="shared" ref="Y27" si="51">(S27-4195.6)/220309*2*302.28/1000*1000*B27</f>
        <v>-66.205575280174671</v>
      </c>
      <c r="Z27" s="11">
        <f t="shared" ref="Z27:Z42" si="52">SUM(U27:Y27)</f>
        <v>131.86907854348146</v>
      </c>
      <c r="AA27" s="16"/>
      <c r="AB27" s="13"/>
      <c r="AC27" s="13">
        <v>1931.02</v>
      </c>
      <c r="AD27" s="13">
        <v>14562.09</v>
      </c>
      <c r="AE27" s="13">
        <v>52772.639999999999</v>
      </c>
      <c r="AF27" s="13">
        <v>588.23</v>
      </c>
      <c r="AG27" s="13">
        <v>899.79</v>
      </c>
      <c r="AH27" s="12">
        <f t="shared" si="45"/>
        <v>70753.76999999999</v>
      </c>
      <c r="AI27" s="20"/>
      <c r="AJ27" s="13"/>
      <c r="AK27" s="20">
        <f t="shared" si="47"/>
        <v>3.3254989993097559</v>
      </c>
      <c r="AL27" s="32">
        <f t="shared" si="48"/>
        <v>25.82010792537514</v>
      </c>
      <c r="AM27" s="20">
        <f t="shared" si="36"/>
        <v>93.869083910772048</v>
      </c>
      <c r="AN27" s="32">
        <f t="shared" si="49"/>
        <v>0.93413105345629055</v>
      </c>
      <c r="AO27" s="32">
        <f t="shared" si="37"/>
        <v>1.4889866877774469</v>
      </c>
      <c r="AP27" s="14">
        <f t="shared" si="50"/>
        <v>125.43780857669067</v>
      </c>
    </row>
    <row r="28" spans="1:80" ht="15.5" x14ac:dyDescent="0.35">
      <c r="A28" s="18" t="s">
        <v>44</v>
      </c>
      <c r="B28" s="18">
        <v>31.4</v>
      </c>
      <c r="C28" s="16">
        <v>266.87</v>
      </c>
      <c r="D28" s="13">
        <v>56806.7</v>
      </c>
      <c r="E28" s="13">
        <v>12050.32</v>
      </c>
      <c r="F28" s="13">
        <v>10314.64</v>
      </c>
      <c r="G28" s="13"/>
      <c r="H28" s="9">
        <f t="shared" si="3"/>
        <v>79438.53</v>
      </c>
      <c r="I28" s="30">
        <f t="shared" ref="I28:I31" si="53">(C28+149.43)/300794*2*288.25/1000*1000/B28/10</f>
        <v>2.5410131080250494E-3</v>
      </c>
      <c r="J28" s="31">
        <f t="shared" si="38"/>
        <v>0.34764898609747474</v>
      </c>
      <c r="K28" s="30">
        <f t="shared" si="39"/>
        <v>7.4464868279194324E-2</v>
      </c>
      <c r="L28" s="30">
        <f t="shared" si="40"/>
        <v>6.3870619825346323E-2</v>
      </c>
      <c r="M28" s="8"/>
      <c r="N28" s="9">
        <f t="shared" si="41"/>
        <v>0.48852548731004047</v>
      </c>
      <c r="O28" s="16"/>
      <c r="P28" s="13">
        <v>11642.46</v>
      </c>
      <c r="Q28" s="13"/>
      <c r="R28" s="13"/>
      <c r="S28" s="13"/>
      <c r="T28" s="9">
        <f t="shared" si="42"/>
        <v>11642.46</v>
      </c>
      <c r="U28" s="8"/>
      <c r="V28" s="30">
        <f t="shared" si="43"/>
        <v>6.5080474572584243E-2</v>
      </c>
      <c r="W28" s="10"/>
      <c r="X28" s="30"/>
      <c r="Y28" s="8"/>
      <c r="Z28" s="11">
        <f t="shared" si="52"/>
        <v>6.5080474572584243E-2</v>
      </c>
      <c r="AA28" s="16"/>
      <c r="AB28" s="13"/>
      <c r="AC28" s="13">
        <v>208.26</v>
      </c>
      <c r="AD28" s="13">
        <v>20798.93</v>
      </c>
      <c r="AE28" s="13">
        <v>97450.17</v>
      </c>
      <c r="AF28" s="13"/>
      <c r="AG28" s="13"/>
      <c r="AH28" s="12">
        <f t="shared" si="45"/>
        <v>118457.36</v>
      </c>
      <c r="AI28" s="20"/>
      <c r="AJ28" s="13"/>
      <c r="AK28" s="20">
        <f t="shared" si="47"/>
        <v>0.11888355810523302</v>
      </c>
      <c r="AL28" s="32">
        <f t="shared" si="48"/>
        <v>17.052399377740663</v>
      </c>
      <c r="AM28" s="20">
        <f t="shared" si="36"/>
        <v>80.089444074910404</v>
      </c>
      <c r="AN28" s="32"/>
      <c r="AO28" s="32"/>
      <c r="AP28" s="14">
        <f t="shared" si="50"/>
        <v>97.260727010756298</v>
      </c>
    </row>
    <row r="29" spans="1:80" ht="15.5" x14ac:dyDescent="0.35">
      <c r="A29" s="18" t="s">
        <v>45</v>
      </c>
      <c r="B29" s="18">
        <v>36.6</v>
      </c>
      <c r="C29" s="16">
        <v>1212.8800000000001</v>
      </c>
      <c r="D29" s="13">
        <v>6922.27</v>
      </c>
      <c r="E29" s="13">
        <v>1715.01</v>
      </c>
      <c r="F29" s="13">
        <v>2429.1799999999998</v>
      </c>
      <c r="G29" s="13"/>
      <c r="H29" s="9">
        <f t="shared" si="3"/>
        <v>12279.34</v>
      </c>
      <c r="I29" s="30">
        <f t="shared" si="53"/>
        <v>7.1338668920373997E-3</v>
      </c>
      <c r="J29" s="31">
        <f t="shared" si="38"/>
        <v>3.7031634870492672E-2</v>
      </c>
      <c r="K29" s="30">
        <f t="shared" si="39"/>
        <v>9.7633187660592716E-3</v>
      </c>
      <c r="L29" s="30">
        <f t="shared" si="40"/>
        <v>1.3503138424056607E-2</v>
      </c>
      <c r="M29" s="8"/>
      <c r="N29" s="9">
        <f t="shared" si="41"/>
        <v>6.7431958952645948E-2</v>
      </c>
      <c r="O29" s="16"/>
      <c r="P29" s="13">
        <v>1890.41</v>
      </c>
      <c r="Q29" s="13"/>
      <c r="R29" s="13">
        <v>13912.63</v>
      </c>
      <c r="S29" s="13"/>
      <c r="T29" s="9">
        <f t="shared" si="42"/>
        <v>15803.039999999999</v>
      </c>
      <c r="U29" s="8"/>
      <c r="V29" s="30">
        <f t="shared" si="43"/>
        <v>-1.7283544476167569E-2</v>
      </c>
      <c r="W29" s="10"/>
      <c r="X29" s="30">
        <f t="shared" si="44"/>
        <v>7.2855044565200462</v>
      </c>
      <c r="Y29" s="8"/>
      <c r="Z29" s="11">
        <f t="shared" si="52"/>
        <v>7.268220912043879</v>
      </c>
      <c r="AA29" s="16"/>
      <c r="AB29" s="13"/>
      <c r="AC29" s="13">
        <v>465.77</v>
      </c>
      <c r="AD29" s="13">
        <v>5046.1499999999996</v>
      </c>
      <c r="AE29" s="13">
        <v>32068.91</v>
      </c>
      <c r="AF29" s="13">
        <v>1162.5</v>
      </c>
      <c r="AG29" s="13"/>
      <c r="AH29" s="12">
        <f t="shared" si="45"/>
        <v>38743.33</v>
      </c>
      <c r="AI29" s="20"/>
      <c r="AJ29" s="13"/>
      <c r="AK29" s="20">
        <f t="shared" si="47"/>
        <v>0.28367810158926654</v>
      </c>
      <c r="AL29" s="32">
        <f t="shared" si="48"/>
        <v>3.5153460564861745</v>
      </c>
      <c r="AM29" s="20">
        <f t="shared" si="36"/>
        <v>22.581141371475319</v>
      </c>
      <c r="AN29" s="32">
        <f t="shared" si="49"/>
        <v>0.77525303952352587</v>
      </c>
      <c r="AO29" s="32"/>
      <c r="AP29" s="14">
        <f t="shared" si="50"/>
        <v>27.155418569074286</v>
      </c>
    </row>
    <row r="30" spans="1:80" ht="15.5" x14ac:dyDescent="0.35">
      <c r="A30" s="18" t="s">
        <v>46</v>
      </c>
      <c r="B30" s="18">
        <v>78.8</v>
      </c>
      <c r="C30" s="16">
        <v>180.79</v>
      </c>
      <c r="D30" s="13">
        <v>5141.88</v>
      </c>
      <c r="E30" s="13">
        <v>6093.84</v>
      </c>
      <c r="F30" s="13">
        <v>2826.08</v>
      </c>
      <c r="G30" s="13"/>
      <c r="H30" s="9">
        <f t="shared" si="3"/>
        <v>14242.59</v>
      </c>
      <c r="I30" s="30">
        <f t="shared" si="53"/>
        <v>8.0316966678613613E-4</v>
      </c>
      <c r="J30" s="31">
        <f t="shared" si="38"/>
        <v>1.2869661709048972E-2</v>
      </c>
      <c r="K30" s="30">
        <f t="shared" si="39"/>
        <v>1.5185043563551211E-2</v>
      </c>
      <c r="L30" s="30">
        <f t="shared" si="40"/>
        <v>7.2371127588238635E-3</v>
      </c>
      <c r="M30" s="8"/>
      <c r="N30" s="9">
        <f t="shared" si="41"/>
        <v>3.6094987698210179E-2</v>
      </c>
      <c r="O30" s="16"/>
      <c r="P30" s="13">
        <v>20757.36</v>
      </c>
      <c r="Q30" s="13"/>
      <c r="R30" s="13">
        <v>2657.77</v>
      </c>
      <c r="S30" s="13"/>
      <c r="T30" s="9">
        <f t="shared" si="42"/>
        <v>23415.13</v>
      </c>
      <c r="U30" s="8"/>
      <c r="V30" s="30">
        <f t="shared" si="43"/>
        <v>5.7674978252165575E-2</v>
      </c>
      <c r="W30" s="10"/>
      <c r="X30" s="30">
        <f t="shared" si="44"/>
        <v>-0.53553675337360163</v>
      </c>
      <c r="Y30" s="8"/>
      <c r="Z30" s="11">
        <f t="shared" si="52"/>
        <v>-0.47786177512143607</v>
      </c>
      <c r="AA30" s="16">
        <v>280</v>
      </c>
      <c r="AB30" s="13"/>
      <c r="AC30" s="13">
        <v>403</v>
      </c>
      <c r="AD30" s="13">
        <v>3594.13</v>
      </c>
      <c r="AE30" s="13">
        <v>52106.95</v>
      </c>
      <c r="AF30" s="13"/>
      <c r="AG30" s="13"/>
      <c r="AH30" s="12">
        <f t="shared" si="45"/>
        <v>56384.079999999994</v>
      </c>
      <c r="AI30" s="20">
        <f t="shared" ref="AI30:AI39" si="54">(AA30-63.701)/2108.2*2*272.2/1000*1000/B30/10</f>
        <v>7.0881777800678711E-2</v>
      </c>
      <c r="AJ30" s="13"/>
      <c r="AK30" s="20">
        <f t="shared" si="47"/>
        <v>0.11118921643647213</v>
      </c>
      <c r="AL30" s="32">
        <f t="shared" si="48"/>
        <v>1.1569313030530535</v>
      </c>
      <c r="AM30" s="20">
        <f t="shared" si="36"/>
        <v>17.05471597947006</v>
      </c>
      <c r="AN30" s="32"/>
      <c r="AO30" s="32"/>
      <c r="AP30" s="14">
        <f t="shared" si="50"/>
        <v>18.393718276760264</v>
      </c>
    </row>
    <row r="31" spans="1:80" ht="15.5" x14ac:dyDescent="0.35">
      <c r="A31" s="18" t="s">
        <v>47</v>
      </c>
      <c r="B31" s="18">
        <v>41</v>
      </c>
      <c r="C31" s="16">
        <v>467.6</v>
      </c>
      <c r="D31" s="13">
        <v>4787.16</v>
      </c>
      <c r="E31" s="13">
        <v>7632.78</v>
      </c>
      <c r="F31" s="13">
        <v>2938.41</v>
      </c>
      <c r="G31" s="13"/>
      <c r="H31" s="9">
        <f t="shared" si="3"/>
        <v>15825.95</v>
      </c>
      <c r="I31" s="30">
        <f t="shared" si="53"/>
        <v>2.8843805995092337E-3</v>
      </c>
      <c r="J31" s="31">
        <f t="shared" si="38"/>
        <v>2.3076680912972283E-2</v>
      </c>
      <c r="K31" s="30">
        <f t="shared" si="39"/>
        <v>3.6378872251441187E-2</v>
      </c>
      <c r="L31" s="30">
        <f t="shared" si="40"/>
        <v>1.4434477724565405E-2</v>
      </c>
      <c r="M31" s="8"/>
      <c r="N31" s="9">
        <f t="shared" si="41"/>
        <v>7.6774411488488112E-2</v>
      </c>
      <c r="O31" s="16"/>
      <c r="P31" s="13">
        <v>144602.56</v>
      </c>
      <c r="Q31" s="13">
        <v>682.73</v>
      </c>
      <c r="R31" s="13">
        <v>344835.4</v>
      </c>
      <c r="S31" s="13">
        <v>1331.42</v>
      </c>
      <c r="T31" s="9">
        <f t="shared" si="42"/>
        <v>491452.11000000004</v>
      </c>
      <c r="U31" s="8"/>
      <c r="V31" s="30">
        <f t="shared" si="43"/>
        <v>0.93974916757826499</v>
      </c>
      <c r="W31" s="10">
        <f t="shared" ref="W31" si="55">(Q31-4195.6)/220309*2*302.28/1000*1000*B31</f>
        <v>-395.23291456635906</v>
      </c>
      <c r="X31" s="30">
        <f t="shared" si="44"/>
        <v>227.99152441875154</v>
      </c>
      <c r="Y31" s="8">
        <f t="shared" ref="Y31" si="56">(S31-4195.6)/220309*2*302.28/1000*1000*B31</f>
        <v>-322.24881912586415</v>
      </c>
      <c r="Z31" s="11">
        <f t="shared" si="52"/>
        <v>-488.55046010589342</v>
      </c>
      <c r="AA31" s="16">
        <v>910.42</v>
      </c>
      <c r="AB31" s="13"/>
      <c r="AC31" s="13"/>
      <c r="AD31" s="13">
        <v>4337.6899999999996</v>
      </c>
      <c r="AE31" s="13">
        <v>76835.350000000006</v>
      </c>
      <c r="AF31" s="13">
        <v>444.42</v>
      </c>
      <c r="AG31" s="13">
        <v>704.87</v>
      </c>
      <c r="AH31" s="12">
        <f t="shared" si="45"/>
        <v>83232.75</v>
      </c>
      <c r="AI31" s="20">
        <f t="shared" si="54"/>
        <v>0.5332879321395434</v>
      </c>
      <c r="AJ31" s="13"/>
      <c r="AK31" s="20"/>
      <c r="AL31" s="32">
        <f t="shared" si="48"/>
        <v>2.691880961449022</v>
      </c>
      <c r="AM31" s="20">
        <f t="shared" si="36"/>
        <v>48.352988349325869</v>
      </c>
      <c r="AN31" s="32">
        <f t="shared" si="49"/>
        <v>0.23978775513037362</v>
      </c>
      <c r="AO31" s="32">
        <f t="shared" si="37"/>
        <v>0.4038266416154343</v>
      </c>
      <c r="AP31" s="14">
        <f t="shared" si="50"/>
        <v>52.22177163966024</v>
      </c>
    </row>
    <row r="32" spans="1:80" ht="15.5" x14ac:dyDescent="0.35">
      <c r="A32" s="18" t="s">
        <v>48</v>
      </c>
      <c r="B32" s="18">
        <v>56.6</v>
      </c>
      <c r="C32" s="16"/>
      <c r="D32" s="13">
        <v>14850.84</v>
      </c>
      <c r="E32" s="13">
        <v>7487.44</v>
      </c>
      <c r="F32" s="13">
        <v>57262.192999999999</v>
      </c>
      <c r="G32" s="13"/>
      <c r="H32" s="9">
        <f t="shared" si="3"/>
        <v>79600.472999999998</v>
      </c>
      <c r="I32" s="30"/>
      <c r="J32" s="31">
        <f t="shared" si="38"/>
        <v>5.0794043631424403E-2</v>
      </c>
      <c r="K32" s="30">
        <f t="shared" si="39"/>
        <v>2.5860035051870133E-2</v>
      </c>
      <c r="L32" s="30">
        <f t="shared" si="40"/>
        <v>0.19440773290166699</v>
      </c>
      <c r="M32" s="8"/>
      <c r="N32" s="9">
        <f t="shared" si="41"/>
        <v>0.27106181158496151</v>
      </c>
      <c r="O32" s="16">
        <v>98.74</v>
      </c>
      <c r="P32" s="13">
        <v>7005.8</v>
      </c>
      <c r="Q32" s="13"/>
      <c r="R32" s="13">
        <v>11268.28</v>
      </c>
      <c r="S32" s="13"/>
      <c r="T32" s="9">
        <f t="shared" si="42"/>
        <v>18372.82</v>
      </c>
      <c r="U32" s="30">
        <f>(O32-4195.6)/220309*2*302.28/1000*1000/B32/10</f>
        <v>-1.9862863683897111E-2</v>
      </c>
      <c r="V32" s="30">
        <f t="shared" si="43"/>
        <v>1.3624731995842587E-2</v>
      </c>
      <c r="W32" s="10"/>
      <c r="X32" s="30">
        <f t="shared" si="44"/>
        <v>3.4290573444009653</v>
      </c>
      <c r="Y32" s="8"/>
      <c r="Z32" s="11">
        <f t="shared" si="52"/>
        <v>3.4228192127129109</v>
      </c>
      <c r="AA32" s="16"/>
      <c r="AB32" s="13"/>
      <c r="AC32" s="13"/>
      <c r="AD32" s="13">
        <v>2996.82</v>
      </c>
      <c r="AE32" s="13">
        <v>24935.37</v>
      </c>
      <c r="AF32" s="13"/>
      <c r="AG32" s="13"/>
      <c r="AH32" s="12">
        <f t="shared" si="45"/>
        <v>27932.19</v>
      </c>
      <c r="AI32" s="20"/>
      <c r="AJ32" s="13"/>
      <c r="AK32" s="20"/>
      <c r="AL32" s="32">
        <f t="shared" si="48"/>
        <v>1.3381954826903395</v>
      </c>
      <c r="AM32" s="20">
        <f t="shared" si="36"/>
        <v>11.347359279582367</v>
      </c>
      <c r="AN32" s="32"/>
      <c r="AO32" s="32"/>
      <c r="AP32" s="14">
        <f t="shared" si="50"/>
        <v>12.685554762272707</v>
      </c>
    </row>
    <row r="33" spans="1:80" ht="15.5" x14ac:dyDescent="0.35">
      <c r="A33" s="18" t="s">
        <v>49</v>
      </c>
      <c r="B33" s="18">
        <v>100.3</v>
      </c>
      <c r="C33" s="16"/>
      <c r="D33" s="13">
        <v>5376</v>
      </c>
      <c r="E33" s="13">
        <v>9159.2099999999991</v>
      </c>
      <c r="F33" s="13">
        <v>8491.64</v>
      </c>
      <c r="G33" s="13"/>
      <c r="H33" s="9">
        <f t="shared" si="3"/>
        <v>23026.85</v>
      </c>
      <c r="I33" s="30"/>
      <c r="J33" s="31">
        <f t="shared" si="38"/>
        <v>1.055833143865809E-2</v>
      </c>
      <c r="K33" s="30">
        <f t="shared" si="39"/>
        <v>1.7787521760867519E-2</v>
      </c>
      <c r="L33" s="30">
        <f t="shared" si="40"/>
        <v>1.6511887951642719E-2</v>
      </c>
      <c r="M33" s="8"/>
      <c r="N33" s="9">
        <f t="shared" si="41"/>
        <v>4.4857741151168327E-2</v>
      </c>
      <c r="O33" s="16"/>
      <c r="P33" s="13">
        <v>6744.14</v>
      </c>
      <c r="Q33" s="13"/>
      <c r="R33" s="13">
        <v>2087.02</v>
      </c>
      <c r="S33" s="13"/>
      <c r="T33" s="9">
        <f t="shared" si="42"/>
        <v>8831.16</v>
      </c>
      <c r="U33" s="8"/>
      <c r="V33" s="30">
        <f t="shared" si="43"/>
        <v>6.9726471982768934E-3</v>
      </c>
      <c r="W33" s="10"/>
      <c r="X33" s="30">
        <f t="shared" si="44"/>
        <v>-0.57689439558895272</v>
      </c>
      <c r="Y33" s="8"/>
      <c r="Z33" s="11">
        <f t="shared" si="52"/>
        <v>-0.56992174839067578</v>
      </c>
      <c r="AA33" s="16"/>
      <c r="AB33" s="13"/>
      <c r="AC33" s="13">
        <v>341.23</v>
      </c>
      <c r="AD33" s="13">
        <v>5478.64</v>
      </c>
      <c r="AE33" s="13">
        <v>56173.33</v>
      </c>
      <c r="AF33" s="13"/>
      <c r="AG33" s="13"/>
      <c r="AH33" s="12">
        <f t="shared" si="45"/>
        <v>61993.200000000004</v>
      </c>
      <c r="AI33" s="20"/>
      <c r="AJ33" s="13"/>
      <c r="AK33" s="20">
        <f t="shared" si="47"/>
        <v>7.1451894009651171E-2</v>
      </c>
      <c r="AL33" s="32">
        <f t="shared" si="48"/>
        <v>1.394116101368601</v>
      </c>
      <c r="AM33" s="20">
        <f t="shared" si="36"/>
        <v>14.445839044672264</v>
      </c>
      <c r="AN33" s="32"/>
      <c r="AO33" s="32"/>
      <c r="AP33" s="14">
        <f t="shared" si="50"/>
        <v>15.911407040050516</v>
      </c>
    </row>
    <row r="34" spans="1:80" ht="15.5" x14ac:dyDescent="0.35">
      <c r="A34" s="18" t="s">
        <v>50</v>
      </c>
      <c r="B34" s="18">
        <v>115.5</v>
      </c>
      <c r="C34" s="16"/>
      <c r="D34" s="13">
        <v>2496.08</v>
      </c>
      <c r="E34" s="13">
        <v>2921.33</v>
      </c>
      <c r="F34" s="13">
        <v>35480.92</v>
      </c>
      <c r="G34" s="13"/>
      <c r="H34" s="9">
        <f t="shared" si="3"/>
        <v>40898.33</v>
      </c>
      <c r="I34" s="30"/>
      <c r="J34" s="31">
        <f t="shared" si="38"/>
        <v>4.3899297032238506E-3</v>
      </c>
      <c r="K34" s="30">
        <f t="shared" si="39"/>
        <v>5.0955847966825578E-3</v>
      </c>
      <c r="L34" s="30">
        <f t="shared" si="40"/>
        <v>5.9124604254477187E-2</v>
      </c>
      <c r="M34" s="8"/>
      <c r="N34" s="9">
        <f t="shared" si="41"/>
        <v>6.8610118754383595E-2</v>
      </c>
      <c r="O34" s="16"/>
      <c r="P34" s="13">
        <v>93237.47</v>
      </c>
      <c r="Q34" s="13">
        <v>262.79000000000002</v>
      </c>
      <c r="R34" s="13">
        <v>103165.8</v>
      </c>
      <c r="S34" s="13">
        <v>1684.09</v>
      </c>
      <c r="T34" s="9">
        <f t="shared" si="42"/>
        <v>198350.15</v>
      </c>
      <c r="U34" s="8"/>
      <c r="V34" s="30">
        <f t="shared" si="43"/>
        <v>0.21155313133566295</v>
      </c>
      <c r="W34" s="10">
        <f t="shared" ref="W34" si="57">(Q34-4195.6)/220309*2*302.28/1000*1000*B34</f>
        <v>-1246.499531888393</v>
      </c>
      <c r="X34" s="30">
        <f t="shared" si="44"/>
        <v>23.514168917293436</v>
      </c>
      <c r="Y34" s="8">
        <f t="shared" ref="Y34:Y37" si="58">(S34-4195.6)/220309*2*302.28/1000*1000*B34</f>
        <v>-796.02015844472987</v>
      </c>
      <c r="Z34" s="11">
        <f t="shared" si="52"/>
        <v>-2018.7939682844935</v>
      </c>
      <c r="AA34" s="16">
        <v>1286.3699999999999</v>
      </c>
      <c r="AB34" s="13"/>
      <c r="AC34" s="13"/>
      <c r="AD34" s="13">
        <v>141229.07999999999</v>
      </c>
      <c r="AE34" s="13">
        <v>54522.42</v>
      </c>
      <c r="AF34" s="13"/>
      <c r="AG34" s="13"/>
      <c r="AH34" s="12">
        <f t="shared" si="45"/>
        <v>197037.87</v>
      </c>
      <c r="AI34" s="20">
        <f t="shared" si="54"/>
        <v>0.27335890390481032</v>
      </c>
      <c r="AJ34" s="13"/>
      <c r="AK34" s="20"/>
      <c r="AL34" s="32">
        <f t="shared" si="48"/>
        <v>31.561128377956038</v>
      </c>
      <c r="AM34" s="20">
        <f t="shared" si="36"/>
        <v>12.175638487522027</v>
      </c>
      <c r="AN34" s="32"/>
      <c r="AO34" s="32"/>
      <c r="AP34" s="14">
        <f t="shared" si="50"/>
        <v>44.010125769382874</v>
      </c>
    </row>
    <row r="35" spans="1:80" ht="15.5" x14ac:dyDescent="0.35">
      <c r="A35" s="18" t="s">
        <v>51</v>
      </c>
      <c r="B35" s="18">
        <v>16.8</v>
      </c>
      <c r="C35" s="16"/>
      <c r="D35" s="13">
        <v>2708.06</v>
      </c>
      <c r="E35" s="13">
        <v>3203.12</v>
      </c>
      <c r="F35" s="13">
        <v>1796.3</v>
      </c>
      <c r="G35" s="13"/>
      <c r="H35" s="9">
        <f t="shared" si="3"/>
        <v>7707.4800000000005</v>
      </c>
      <c r="I35" s="30"/>
      <c r="J35" s="31">
        <f t="shared" si="38"/>
        <v>3.2599097741153021E-2</v>
      </c>
      <c r="K35" s="30">
        <f t="shared" si="39"/>
        <v>3.8246889799125293E-2</v>
      </c>
      <c r="L35" s="30">
        <f t="shared" si="40"/>
        <v>2.2197467864417252E-2</v>
      </c>
      <c r="M35" s="8"/>
      <c r="N35" s="9">
        <f t="shared" si="41"/>
        <v>9.304345540469558E-2</v>
      </c>
      <c r="O35" s="16"/>
      <c r="P35" s="13">
        <v>3143.07</v>
      </c>
      <c r="Q35" s="13"/>
      <c r="R35" s="13">
        <v>2416.56</v>
      </c>
      <c r="S35" s="13"/>
      <c r="T35" s="9">
        <f t="shared" si="42"/>
        <v>5559.63</v>
      </c>
      <c r="U35" s="8"/>
      <c r="V35" s="30">
        <f t="shared" si="43"/>
        <v>-1.719223629408824E-2</v>
      </c>
      <c r="W35" s="10"/>
      <c r="X35" s="30">
        <f t="shared" si="44"/>
        <v>-2.9059196466262005</v>
      </c>
      <c r="Y35" s="8"/>
      <c r="Z35" s="11">
        <f t="shared" si="52"/>
        <v>-2.9231118829202889</v>
      </c>
      <c r="AA35" s="16">
        <v>207.59</v>
      </c>
      <c r="AB35" s="13"/>
      <c r="AC35" s="13"/>
      <c r="AD35" s="13">
        <v>4940.5200000000004</v>
      </c>
      <c r="AE35" s="13">
        <v>39382.339999999997</v>
      </c>
      <c r="AF35" s="13"/>
      <c r="AG35" s="13">
        <v>497.11</v>
      </c>
      <c r="AH35" s="12">
        <f t="shared" si="45"/>
        <v>45027.56</v>
      </c>
      <c r="AI35" s="20">
        <f t="shared" si="54"/>
        <v>0.22116918630653098</v>
      </c>
      <c r="AJ35" s="13"/>
      <c r="AK35" s="20"/>
      <c r="AL35" s="32">
        <f t="shared" si="48"/>
        <v>7.4960705126467619</v>
      </c>
      <c r="AM35" s="20">
        <f t="shared" si="36"/>
        <v>60.435970743491396</v>
      </c>
      <c r="AN35" s="32"/>
      <c r="AO35" s="32">
        <f t="shared" si="37"/>
        <v>0.66618515569589953</v>
      </c>
      <c r="AP35" s="14">
        <f t="shared" si="50"/>
        <v>68.819395598140588</v>
      </c>
    </row>
    <row r="36" spans="1:80" ht="15.5" x14ac:dyDescent="0.35">
      <c r="A36" s="18" t="s">
        <v>52</v>
      </c>
      <c r="B36" s="18">
        <v>33.1</v>
      </c>
      <c r="C36" s="16"/>
      <c r="D36" s="13">
        <v>1827.46</v>
      </c>
      <c r="E36" s="13">
        <v>2978.53</v>
      </c>
      <c r="F36" s="13">
        <v>9432.11</v>
      </c>
      <c r="G36" s="13"/>
      <c r="H36" s="9">
        <f t="shared" si="3"/>
        <v>14238.1</v>
      </c>
      <c r="I36" s="30"/>
      <c r="J36" s="31">
        <f t="shared" si="38"/>
        <v>1.1446814721407935E-2</v>
      </c>
      <c r="K36" s="30">
        <f t="shared" si="39"/>
        <v>1.8111871968584575E-2</v>
      </c>
      <c r="L36" s="30">
        <f t="shared" si="40"/>
        <v>5.5480129458775639E-2</v>
      </c>
      <c r="M36" s="8"/>
      <c r="N36" s="9">
        <f t="shared" si="41"/>
        <v>8.5038816148768154E-2</v>
      </c>
      <c r="O36" s="16"/>
      <c r="P36" s="13">
        <v>3865.76</v>
      </c>
      <c r="Q36" s="13"/>
      <c r="R36" s="13">
        <v>18850.37</v>
      </c>
      <c r="S36" s="13"/>
      <c r="T36" s="9">
        <f t="shared" si="42"/>
        <v>22716.129999999997</v>
      </c>
      <c r="U36" s="8"/>
      <c r="V36" s="30">
        <f t="shared" si="43"/>
        <v>-2.7345287768639273E-3</v>
      </c>
      <c r="W36" s="10"/>
      <c r="X36" s="30">
        <f t="shared" si="44"/>
        <v>12.149493779809045</v>
      </c>
      <c r="Y36" s="8"/>
      <c r="Z36" s="11">
        <f t="shared" si="52"/>
        <v>12.146759251032181</v>
      </c>
      <c r="AA36" s="16"/>
      <c r="AB36" s="13"/>
      <c r="AC36" s="13"/>
      <c r="AD36" s="13">
        <v>26133.02</v>
      </c>
      <c r="AE36" s="13">
        <v>89354.57</v>
      </c>
      <c r="AF36" s="13">
        <v>1075.45</v>
      </c>
      <c r="AG36" s="13">
        <v>720.9</v>
      </c>
      <c r="AH36" s="12">
        <f t="shared" si="45"/>
        <v>117283.94</v>
      </c>
      <c r="AI36" s="20"/>
      <c r="AJ36" s="13"/>
      <c r="AK36" s="20"/>
      <c r="AL36" s="32">
        <f t="shared" si="48"/>
        <v>20.337988627345215</v>
      </c>
      <c r="AM36" s="20">
        <f t="shared" si="36"/>
        <v>69.660303679116879</v>
      </c>
      <c r="AN36" s="32">
        <f t="shared" si="49"/>
        <v>0.78931634753205082</v>
      </c>
      <c r="AO36" s="32">
        <f t="shared" si="37"/>
        <v>0.51271403706029484</v>
      </c>
      <c r="AP36" s="14">
        <f t="shared" si="50"/>
        <v>91.300322691054433</v>
      </c>
    </row>
    <row r="37" spans="1:80" ht="15.5" x14ac:dyDescent="0.35">
      <c r="A37" s="18" t="s">
        <v>53</v>
      </c>
      <c r="B37" s="18">
        <v>29.7</v>
      </c>
      <c r="C37" s="16"/>
      <c r="D37" s="13">
        <v>15747.33</v>
      </c>
      <c r="E37" s="13">
        <v>3994.21</v>
      </c>
      <c r="F37" s="13">
        <v>181742.98</v>
      </c>
      <c r="G37" s="13"/>
      <c r="H37" s="9">
        <f t="shared" si="3"/>
        <v>201484.52000000002</v>
      </c>
      <c r="I37" s="30"/>
      <c r="J37" s="31">
        <f t="shared" si="38"/>
        <v>0.10258463341097968</v>
      </c>
      <c r="K37" s="30">
        <f t="shared" si="39"/>
        <v>2.6739649487510148E-2</v>
      </c>
      <c r="L37" s="30">
        <f t="shared" si="40"/>
        <v>1.1737842302512975</v>
      </c>
      <c r="M37" s="8"/>
      <c r="N37" s="9">
        <f t="shared" si="41"/>
        <v>1.3031085131497873</v>
      </c>
      <c r="O37" s="16">
        <v>1354.08</v>
      </c>
      <c r="P37" s="13">
        <v>1900367.76</v>
      </c>
      <c r="Q37" s="13">
        <v>28711.4</v>
      </c>
      <c r="R37" s="13">
        <v>2205942.44</v>
      </c>
      <c r="S37" s="13">
        <v>170762.57</v>
      </c>
      <c r="T37" s="9">
        <f t="shared" si="42"/>
        <v>4307138.25</v>
      </c>
      <c r="U37" s="30">
        <f>(O37-4195.6)/220309*2*302.28/1000*1000/B37/10</f>
        <v>-2.6254360113396286E-2</v>
      </c>
      <c r="V37" s="30">
        <f t="shared" si="43"/>
        <v>17.519773475335903</v>
      </c>
      <c r="W37" s="10">
        <f t="shared" ref="W37:W39" si="59">(Q37-4195.6)/220309*2*302.28/1000*1000*B37</f>
        <v>1998.0653528707408</v>
      </c>
      <c r="X37" s="30">
        <f t="shared" si="44"/>
        <v>2034.3145364414929</v>
      </c>
      <c r="Y37" s="8">
        <f t="shared" si="58"/>
        <v>13575.395936076327</v>
      </c>
      <c r="Z37" s="11">
        <f t="shared" si="52"/>
        <v>17625.269344503784</v>
      </c>
      <c r="AA37" s="16">
        <v>9279.1</v>
      </c>
      <c r="AB37" s="13"/>
      <c r="AC37" s="13">
        <v>1202</v>
      </c>
      <c r="AD37" s="13">
        <v>129837.2</v>
      </c>
      <c r="AE37" s="13">
        <v>631210.43000000005</v>
      </c>
      <c r="AF37" s="13">
        <v>12684.47</v>
      </c>
      <c r="AG37" s="13">
        <v>8895.93</v>
      </c>
      <c r="AH37" s="12">
        <f t="shared" si="45"/>
        <v>793109.13</v>
      </c>
      <c r="AI37" s="20">
        <f t="shared" si="54"/>
        <v>8.0124254523861786</v>
      </c>
      <c r="AJ37" s="13"/>
      <c r="AK37" s="20">
        <f t="shared" si="47"/>
        <v>0.98970602141325992</v>
      </c>
      <c r="AL37" s="32">
        <f t="shared" si="48"/>
        <v>112.83293175182239</v>
      </c>
      <c r="AM37" s="20">
        <f t="shared" si="36"/>
        <v>548.75715263439838</v>
      </c>
      <c r="AN37" s="32">
        <f t="shared" si="49"/>
        <v>10.97326016641129</v>
      </c>
      <c r="AO37" s="32">
        <f t="shared" si="37"/>
        <v>7.6792742713477011</v>
      </c>
      <c r="AP37" s="14">
        <f t="shared" si="50"/>
        <v>689.24475029777921</v>
      </c>
    </row>
    <row r="38" spans="1:80" ht="15.5" x14ac:dyDescent="0.35">
      <c r="A38" s="18" t="s">
        <v>54</v>
      </c>
      <c r="B38" s="18">
        <v>59</v>
      </c>
      <c r="C38" s="16"/>
      <c r="D38" s="13">
        <v>3965.85</v>
      </c>
      <c r="E38" s="13">
        <v>2780.27</v>
      </c>
      <c r="F38" s="13">
        <v>4430.84</v>
      </c>
      <c r="G38" s="13"/>
      <c r="H38" s="9">
        <f t="shared" si="3"/>
        <v>11176.96</v>
      </c>
      <c r="I38" s="30"/>
      <c r="J38" s="31">
        <f t="shared" si="38"/>
        <v>1.3368341168904041E-2</v>
      </c>
      <c r="K38" s="30">
        <f t="shared" si="39"/>
        <v>9.5170265747502418E-3</v>
      </c>
      <c r="L38" s="30">
        <f t="shared" si="40"/>
        <v>1.4878844697249306E-2</v>
      </c>
      <c r="M38" s="8"/>
      <c r="N38" s="9">
        <f t="shared" si="41"/>
        <v>3.7764212440903583E-2</v>
      </c>
      <c r="O38" s="16"/>
      <c r="P38" s="13">
        <v>9329.99</v>
      </c>
      <c r="Q38" s="13"/>
      <c r="R38" s="13">
        <v>4684.8999999999996</v>
      </c>
      <c r="S38" s="13"/>
      <c r="T38" s="9">
        <f t="shared" si="42"/>
        <v>14014.89</v>
      </c>
      <c r="U38" s="8"/>
      <c r="V38" s="30">
        <f t="shared" si="43"/>
        <v>2.3880532807887468E-2</v>
      </c>
      <c r="W38" s="10"/>
      <c r="X38" s="30">
        <f t="shared" si="44"/>
        <v>0.22757805119788951</v>
      </c>
      <c r="Y38" s="8"/>
      <c r="Z38" s="11">
        <f t="shared" si="52"/>
        <v>0.25145858400577698</v>
      </c>
      <c r="AA38" s="16"/>
      <c r="AB38" s="13"/>
      <c r="AC38" s="13"/>
      <c r="AD38" s="13">
        <v>28675.599999999999</v>
      </c>
      <c r="AE38" s="13">
        <v>32287.95</v>
      </c>
      <c r="AF38" s="13"/>
      <c r="AG38" s="13"/>
      <c r="AH38" s="12">
        <f t="shared" si="45"/>
        <v>60963.55</v>
      </c>
      <c r="AI38" s="20"/>
      <c r="AJ38" s="13"/>
      <c r="AK38" s="20"/>
      <c r="AL38" s="32">
        <f t="shared" si="48"/>
        <v>12.522786581210736</v>
      </c>
      <c r="AM38" s="20">
        <f t="shared" si="36"/>
        <v>14.103831170618681</v>
      </c>
      <c r="AN38" s="32"/>
      <c r="AO38" s="32"/>
      <c r="AP38" s="14">
        <f t="shared" si="50"/>
        <v>26.626617751829418</v>
      </c>
    </row>
    <row r="39" spans="1:80" ht="15.5" x14ac:dyDescent="0.35">
      <c r="A39" s="18" t="s">
        <v>55</v>
      </c>
      <c r="B39" s="18">
        <v>26.7</v>
      </c>
      <c r="C39" s="16"/>
      <c r="D39" s="13">
        <v>9387.93</v>
      </c>
      <c r="E39" s="13">
        <v>3054.95</v>
      </c>
      <c r="F39" s="13">
        <v>1509.74</v>
      </c>
      <c r="G39" s="13"/>
      <c r="H39" s="9">
        <f t="shared" si="3"/>
        <v>13952.62</v>
      </c>
      <c r="I39" s="30"/>
      <c r="J39" s="31">
        <f t="shared" si="38"/>
        <v>6.846160196388093E-2</v>
      </c>
      <c r="K39" s="30">
        <f t="shared" si="39"/>
        <v>2.3001856708881777E-2</v>
      </c>
      <c r="L39" s="30">
        <f t="shared" si="40"/>
        <v>1.1909945323487034E-2</v>
      </c>
      <c r="M39" s="8"/>
      <c r="N39" s="9">
        <f t="shared" si="41"/>
        <v>0.10337340399624974</v>
      </c>
      <c r="O39" s="16"/>
      <c r="P39" s="13">
        <v>283896.53999999998</v>
      </c>
      <c r="Q39" s="13">
        <v>1017.67</v>
      </c>
      <c r="R39" s="13">
        <v>1274035.52</v>
      </c>
      <c r="S39" s="13"/>
      <c r="T39" s="9">
        <f t="shared" si="42"/>
        <v>1558949.73</v>
      </c>
      <c r="U39" s="8"/>
      <c r="V39" s="30">
        <f t="shared" si="43"/>
        <v>2.8746821651979007</v>
      </c>
      <c r="W39" s="10">
        <f t="shared" si="59"/>
        <v>-232.84277053302404</v>
      </c>
      <c r="X39" s="30">
        <f t="shared" si="44"/>
        <v>1305.1032902071506</v>
      </c>
      <c r="Y39" s="8"/>
      <c r="Z39" s="11">
        <f t="shared" si="52"/>
        <v>1075.1352018393245</v>
      </c>
      <c r="AA39" s="16">
        <v>933.65</v>
      </c>
      <c r="AB39" s="13">
        <v>4947.55</v>
      </c>
      <c r="AC39" s="13"/>
      <c r="AD39" s="13">
        <v>7442.69</v>
      </c>
      <c r="AE39" s="13">
        <v>36633.08</v>
      </c>
      <c r="AF39" s="13"/>
      <c r="AG39" s="13">
        <v>1071.83</v>
      </c>
      <c r="AH39" s="12">
        <f t="shared" si="45"/>
        <v>51028.800000000003</v>
      </c>
      <c r="AI39" s="20">
        <f t="shared" si="54"/>
        <v>0.84137351955819395</v>
      </c>
      <c r="AJ39" s="13">
        <f t="shared" ref="AJ39" si="60">(AB39-63.701)/2108.2*2*272.2/1000*1000*B39</f>
        <v>33672.843877487903</v>
      </c>
      <c r="AK39" s="20"/>
      <c r="AL39" s="32">
        <f t="shared" si="48"/>
        <v>7.1366090951437355</v>
      </c>
      <c r="AM39" s="20">
        <f t="shared" si="36"/>
        <v>35.368173441532214</v>
      </c>
      <c r="AN39" s="32"/>
      <c r="AO39" s="32">
        <f t="shared" si="37"/>
        <v>0.97501467890495008</v>
      </c>
      <c r="AP39" s="14">
        <f t="shared" ref="AP38:AP42" si="61">SUM(AI39:AO39)</f>
        <v>33717.16504822304</v>
      </c>
    </row>
    <row r="40" spans="1:80" ht="15.5" x14ac:dyDescent="0.35">
      <c r="A40" s="18" t="s">
        <v>56</v>
      </c>
      <c r="B40" s="18">
        <v>25.1</v>
      </c>
      <c r="C40" s="16"/>
      <c r="D40" s="13">
        <v>1060.6300000000001</v>
      </c>
      <c r="E40" s="13">
        <v>1514.59</v>
      </c>
      <c r="F40" s="13">
        <v>363.67</v>
      </c>
      <c r="G40" s="13"/>
      <c r="H40" s="9">
        <f t="shared" si="3"/>
        <v>2938.8900000000003</v>
      </c>
      <c r="I40" s="30"/>
      <c r="J40" s="31">
        <f t="shared" si="38"/>
        <v>9.239816070333055E-3</v>
      </c>
      <c r="K40" s="30">
        <f t="shared" si="39"/>
        <v>1.2706178815393954E-2</v>
      </c>
      <c r="L40" s="30">
        <f t="shared" si="40"/>
        <v>3.9179459082094199E-3</v>
      </c>
      <c r="M40" s="8"/>
      <c r="N40" s="9">
        <f t="shared" si="41"/>
        <v>2.5863940793936429E-2</v>
      </c>
      <c r="O40" s="16"/>
      <c r="P40" s="13">
        <v>5557.92</v>
      </c>
      <c r="Q40" s="13"/>
      <c r="R40" s="13">
        <v>11147.39</v>
      </c>
      <c r="S40" s="13"/>
      <c r="T40" s="9">
        <f t="shared" si="42"/>
        <v>16705.309999999998</v>
      </c>
      <c r="U40" s="8"/>
      <c r="V40" s="30">
        <f t="shared" si="43"/>
        <v>1.4894042234305491E-2</v>
      </c>
      <c r="W40" s="10"/>
      <c r="X40" s="30">
        <f t="shared" si="44"/>
        <v>7.600288762113351</v>
      </c>
      <c r="Y40" s="8"/>
      <c r="Z40" s="11">
        <f t="shared" si="52"/>
        <v>7.6151828043476568</v>
      </c>
      <c r="AA40" s="16"/>
      <c r="AB40" s="13"/>
      <c r="AC40" s="13"/>
      <c r="AD40" s="13"/>
      <c r="AE40" s="13">
        <v>10150.67</v>
      </c>
      <c r="AF40" s="13">
        <v>46565.05</v>
      </c>
      <c r="AG40" s="13"/>
      <c r="AH40" s="12">
        <f t="shared" si="45"/>
        <v>56715.72</v>
      </c>
      <c r="AI40" s="20"/>
      <c r="AJ40" s="13"/>
      <c r="AK40" s="20"/>
      <c r="AL40" s="32"/>
      <c r="AM40" s="20">
        <f t="shared" si="36"/>
        <v>10.377512667478273</v>
      </c>
      <c r="AN40" s="32">
        <f t="shared" ref="AN40:AN42" si="62">(AF40-63.701)/2108.2*2*272.2/1000*1000/B40/10</f>
        <v>47.840767459712424</v>
      </c>
      <c r="AO40" s="32"/>
      <c r="AP40" s="14">
        <f t="shared" si="61"/>
        <v>58.218280127190695</v>
      </c>
    </row>
    <row r="41" spans="1:80" ht="15.5" x14ac:dyDescent="0.35">
      <c r="A41" s="18" t="s">
        <v>57</v>
      </c>
      <c r="B41" s="18">
        <v>147</v>
      </c>
      <c r="C41" s="16"/>
      <c r="D41" s="13">
        <v>7171.32</v>
      </c>
      <c r="E41" s="13">
        <v>4873.34</v>
      </c>
      <c r="F41" s="13">
        <v>10631.74</v>
      </c>
      <c r="G41" s="13"/>
      <c r="H41" s="9">
        <f t="shared" si="3"/>
        <v>22676.400000000001</v>
      </c>
      <c r="I41" s="30"/>
      <c r="J41" s="31">
        <f t="shared" si="38"/>
        <v>9.5448340941993934E-3</v>
      </c>
      <c r="K41" s="30">
        <f t="shared" si="39"/>
        <v>6.5487151375640332E-3</v>
      </c>
      <c r="L41" s="30">
        <f t="shared" si="40"/>
        <v>1.4056548713090828E-2</v>
      </c>
      <c r="M41" s="8"/>
      <c r="N41" s="9">
        <f t="shared" si="41"/>
        <v>3.0150097944854255E-2</v>
      </c>
      <c r="O41" s="16"/>
      <c r="P41" s="13">
        <v>5678.35</v>
      </c>
      <c r="Q41" s="13"/>
      <c r="R41" s="13">
        <v>5159.38</v>
      </c>
      <c r="S41" s="13"/>
      <c r="T41" s="9">
        <f t="shared" si="42"/>
        <v>10837.73</v>
      </c>
      <c r="U41" s="8"/>
      <c r="V41" s="30">
        <f t="shared" si="43"/>
        <v>2.767946986519213E-3</v>
      </c>
      <c r="W41" s="10"/>
      <c r="X41" s="30">
        <f t="shared" si="44"/>
        <v>0.17991515404940051</v>
      </c>
      <c r="Y41" s="8"/>
      <c r="Z41" s="11">
        <f t="shared" si="52"/>
        <v>0.18268310103591973</v>
      </c>
      <c r="AA41" s="16"/>
      <c r="AB41" s="13">
        <v>109.4</v>
      </c>
      <c r="AC41" s="13"/>
      <c r="AD41" s="13"/>
      <c r="AE41" s="13">
        <v>3542.48</v>
      </c>
      <c r="AF41" s="13">
        <v>41235.019999999997</v>
      </c>
      <c r="AG41" s="13"/>
      <c r="AH41" s="12">
        <f t="shared" si="45"/>
        <v>44886.899999999994</v>
      </c>
      <c r="AI41" s="20"/>
      <c r="AJ41" s="13">
        <f t="shared" ref="AJ41:AJ42" si="63">(AB41-63.701)/2108.2*2*272.2/1000*1000*B41</f>
        <v>1734.7238085570634</v>
      </c>
      <c r="AK41" s="20"/>
      <c r="AL41" s="32"/>
      <c r="AM41" s="20">
        <f t="shared" si="36"/>
        <v>0.61110496545074722</v>
      </c>
      <c r="AN41" s="32">
        <f t="shared" si="62"/>
        <v>7.2324219144293709</v>
      </c>
      <c r="AO41" s="32"/>
      <c r="AP41" s="14">
        <f t="shared" si="61"/>
        <v>1742.5673354369435</v>
      </c>
    </row>
    <row r="42" spans="1:80" ht="15.5" x14ac:dyDescent="0.35">
      <c r="A42" s="18" t="s">
        <v>58</v>
      </c>
      <c r="B42" s="18">
        <v>63.8</v>
      </c>
      <c r="C42" s="16"/>
      <c r="D42" s="13">
        <v>3584.19</v>
      </c>
      <c r="E42" s="13">
        <v>3983.79</v>
      </c>
      <c r="F42" s="13">
        <v>18992</v>
      </c>
      <c r="G42" s="13"/>
      <c r="H42" s="9">
        <f t="shared" si="3"/>
        <v>26559.98</v>
      </c>
      <c r="I42" s="30"/>
      <c r="J42" s="31">
        <f t="shared" si="38"/>
        <v>1.1216040740908029E-2</v>
      </c>
      <c r="K42" s="30">
        <f t="shared" si="39"/>
        <v>1.2416465497596405E-2</v>
      </c>
      <c r="L42" s="30">
        <f t="shared" si="40"/>
        <v>5.7502118244288171E-2</v>
      </c>
      <c r="M42" s="8"/>
      <c r="N42" s="9">
        <f t="shared" si="41"/>
        <v>8.11346244827926E-2</v>
      </c>
      <c r="O42" s="16"/>
      <c r="P42" s="13">
        <v>2660.55</v>
      </c>
      <c r="Q42" s="13"/>
      <c r="R42" s="13">
        <v>14280.87</v>
      </c>
      <c r="S42" s="13"/>
      <c r="T42" s="9">
        <f t="shared" si="42"/>
        <v>16941.420000000002</v>
      </c>
      <c r="U42" s="8"/>
      <c r="V42" s="30">
        <f t="shared" si="43"/>
        <v>-6.6025092342870779E-3</v>
      </c>
      <c r="W42" s="10"/>
      <c r="X42" s="30">
        <f t="shared" si="44"/>
        <v>4.3378449109330921</v>
      </c>
      <c r="Y42" s="8"/>
      <c r="Z42" s="11">
        <f t="shared" si="52"/>
        <v>4.3312424016988054</v>
      </c>
      <c r="AA42" s="16"/>
      <c r="AB42" s="13">
        <v>423.66</v>
      </c>
      <c r="AC42" s="13"/>
      <c r="AD42" s="13"/>
      <c r="AE42" s="13">
        <v>1988.84</v>
      </c>
      <c r="AF42" s="13">
        <v>73355.070000000007</v>
      </c>
      <c r="AG42" s="13"/>
      <c r="AH42" s="12">
        <f t="shared" si="45"/>
        <v>75767.570000000007</v>
      </c>
      <c r="AI42" s="20"/>
      <c r="AJ42" s="13">
        <f t="shared" si="63"/>
        <v>5930.3458677924291</v>
      </c>
      <c r="AK42" s="20"/>
      <c r="AL42" s="32"/>
      <c r="AM42" s="20">
        <f t="shared" si="36"/>
        <v>0.77919780591028487</v>
      </c>
      <c r="AN42" s="32">
        <f t="shared" si="62"/>
        <v>29.664597682017295</v>
      </c>
      <c r="AO42" s="32"/>
      <c r="AP42" s="14">
        <f t="shared" si="61"/>
        <v>5960.7896632803568</v>
      </c>
    </row>
    <row r="43" spans="1:80" s="38" customFormat="1" ht="15.5" x14ac:dyDescent="0.35">
      <c r="A43" s="33" t="s">
        <v>38</v>
      </c>
      <c r="B43" s="34"/>
      <c r="C43" s="35">
        <f>AVERAGE(C25:C42)</f>
        <v>532.03499999999997</v>
      </c>
      <c r="D43" s="35">
        <f t="shared" ref="D43:AP43" si="64">AVERAGE(D25:D42)</f>
        <v>9641.0588235294126</v>
      </c>
      <c r="E43" s="35">
        <f t="shared" si="64"/>
        <v>4921.3916666666664</v>
      </c>
      <c r="F43" s="35">
        <f t="shared" si="64"/>
        <v>21537.953499999996</v>
      </c>
      <c r="G43" s="35" t="e">
        <f t="shared" si="64"/>
        <v>#DIV/0!</v>
      </c>
      <c r="H43" s="35">
        <f t="shared" si="64"/>
        <v>35683.019611111115</v>
      </c>
      <c r="I43" s="49">
        <f t="shared" si="64"/>
        <v>3.3406075665894548E-3</v>
      </c>
      <c r="J43" s="49">
        <f t="shared" si="64"/>
        <v>5.1680493699089169E-2</v>
      </c>
      <c r="K43" s="49">
        <f t="shared" si="64"/>
        <v>2.3329117175188836E-2</v>
      </c>
      <c r="L43" s="49">
        <f t="shared" si="64"/>
        <v>0.10538160871524403</v>
      </c>
      <c r="M43" s="49" t="e">
        <f t="shared" si="64"/>
        <v>#DIV/0!</v>
      </c>
      <c r="N43" s="49">
        <f t="shared" si="64"/>
        <v>0.17826243828770361</v>
      </c>
      <c r="O43" s="49">
        <f t="shared" si="64"/>
        <v>726.41</v>
      </c>
      <c r="P43" s="49">
        <f t="shared" si="64"/>
        <v>141346.77888888889</v>
      </c>
      <c r="Q43" s="49">
        <f t="shared" si="64"/>
        <v>6214.3720000000003</v>
      </c>
      <c r="R43" s="49">
        <f t="shared" si="64"/>
        <v>244219.07705882355</v>
      </c>
      <c r="S43" s="49">
        <f t="shared" si="64"/>
        <v>35544.574000000001</v>
      </c>
      <c r="T43" s="49">
        <f t="shared" si="64"/>
        <v>383678.54888888891</v>
      </c>
      <c r="U43" s="49">
        <f t="shared" si="64"/>
        <v>-2.3058611898646698E-2</v>
      </c>
      <c r="V43" s="49">
        <f t="shared" si="64"/>
        <v>1.2289520261446845</v>
      </c>
      <c r="W43" s="49">
        <f t="shared" si="64"/>
        <v>-93.292268798315007</v>
      </c>
      <c r="X43" s="49">
        <f t="shared" si="64"/>
        <v>225.28547768827045</v>
      </c>
      <c r="Y43" s="49">
        <f t="shared" si="64"/>
        <v>2391.7482065400864</v>
      </c>
      <c r="Z43" s="49">
        <f t="shared" si="64"/>
        <v>902.63260612216357</v>
      </c>
      <c r="AA43" s="49">
        <f t="shared" si="64"/>
        <v>1870.5042857142857</v>
      </c>
      <c r="AB43" s="49">
        <f t="shared" si="64"/>
        <v>3496.9</v>
      </c>
      <c r="AC43" s="49">
        <f t="shared" si="64"/>
        <v>919.26857142857136</v>
      </c>
      <c r="AD43" s="49">
        <f t="shared" si="64"/>
        <v>29352.61357142857</v>
      </c>
      <c r="AE43" s="49">
        <f t="shared" si="64"/>
        <v>105998.9827777778</v>
      </c>
      <c r="AF43" s="49">
        <f t="shared" si="64"/>
        <v>19715.685555555556</v>
      </c>
      <c r="AG43" s="49">
        <f t="shared" si="64"/>
        <v>1926.6371428571431</v>
      </c>
      <c r="AH43" s="49">
        <f t="shared" si="64"/>
        <v>141297.88444444441</v>
      </c>
      <c r="AI43" s="49">
        <f t="shared" si="64"/>
        <v>1.4278362565433027</v>
      </c>
      <c r="AJ43" s="49">
        <f t="shared" si="64"/>
        <v>10335.441422280926</v>
      </c>
      <c r="AK43" s="49">
        <f t="shared" si="64"/>
        <v>0.78304467632708019</v>
      </c>
      <c r="AL43" s="49">
        <f t="shared" si="64"/>
        <v>17.849992713055283</v>
      </c>
      <c r="AM43" s="49">
        <f t="shared" si="64"/>
        <v>73.162193887647973</v>
      </c>
      <c r="AN43" s="49">
        <f t="shared" si="64"/>
        <v>10.948315943317292</v>
      </c>
      <c r="AO43" s="49">
        <f t="shared" si="64"/>
        <v>1.7163561345985805</v>
      </c>
      <c r="AP43" s="35">
        <f t="shared" si="64"/>
        <v>2390.8116988914603</v>
      </c>
      <c r="AQ43" s="36"/>
      <c r="AR43" s="36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 spans="1:80" s="42" customFormat="1" ht="15.5" x14ac:dyDescent="0.35">
      <c r="A44" s="33" t="s">
        <v>39</v>
      </c>
      <c r="B44" s="39"/>
      <c r="C44" s="19">
        <f>STDEV(C25:C42)</f>
        <v>469.53427652657433</v>
      </c>
      <c r="D44" s="19">
        <f t="shared" ref="D44:AP44" si="65">STDEV(D25:D42)</f>
        <v>12988.150012605662</v>
      </c>
      <c r="E44" s="19">
        <f t="shared" si="65"/>
        <v>2822.9526383875814</v>
      </c>
      <c r="F44" s="19">
        <f t="shared" si="65"/>
        <v>42424.945905362045</v>
      </c>
      <c r="G44" s="19" t="e">
        <f t="shared" si="65"/>
        <v>#DIV/0!</v>
      </c>
      <c r="H44" s="19">
        <f t="shared" si="65"/>
        <v>46708.672988902952</v>
      </c>
      <c r="I44" s="19">
        <f t="shared" si="65"/>
        <v>2.6879299190463897E-3</v>
      </c>
      <c r="J44" s="19">
        <f t="shared" si="65"/>
        <v>8.2177784914460483E-2</v>
      </c>
      <c r="K44" s="19">
        <f t="shared" si="65"/>
        <v>1.789696633537026E-2</v>
      </c>
      <c r="L44" s="19">
        <f t="shared" si="65"/>
        <v>0.27031837835509193</v>
      </c>
      <c r="M44" s="19" t="e">
        <f t="shared" si="65"/>
        <v>#DIV/0!</v>
      </c>
      <c r="N44" s="19">
        <f t="shared" si="65"/>
        <v>0.30290526242277599</v>
      </c>
      <c r="O44" s="19">
        <f t="shared" si="65"/>
        <v>887.65942669472042</v>
      </c>
      <c r="P44" s="19">
        <f t="shared" si="65"/>
        <v>444824.55820836691</v>
      </c>
      <c r="Q44" s="19">
        <f t="shared" si="65"/>
        <v>12579.557302493597</v>
      </c>
      <c r="R44" s="19">
        <f t="shared" si="65"/>
        <v>592586.10997115844</v>
      </c>
      <c r="S44" s="19">
        <f t="shared" si="65"/>
        <v>75590.652270136081</v>
      </c>
      <c r="T44" s="19">
        <f t="shared" si="65"/>
        <v>1047016.1752826166</v>
      </c>
      <c r="U44" s="19">
        <f t="shared" si="65"/>
        <v>4.5194704672284732E-3</v>
      </c>
      <c r="V44" s="19">
        <f t="shared" si="65"/>
        <v>4.1238348063938712</v>
      </c>
      <c r="W44" s="19">
        <f t="shared" si="65"/>
        <v>1230.9525337523221</v>
      </c>
      <c r="X44" s="19">
        <f t="shared" si="65"/>
        <v>562.9692019323096</v>
      </c>
      <c r="Y44" s="19">
        <f t="shared" si="65"/>
        <v>6257.3503344358078</v>
      </c>
      <c r="Z44" s="19">
        <f t="shared" si="65"/>
        <v>4353.951973334747</v>
      </c>
      <c r="AA44" s="19">
        <f t="shared" si="65"/>
        <v>3294.5807541519712</v>
      </c>
      <c r="AB44" s="19">
        <f t="shared" si="65"/>
        <v>4005.2194104776163</v>
      </c>
      <c r="AC44" s="19">
        <f t="shared" si="65"/>
        <v>746.7004183836284</v>
      </c>
      <c r="AD44" s="19">
        <f t="shared" si="65"/>
        <v>45841.555331861971</v>
      </c>
      <c r="AE44" s="19">
        <f t="shared" si="65"/>
        <v>184710.19245599373</v>
      </c>
      <c r="AF44" s="19">
        <f t="shared" si="65"/>
        <v>27192.093461616336</v>
      </c>
      <c r="AG44" s="19">
        <f t="shared" si="65"/>
        <v>3078.4360757843383</v>
      </c>
      <c r="AH44" s="19">
        <f t="shared" si="65"/>
        <v>207543.71138951965</v>
      </c>
      <c r="AI44" s="19">
        <f t="shared" si="65"/>
        <v>2.9169250836775924</v>
      </c>
      <c r="AJ44" s="19">
        <f t="shared" si="65"/>
        <v>15755.986173162219</v>
      </c>
      <c r="AK44" s="19">
        <f t="shared" si="65"/>
        <v>1.1687510699729593</v>
      </c>
      <c r="AL44" s="19">
        <f t="shared" si="65"/>
        <v>29.024943013202819</v>
      </c>
      <c r="AM44" s="19">
        <f t="shared" si="65"/>
        <v>133.94344911954872</v>
      </c>
      <c r="AN44" s="19">
        <f t="shared" si="65"/>
        <v>16.825644743506235</v>
      </c>
      <c r="AO44" s="19">
        <f t="shared" si="65"/>
        <v>2.6605394590730826</v>
      </c>
      <c r="AP44" s="19">
        <f t="shared" si="65"/>
        <v>7945.1219600279264</v>
      </c>
      <c r="AQ44" s="40"/>
      <c r="AR44" s="40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</row>
    <row r="45" spans="1:80" s="48" customFormat="1" ht="15.5" x14ac:dyDescent="0.35">
      <c r="A45" s="33" t="s">
        <v>40</v>
      </c>
      <c r="B45" s="43"/>
      <c r="C45" s="44">
        <f>+C44*100/C43</f>
        <v>88.252516568754757</v>
      </c>
      <c r="D45" s="44">
        <f t="shared" ref="D45:AP45" si="66">+D44*100/D43</f>
        <v>134.71704975917717</v>
      </c>
      <c r="E45" s="44">
        <f t="shared" si="66"/>
        <v>57.360861105769494</v>
      </c>
      <c r="F45" s="44">
        <f t="shared" si="66"/>
        <v>196.97760934139842</v>
      </c>
      <c r="G45" s="44" t="e">
        <f t="shared" si="66"/>
        <v>#DIV/0!</v>
      </c>
      <c r="H45" s="44">
        <f t="shared" si="66"/>
        <v>130.89887990969976</v>
      </c>
      <c r="I45" s="44">
        <f t="shared" si="66"/>
        <v>80.462307094352681</v>
      </c>
      <c r="J45" s="44">
        <f t="shared" si="66"/>
        <v>159.01122267318587</v>
      </c>
      <c r="K45" s="44">
        <f t="shared" si="66"/>
        <v>76.715146145367981</v>
      </c>
      <c r="L45" s="44">
        <f t="shared" si="66"/>
        <v>256.51380886159205</v>
      </c>
      <c r="M45" s="44" t="e">
        <f t="shared" si="66"/>
        <v>#DIV/0!</v>
      </c>
      <c r="N45" s="44">
        <f t="shared" si="66"/>
        <v>169.92096895584208</v>
      </c>
      <c r="O45" s="44">
        <f t="shared" si="66"/>
        <v>122.19812870069526</v>
      </c>
      <c r="P45" s="44">
        <f t="shared" si="66"/>
        <v>314.70441824361524</v>
      </c>
      <c r="Q45" s="44">
        <f t="shared" si="66"/>
        <v>202.42684703287148</v>
      </c>
      <c r="R45" s="44">
        <f t="shared" si="66"/>
        <v>242.64529909284107</v>
      </c>
      <c r="S45" s="44">
        <f t="shared" si="66"/>
        <v>212.66439223645241</v>
      </c>
      <c r="T45" s="44">
        <f t="shared" si="66"/>
        <v>272.88890096011767</v>
      </c>
      <c r="U45" s="44">
        <f t="shared" si="66"/>
        <v>-19.599924258639867</v>
      </c>
      <c r="V45" s="44">
        <f t="shared" si="66"/>
        <v>335.55702083267266</v>
      </c>
      <c r="W45" s="44">
        <f t="shared" si="66"/>
        <v>-1319.4582462277463</v>
      </c>
      <c r="X45" s="44">
        <f t="shared" si="66"/>
        <v>249.89147445682013</v>
      </c>
      <c r="Y45" s="44">
        <f t="shared" si="66"/>
        <v>261.62245328858086</v>
      </c>
      <c r="Z45" s="44">
        <f t="shared" si="66"/>
        <v>482.36147728364659</v>
      </c>
      <c r="AA45" s="44">
        <f t="shared" si="66"/>
        <v>176.13329086246259</v>
      </c>
      <c r="AB45" s="44">
        <f t="shared" si="66"/>
        <v>114.53628672474524</v>
      </c>
      <c r="AC45" s="44">
        <f t="shared" si="66"/>
        <v>81.227667472981608</v>
      </c>
      <c r="AD45" s="44">
        <f t="shared" si="66"/>
        <v>156.17537845585073</v>
      </c>
      <c r="AE45" s="44">
        <f t="shared" si="66"/>
        <v>174.25657078542963</v>
      </c>
      <c r="AF45" s="44">
        <f t="shared" si="66"/>
        <v>137.92111557568464</v>
      </c>
      <c r="AG45" s="44">
        <f t="shared" si="66"/>
        <v>159.78286763531992</v>
      </c>
      <c r="AH45" s="44">
        <f t="shared" si="66"/>
        <v>146.88380665113343</v>
      </c>
      <c r="AI45" s="45">
        <f t="shared" si="66"/>
        <v>204.28988760512883</v>
      </c>
      <c r="AJ45" s="44">
        <f t="shared" si="66"/>
        <v>152.44618521271667</v>
      </c>
      <c r="AK45" s="44">
        <f t="shared" si="66"/>
        <v>149.25726530126721</v>
      </c>
      <c r="AL45" s="44">
        <f t="shared" si="66"/>
        <v>162.60478914355133</v>
      </c>
      <c r="AM45" s="44">
        <f t="shared" si="66"/>
        <v>183.07740924942723</v>
      </c>
      <c r="AN45" s="45">
        <f t="shared" si="66"/>
        <v>153.6824917240024</v>
      </c>
      <c r="AO45" s="45">
        <f t="shared" si="66"/>
        <v>155.01092141901697</v>
      </c>
      <c r="AP45" s="45">
        <f t="shared" si="66"/>
        <v>332.31901800178639</v>
      </c>
      <c r="AQ45" s="46"/>
      <c r="AR45" s="46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 spans="1:80" ht="15.5" x14ac:dyDescent="0.35">
      <c r="C46" s="16"/>
      <c r="D46" s="13"/>
      <c r="E46" s="13"/>
      <c r="F46" s="13"/>
      <c r="G46" s="13"/>
      <c r="H46" s="9"/>
      <c r="I46" s="8"/>
      <c r="J46" s="8"/>
      <c r="K46" s="8"/>
      <c r="L46" s="8"/>
      <c r="M46" s="8"/>
      <c r="N46" s="9"/>
      <c r="O46" s="16"/>
      <c r="P46" s="13"/>
      <c r="Q46" s="13"/>
      <c r="R46" s="13"/>
      <c r="S46" s="13"/>
      <c r="T46" s="9"/>
      <c r="U46" s="8"/>
      <c r="V46" s="8"/>
      <c r="W46" s="8"/>
      <c r="X46" s="8"/>
      <c r="Y46" s="8"/>
      <c r="Z46" s="9"/>
      <c r="AA46" s="16"/>
      <c r="AB46" s="13"/>
      <c r="AC46" s="13"/>
      <c r="AD46" s="13"/>
      <c r="AE46" s="13"/>
      <c r="AF46" s="13"/>
      <c r="AG46" s="13"/>
      <c r="AH46" s="12"/>
      <c r="AI46" s="13"/>
      <c r="AJ46" s="13"/>
      <c r="AK46" s="13"/>
      <c r="AL46" s="13"/>
      <c r="AM46" s="13"/>
      <c r="AN46" s="13"/>
      <c r="AO46" s="13"/>
      <c r="AP46" s="13"/>
    </row>
    <row r="47" spans="1:80" ht="15.5" x14ac:dyDescent="0.35">
      <c r="A47" s="6" t="s">
        <v>59</v>
      </c>
      <c r="B47" s="6">
        <v>94</v>
      </c>
      <c r="C47" s="7">
        <v>806.5</v>
      </c>
      <c r="D47" s="8">
        <v>71529.89</v>
      </c>
      <c r="E47" s="8">
        <v>14133.7</v>
      </c>
      <c r="F47" s="8">
        <v>19030.34</v>
      </c>
      <c r="G47" s="8">
        <v>891.55</v>
      </c>
      <c r="H47" s="9">
        <f t="shared" si="3"/>
        <v>106391.98</v>
      </c>
      <c r="I47" s="31">
        <f t="shared" ref="I47:I51" si="67">(C47+149.43)/300794*2*288.25/1000*1000/B47/10</f>
        <v>1.9490742338822684E-3</v>
      </c>
      <c r="J47" s="31">
        <f t="shared" ref="J47:J64" si="68">(D47+149.43)/300794*2*288.25/1000*1000/B47/10</f>
        <v>0.14614910685322349</v>
      </c>
      <c r="K47" s="31">
        <f t="shared" ref="K47:K64" si="69">(E47+149.43)/300794*2*288.25/1000*1000/B47/10</f>
        <v>2.9122300442700661E-2</v>
      </c>
      <c r="L47" s="31">
        <f>(F47+149.43)/300794*2*288.25/1000*1000/B47/10</f>
        <v>3.9106206018001438E-2</v>
      </c>
      <c r="M47" s="31">
        <f>(G47+149.43)/300794*2*288.25/1000*1000/B47/10</f>
        <v>2.1224852196152057E-3</v>
      </c>
      <c r="N47" s="9">
        <f>SUM(I47:M47)</f>
        <v>0.21844917276742307</v>
      </c>
      <c r="O47" s="7"/>
      <c r="P47" s="8">
        <v>19369.71</v>
      </c>
      <c r="Q47" s="8">
        <v>397.27</v>
      </c>
      <c r="R47" s="8">
        <v>25998.68</v>
      </c>
      <c r="S47" s="8">
        <v>1413.06</v>
      </c>
      <c r="T47" s="9">
        <f>SUM(O47:S47)</f>
        <v>47178.720000000001</v>
      </c>
      <c r="U47" s="8"/>
      <c r="V47" s="30">
        <f>(P47-4195.6)/220309*2*302.28/1000*1000/B47/10</f>
        <v>4.4297839415683368E-2</v>
      </c>
      <c r="W47" s="10">
        <f t="shared" ref="W47" si="70">(Q47-4195.6)/220309*2*302.28/1000*1000*B47</f>
        <v>-979.77807611672688</v>
      </c>
      <c r="X47" s="30">
        <f>(R47-4195.6)/220309*2*302.28/1000*1000/B47*10</f>
        <v>6.3649817788805922</v>
      </c>
      <c r="Y47" s="8">
        <f t="shared" ref="Y47" si="71">(S47-4195.6)/220309*2*302.28/1000*1000*B47</f>
        <v>-717.75535246222353</v>
      </c>
      <c r="Z47" s="11">
        <f>SUM(U47:Y47)</f>
        <v>-1691.1241489606541</v>
      </c>
      <c r="AA47" s="7"/>
      <c r="AB47" s="8">
        <v>8506.99</v>
      </c>
      <c r="AC47" s="8"/>
      <c r="AD47" s="8"/>
      <c r="AE47" s="8">
        <v>584893.16</v>
      </c>
      <c r="AF47" s="8"/>
      <c r="AG47" s="8">
        <v>696.03</v>
      </c>
      <c r="AH47" s="12">
        <f>SUM(AA47:AG47)</f>
        <v>594096.18000000005</v>
      </c>
      <c r="AI47" s="20"/>
      <c r="AJ47" s="13">
        <f>(AB47-63.701)/2108.2*2*272.2/1000*1000/B47/10</f>
        <v>2.3194772043106253</v>
      </c>
      <c r="AK47" s="20"/>
      <c r="AL47" s="32"/>
      <c r="AM47" s="20">
        <f t="shared" ref="AM47:AM64" si="72">(AE47-63.701)/2108.2*2*272.2/1000*1000/B47/10</f>
        <v>160.65997486996068</v>
      </c>
      <c r="AN47" s="32"/>
      <c r="AO47" s="32">
        <f>(AG47-63.701)/2108.2*2*272.2/1000*1000/B47/10</f>
        <v>0.17370869351085022</v>
      </c>
      <c r="AP47" s="14">
        <f>SUM(AI47:AO47)</f>
        <v>163.15316076778217</v>
      </c>
    </row>
    <row r="48" spans="1:80" ht="15.5" x14ac:dyDescent="0.35">
      <c r="A48" s="15" t="s">
        <v>60</v>
      </c>
      <c r="B48" s="15">
        <v>186.4</v>
      </c>
      <c r="C48" s="16"/>
      <c r="D48" s="13">
        <v>18938.580000000002</v>
      </c>
      <c r="E48" s="13">
        <v>4129.8900000000003</v>
      </c>
      <c r="F48" s="13">
        <v>5714.31</v>
      </c>
      <c r="G48" s="13"/>
      <c r="H48" s="9">
        <f t="shared" si="3"/>
        <v>28782.780000000002</v>
      </c>
      <c r="I48" s="31"/>
      <c r="J48" s="31">
        <f t="shared" si="68"/>
        <v>1.9626591729639958E-2</v>
      </c>
      <c r="K48" s="31">
        <f t="shared" si="69"/>
        <v>4.4000640465131184E-3</v>
      </c>
      <c r="L48" s="31">
        <f t="shared" ref="L48:L64" si="73">(F48+149.43)/300794*2*288.25/1000*1000/B48/10</f>
        <v>6.0291895796764057E-3</v>
      </c>
      <c r="M48" s="8"/>
      <c r="N48" s="9">
        <f t="shared" ref="N48:N64" si="74">SUM(I48:M48)</f>
        <v>3.0055845355829482E-2</v>
      </c>
      <c r="O48" s="16"/>
      <c r="P48" s="13">
        <v>589.5</v>
      </c>
      <c r="Q48" s="13"/>
      <c r="R48" s="13">
        <v>2620.6</v>
      </c>
      <c r="S48" s="13"/>
      <c r="T48" s="9">
        <f t="shared" ref="T48:T64" si="75">SUM(O48:S48)</f>
        <v>3210.1</v>
      </c>
      <c r="U48" s="8"/>
      <c r="V48" s="30">
        <f t="shared" ref="U48:V64" si="76">(P48-4195.6)/220309*2*302.28/1000*1000/B48/10</f>
        <v>-5.3088325591540888E-3</v>
      </c>
      <c r="W48" s="10"/>
      <c r="X48" s="30">
        <f t="shared" ref="X48:X64" si="77">(R48-4195.6)/220309*2*302.28/1000*1000/B48*10</f>
        <v>-0.23186853611013813</v>
      </c>
      <c r="Y48" s="8"/>
      <c r="Z48" s="11">
        <f t="shared" ref="Z48:Z64" si="78">SUM(U48:Y48)</f>
        <v>-0.23717736866929223</v>
      </c>
      <c r="AA48" s="16">
        <v>196.4</v>
      </c>
      <c r="AB48" s="13"/>
      <c r="AC48" s="13">
        <v>1883.6</v>
      </c>
      <c r="AD48" s="13">
        <v>15864.03</v>
      </c>
      <c r="AE48" s="13">
        <v>31673.03</v>
      </c>
      <c r="AF48" s="13">
        <v>330.96</v>
      </c>
      <c r="AG48" s="13"/>
      <c r="AH48" s="12">
        <f t="shared" ref="AH48:AH64" si="79">SUM(AA48:AG48)</f>
        <v>49948.02</v>
      </c>
      <c r="AI48" s="20">
        <f t="shared" ref="AI48:AI61" si="80">(AA48-63.701)/2108.2*2*272.2/1000*1000/B48/10</f>
        <v>1.8383493658320892E-2</v>
      </c>
      <c r="AJ48" s="13"/>
      <c r="AK48" s="20">
        <f t="shared" ref="AK48:AK59" si="81">(AC48-63.701)/2108.2*2*272.2/1000*1000/B48/10</f>
        <v>0.25212022490964159</v>
      </c>
      <c r="AL48" s="32">
        <f t="shared" ref="AL48:AL61" si="82">(AD48-63.701)/2108.2*2*272.2/1000*1000/B48/10</f>
        <v>2.1889030661186872</v>
      </c>
      <c r="AM48" s="20">
        <f t="shared" si="72"/>
        <v>4.3790073716853826</v>
      </c>
      <c r="AN48" s="32">
        <f t="shared" ref="AN48:AN59" si="83">(AF48-63.701)/2108.2*2*272.2/1000*1000/B48/10</f>
        <v>3.7024801480261202E-2</v>
      </c>
      <c r="AO48" s="32"/>
      <c r="AP48" s="14">
        <f t="shared" ref="AP48:AP57" si="84">SUM(AI48:AO48)</f>
        <v>6.8754389578522934</v>
      </c>
    </row>
    <row r="49" spans="1:42" ht="15.5" x14ac:dyDescent="0.35">
      <c r="A49" s="17" t="s">
        <v>61</v>
      </c>
      <c r="B49" s="17">
        <v>83.9</v>
      </c>
      <c r="C49" s="16"/>
      <c r="D49" s="13">
        <v>95563.51</v>
      </c>
      <c r="E49" s="13">
        <v>9364.49</v>
      </c>
      <c r="F49" s="13">
        <v>65827.11</v>
      </c>
      <c r="G49" s="13"/>
      <c r="H49" s="9">
        <f t="shared" si="3"/>
        <v>170755.11</v>
      </c>
      <c r="I49" s="31"/>
      <c r="J49" s="31">
        <f t="shared" si="68"/>
        <v>0.21864464157211941</v>
      </c>
      <c r="K49" s="31">
        <f t="shared" si="69"/>
        <v>2.1733400189627636E-2</v>
      </c>
      <c r="L49" s="31">
        <f t="shared" si="73"/>
        <v>0.15071543033228946</v>
      </c>
      <c r="M49" s="8"/>
      <c r="N49" s="9">
        <f t="shared" si="74"/>
        <v>0.3910934720940365</v>
      </c>
      <c r="O49" s="16"/>
      <c r="P49" s="13">
        <v>23902.67</v>
      </c>
      <c r="Q49" s="13"/>
      <c r="R49" s="13">
        <v>108660.7</v>
      </c>
      <c r="S49" s="13">
        <v>2531.73</v>
      </c>
      <c r="T49" s="9">
        <f t="shared" si="75"/>
        <v>135095.1</v>
      </c>
      <c r="U49" s="8"/>
      <c r="V49" s="30">
        <f t="shared" si="76"/>
        <v>6.4456581460611936E-2</v>
      </c>
      <c r="W49" s="10"/>
      <c r="X49" s="30">
        <f t="shared" si="77"/>
        <v>34.167754150875666</v>
      </c>
      <c r="Y49" s="8">
        <f t="shared" ref="Y49" si="85">(S49-4195.6)/220309*2*302.28/1000*1000*B49</f>
        <v>-383.07915627632104</v>
      </c>
      <c r="Z49" s="11">
        <f t="shared" si="78"/>
        <v>-348.84694554398476</v>
      </c>
      <c r="AA49" s="16"/>
      <c r="AB49" s="13"/>
      <c r="AC49" s="13">
        <v>1931.02</v>
      </c>
      <c r="AD49" s="13">
        <v>14562.09</v>
      </c>
      <c r="AE49" s="13">
        <v>52772.639999999999</v>
      </c>
      <c r="AF49" s="13">
        <v>588.23</v>
      </c>
      <c r="AG49" s="13">
        <v>899.79</v>
      </c>
      <c r="AH49" s="12">
        <f t="shared" si="79"/>
        <v>70753.76999999999</v>
      </c>
      <c r="AI49" s="20"/>
      <c r="AJ49" s="13"/>
      <c r="AK49" s="20">
        <f t="shared" si="81"/>
        <v>0.57472867091765745</v>
      </c>
      <c r="AL49" s="32">
        <f t="shared" si="82"/>
        <v>4.4623547666023775</v>
      </c>
      <c r="AM49" s="20">
        <f t="shared" si="72"/>
        <v>16.222904847511259</v>
      </c>
      <c r="AN49" s="32">
        <f t="shared" si="83"/>
        <v>0.1614410044709918</v>
      </c>
      <c r="AO49" s="32">
        <f t="shared" ref="AO49:AO61" si="86">(AG49-63.701)/2108.2*2*272.2/1000*1000/B49/10</f>
        <v>0.25733381373984482</v>
      </c>
      <c r="AP49" s="14">
        <f t="shared" si="84"/>
        <v>21.67876310324213</v>
      </c>
    </row>
    <row r="50" spans="1:42" ht="15.5" x14ac:dyDescent="0.35">
      <c r="A50" s="18" t="s">
        <v>62</v>
      </c>
      <c r="B50" s="18">
        <v>103.3</v>
      </c>
      <c r="C50" s="16">
        <v>256.83999999999997</v>
      </c>
      <c r="D50" s="13">
        <v>15173.43</v>
      </c>
      <c r="E50" s="13">
        <v>8453</v>
      </c>
      <c r="F50" s="13">
        <v>14542.02</v>
      </c>
      <c r="G50" s="13"/>
      <c r="H50" s="9">
        <f t="shared" si="3"/>
        <v>38425.29</v>
      </c>
      <c r="I50" s="31">
        <f t="shared" si="67"/>
        <v>7.5377993929084789E-4</v>
      </c>
      <c r="J50" s="31">
        <f t="shared" si="68"/>
        <v>2.8429528344603744E-2</v>
      </c>
      <c r="K50" s="31">
        <f t="shared" si="69"/>
        <v>1.5960664491972747E-2</v>
      </c>
      <c r="L50" s="31">
        <f t="shared" si="73"/>
        <v>2.7258031085471552E-2</v>
      </c>
      <c r="M50" s="8"/>
      <c r="N50" s="9">
        <f t="shared" si="74"/>
        <v>7.2402003861338896E-2</v>
      </c>
      <c r="O50" s="16"/>
      <c r="P50" s="13">
        <v>11642.46</v>
      </c>
      <c r="Q50" s="13"/>
      <c r="R50" s="13"/>
      <c r="S50" s="13"/>
      <c r="T50" s="9">
        <f t="shared" si="75"/>
        <v>11642.46</v>
      </c>
      <c r="U50" s="8"/>
      <c r="V50" s="30">
        <f t="shared" si="76"/>
        <v>1.9782448224386691E-2</v>
      </c>
      <c r="W50" s="10"/>
      <c r="X50" s="30"/>
      <c r="Y50" s="8"/>
      <c r="Z50" s="11">
        <f t="shared" si="78"/>
        <v>1.9782448224386691E-2</v>
      </c>
      <c r="AA50" s="16"/>
      <c r="AB50" s="13"/>
      <c r="AC50" s="13">
        <v>208.26</v>
      </c>
      <c r="AD50" s="13">
        <v>20798.93</v>
      </c>
      <c r="AE50" s="13">
        <v>97450.17</v>
      </c>
      <c r="AF50" s="13"/>
      <c r="AG50" s="13"/>
      <c r="AH50" s="12">
        <f t="shared" si="79"/>
        <v>118457.36</v>
      </c>
      <c r="AI50" s="20"/>
      <c r="AJ50" s="13"/>
      <c r="AK50" s="20">
        <f t="shared" si="81"/>
        <v>3.6136918920661343E-2</v>
      </c>
      <c r="AL50" s="32">
        <f t="shared" si="82"/>
        <v>5.1834011661283332</v>
      </c>
      <c r="AM50" s="20">
        <f t="shared" si="72"/>
        <v>24.344710009217685</v>
      </c>
      <c r="AN50" s="32"/>
      <c r="AO50" s="32"/>
      <c r="AP50" s="14">
        <f t="shared" si="84"/>
        <v>29.564248094266681</v>
      </c>
    </row>
    <row r="51" spans="1:42" ht="15.5" x14ac:dyDescent="0.35">
      <c r="A51" s="18" t="s">
        <v>63</v>
      </c>
      <c r="B51" s="18">
        <v>201.3</v>
      </c>
      <c r="C51" s="16">
        <v>1005.53</v>
      </c>
      <c r="D51" s="13">
        <v>16187.57</v>
      </c>
      <c r="E51" s="13">
        <v>1334.76</v>
      </c>
      <c r="F51" s="13">
        <v>29794.82</v>
      </c>
      <c r="G51" s="13"/>
      <c r="H51" s="9">
        <f t="shared" si="3"/>
        <v>48322.679999999993</v>
      </c>
      <c r="I51" s="31">
        <f t="shared" si="67"/>
        <v>1.0996470441085714E-3</v>
      </c>
      <c r="J51" s="31">
        <f t="shared" si="68"/>
        <v>1.5554593890352681E-2</v>
      </c>
      <c r="K51" s="31">
        <f t="shared" si="69"/>
        <v>1.4131096716730456E-3</v>
      </c>
      <c r="L51" s="31">
        <f t="shared" si="73"/>
        <v>2.8510170049653744E-2</v>
      </c>
      <c r="M51" s="8"/>
      <c r="N51" s="9">
        <f t="shared" si="74"/>
        <v>4.6577520655788046E-2</v>
      </c>
      <c r="O51" s="16"/>
      <c r="P51" s="13">
        <v>1890.41</v>
      </c>
      <c r="Q51" s="13"/>
      <c r="R51" s="13">
        <v>13912.63</v>
      </c>
      <c r="S51" s="13"/>
      <c r="T51" s="9">
        <f t="shared" si="75"/>
        <v>15803.039999999999</v>
      </c>
      <c r="U51" s="8"/>
      <c r="V51" s="30">
        <f t="shared" si="76"/>
        <v>-3.142462632030467E-3</v>
      </c>
      <c r="W51" s="10"/>
      <c r="X51" s="30">
        <f t="shared" si="77"/>
        <v>1.3246371739127358</v>
      </c>
      <c r="Y51" s="8"/>
      <c r="Z51" s="11">
        <f t="shared" si="78"/>
        <v>1.3214947112807054</v>
      </c>
      <c r="AA51" s="16"/>
      <c r="AB51" s="13"/>
      <c r="AC51" s="13">
        <v>465.77</v>
      </c>
      <c r="AD51" s="13">
        <v>5046.1499999999996</v>
      </c>
      <c r="AE51" s="13">
        <v>32068.91</v>
      </c>
      <c r="AF51" s="13">
        <v>1162.5</v>
      </c>
      <c r="AG51" s="13"/>
      <c r="AH51" s="12">
        <f t="shared" si="79"/>
        <v>38743.33</v>
      </c>
      <c r="AI51" s="20"/>
      <c r="AJ51" s="13"/>
      <c r="AK51" s="20">
        <f t="shared" si="81"/>
        <v>5.1577836652593925E-2</v>
      </c>
      <c r="AL51" s="32">
        <f t="shared" si="82"/>
        <v>0.63915382845203161</v>
      </c>
      <c r="AM51" s="20">
        <f t="shared" si="72"/>
        <v>4.1056620675409672</v>
      </c>
      <c r="AN51" s="32">
        <f t="shared" si="83"/>
        <v>0.14095509809518653</v>
      </c>
      <c r="AO51" s="32"/>
      <c r="AP51" s="14">
        <f t="shared" si="84"/>
        <v>4.9373488307407785</v>
      </c>
    </row>
    <row r="52" spans="1:42" ht="15.5" x14ac:dyDescent="0.35">
      <c r="A52" s="18" t="s">
        <v>64</v>
      </c>
      <c r="B52" s="18">
        <v>262.10000000000002</v>
      </c>
      <c r="C52" s="16"/>
      <c r="D52" s="13">
        <v>6191.69</v>
      </c>
      <c r="E52" s="13">
        <v>9430.44</v>
      </c>
      <c r="F52" s="13">
        <v>3746.33</v>
      </c>
      <c r="G52" s="13"/>
      <c r="H52" s="9">
        <f t="shared" si="3"/>
        <v>19368.46</v>
      </c>
      <c r="I52" s="31"/>
      <c r="J52" s="31">
        <f t="shared" si="68"/>
        <v>4.636914558910377E-3</v>
      </c>
      <c r="K52" s="31">
        <f t="shared" si="69"/>
        <v>7.005235459267253E-3</v>
      </c>
      <c r="L52" s="31">
        <f t="shared" si="73"/>
        <v>2.848756412435136E-3</v>
      </c>
      <c r="M52" s="8"/>
      <c r="N52" s="9">
        <f t="shared" si="74"/>
        <v>1.4490906430612766E-2</v>
      </c>
      <c r="O52" s="16"/>
      <c r="P52" s="13">
        <v>20757.36</v>
      </c>
      <c r="Q52" s="13"/>
      <c r="R52" s="13">
        <v>2657.77</v>
      </c>
      <c r="S52" s="13"/>
      <c r="T52" s="9">
        <f t="shared" si="75"/>
        <v>23415.13</v>
      </c>
      <c r="U52" s="8"/>
      <c r="V52" s="30">
        <f t="shared" si="76"/>
        <v>1.7339901893440087E-2</v>
      </c>
      <c r="W52" s="10"/>
      <c r="X52" s="30">
        <f t="shared" si="77"/>
        <v>-0.16100837911423044</v>
      </c>
      <c r="Y52" s="8"/>
      <c r="Z52" s="11">
        <f t="shared" si="78"/>
        <v>-0.14366847722079035</v>
      </c>
      <c r="AA52" s="16">
        <v>280</v>
      </c>
      <c r="AB52" s="13"/>
      <c r="AC52" s="13">
        <v>403</v>
      </c>
      <c r="AD52" s="13">
        <v>3594.13</v>
      </c>
      <c r="AE52" s="13">
        <v>52106.95</v>
      </c>
      <c r="AF52" s="13"/>
      <c r="AG52" s="13"/>
      <c r="AH52" s="12">
        <f t="shared" si="79"/>
        <v>56384.079999999994</v>
      </c>
      <c r="AI52" s="20">
        <f t="shared" si="80"/>
        <v>2.1310507785934692E-2</v>
      </c>
      <c r="AJ52" s="13"/>
      <c r="AK52" s="20">
        <f t="shared" si="81"/>
        <v>3.3428883079717676E-2</v>
      </c>
      <c r="AL52" s="32">
        <f t="shared" si="82"/>
        <v>0.34782978512239826</v>
      </c>
      <c r="AM52" s="20">
        <f t="shared" si="72"/>
        <v>5.1274766088601318</v>
      </c>
      <c r="AN52" s="32"/>
      <c r="AO52" s="32"/>
      <c r="AP52" s="14">
        <f t="shared" si="84"/>
        <v>5.5300457848481823</v>
      </c>
    </row>
    <row r="53" spans="1:42" ht="15.5" x14ac:dyDescent="0.35">
      <c r="A53" s="18" t="s">
        <v>65</v>
      </c>
      <c r="B53" s="18">
        <v>46.9</v>
      </c>
      <c r="C53" s="16"/>
      <c r="D53" s="13">
        <v>4601.08</v>
      </c>
      <c r="E53" s="13">
        <v>2788.04</v>
      </c>
      <c r="F53" s="13">
        <v>6010.88</v>
      </c>
      <c r="G53" s="13"/>
      <c r="H53" s="9">
        <f t="shared" si="3"/>
        <v>13400</v>
      </c>
      <c r="I53" s="31"/>
      <c r="J53" s="31">
        <f t="shared" si="68"/>
        <v>1.9413218225429317E-2</v>
      </c>
      <c r="K53" s="31">
        <f t="shared" si="69"/>
        <v>1.200413137550534E-2</v>
      </c>
      <c r="L53" s="31">
        <f t="shared" si="73"/>
        <v>2.5174442821148574E-2</v>
      </c>
      <c r="M53" s="8"/>
      <c r="N53" s="9">
        <f t="shared" si="74"/>
        <v>5.6591792422083231E-2</v>
      </c>
      <c r="O53" s="16"/>
      <c r="P53" s="13">
        <v>144602.56</v>
      </c>
      <c r="Q53" s="13">
        <v>682.73</v>
      </c>
      <c r="R53" s="13">
        <v>344835.4</v>
      </c>
      <c r="S53" s="13">
        <v>1331.42</v>
      </c>
      <c r="T53" s="9">
        <f t="shared" si="75"/>
        <v>491452.11000000004</v>
      </c>
      <c r="U53" s="8"/>
      <c r="V53" s="30">
        <f t="shared" si="76"/>
        <v>0.82152912304283299</v>
      </c>
      <c r="W53" s="10">
        <f t="shared" ref="W53" si="87">(Q53-4195.6)/220309*2*302.28/1000*1000*B53</f>
        <v>-452.10789495517656</v>
      </c>
      <c r="X53" s="30">
        <f t="shared" si="77"/>
        <v>199.31028787140326</v>
      </c>
      <c r="Y53" s="8">
        <f t="shared" ref="Y53" si="88">(S53-4195.6)/220309*2*302.28/1000*1000*B53</f>
        <v>-368.62121017080551</v>
      </c>
      <c r="Z53" s="11">
        <f t="shared" si="78"/>
        <v>-620.59728813153606</v>
      </c>
      <c r="AA53" s="16">
        <v>910.42</v>
      </c>
      <c r="AB53" s="13"/>
      <c r="AC53" s="13"/>
      <c r="AD53" s="13">
        <v>4337.6899999999996</v>
      </c>
      <c r="AE53" s="13">
        <v>76835.350000000006</v>
      </c>
      <c r="AF53" s="13">
        <v>444.42</v>
      </c>
      <c r="AG53" s="13">
        <v>704.87</v>
      </c>
      <c r="AH53" s="12">
        <f t="shared" si="79"/>
        <v>83232.75</v>
      </c>
      <c r="AI53" s="20">
        <f t="shared" si="80"/>
        <v>0.46620053769128528</v>
      </c>
      <c r="AJ53" s="13"/>
      <c r="AK53" s="20"/>
      <c r="AL53" s="32">
        <f t="shared" si="82"/>
        <v>2.3532434844223866</v>
      </c>
      <c r="AM53" s="20">
        <f t="shared" si="72"/>
        <v>42.270203034591916</v>
      </c>
      <c r="AN53" s="32">
        <f t="shared" si="83"/>
        <v>0.20962255778987887</v>
      </c>
      <c r="AO53" s="32">
        <f t="shared" si="86"/>
        <v>0.3530254223077357</v>
      </c>
      <c r="AP53" s="14">
        <f t="shared" si="84"/>
        <v>45.652295036803203</v>
      </c>
    </row>
    <row r="54" spans="1:42" ht="15.5" x14ac:dyDescent="0.35">
      <c r="A54" s="18" t="s">
        <v>66</v>
      </c>
      <c r="B54" s="18">
        <v>57.4</v>
      </c>
      <c r="C54" s="16"/>
      <c r="D54" s="13">
        <v>22786.44</v>
      </c>
      <c r="E54" s="13">
        <v>6829.46</v>
      </c>
      <c r="F54" s="13">
        <v>8103.56</v>
      </c>
      <c r="G54" s="13"/>
      <c r="H54" s="9">
        <f t="shared" si="3"/>
        <v>37719.46</v>
      </c>
      <c r="I54" s="31"/>
      <c r="J54" s="31">
        <f t="shared" si="68"/>
        <v>7.658319283024656E-2</v>
      </c>
      <c r="K54" s="31">
        <f t="shared" si="69"/>
        <v>2.3302611961572833E-2</v>
      </c>
      <c r="L54" s="31">
        <f t="shared" si="73"/>
        <v>2.7556849798856402E-2</v>
      </c>
      <c r="M54" s="8"/>
      <c r="N54" s="9">
        <f t="shared" si="74"/>
        <v>0.1274426545906758</v>
      </c>
      <c r="O54" s="16">
        <v>98.74</v>
      </c>
      <c r="P54" s="13">
        <v>7005.8</v>
      </c>
      <c r="Q54" s="13"/>
      <c r="R54" s="13">
        <v>11268.28</v>
      </c>
      <c r="S54" s="13"/>
      <c r="T54" s="9">
        <f t="shared" si="75"/>
        <v>18372.82</v>
      </c>
      <c r="U54" s="30">
        <f>(O54-4195.6)/220309*2*302.28/1000*1000/B54/10</f>
        <v>-1.9586029346839312E-2</v>
      </c>
      <c r="V54" s="30">
        <f t="shared" si="76"/>
        <v>1.3434840260708892E-2</v>
      </c>
      <c r="W54" s="10"/>
      <c r="X54" s="30">
        <f t="shared" si="77"/>
        <v>3.3812656044093146</v>
      </c>
      <c r="Y54" s="8"/>
      <c r="Z54" s="11">
        <f t="shared" si="78"/>
        <v>3.3751144153231842</v>
      </c>
      <c r="AA54" s="16"/>
      <c r="AB54" s="13"/>
      <c r="AC54" s="13"/>
      <c r="AD54" s="13">
        <v>2996.82</v>
      </c>
      <c r="AE54" s="13">
        <v>24935.37</v>
      </c>
      <c r="AF54" s="13"/>
      <c r="AG54" s="13"/>
      <c r="AH54" s="12">
        <f t="shared" si="79"/>
        <v>27932.19</v>
      </c>
      <c r="AI54" s="20"/>
      <c r="AJ54" s="13"/>
      <c r="AK54" s="20"/>
      <c r="AL54" s="32">
        <f t="shared" si="82"/>
        <v>1.3195446745692201</v>
      </c>
      <c r="AM54" s="20">
        <f t="shared" si="72"/>
        <v>11.189207930738013</v>
      </c>
      <c r="AN54" s="32"/>
      <c r="AO54" s="32"/>
      <c r="AP54" s="14">
        <f t="shared" si="84"/>
        <v>12.508752605307233</v>
      </c>
    </row>
    <row r="55" spans="1:42" ht="15.5" x14ac:dyDescent="0.35">
      <c r="A55" s="18" t="s">
        <v>67</v>
      </c>
      <c r="B55" s="18">
        <v>71.599999999999994</v>
      </c>
      <c r="C55" s="16"/>
      <c r="D55" s="13">
        <v>23090.77</v>
      </c>
      <c r="E55" s="13">
        <v>7446.46</v>
      </c>
      <c r="F55" s="13">
        <v>27872.89</v>
      </c>
      <c r="G55" s="13"/>
      <c r="H55" s="9">
        <f t="shared" si="3"/>
        <v>58410.119999999995</v>
      </c>
      <c r="I55" s="31"/>
      <c r="J55" s="31">
        <f t="shared" si="68"/>
        <v>6.2209538772670304E-2</v>
      </c>
      <c r="K55" s="31">
        <f t="shared" si="69"/>
        <v>2.0332734376982069E-2</v>
      </c>
      <c r="L55" s="31">
        <f t="shared" si="73"/>
        <v>7.5010352860137797E-2</v>
      </c>
      <c r="M55" s="8"/>
      <c r="N55" s="9">
        <f t="shared" si="74"/>
        <v>0.15755262600979017</v>
      </c>
      <c r="O55" s="16"/>
      <c r="P55" s="13">
        <v>6744.14</v>
      </c>
      <c r="Q55" s="13"/>
      <c r="R55" s="13">
        <v>2087.02</v>
      </c>
      <c r="S55" s="13"/>
      <c r="T55" s="9">
        <f t="shared" si="75"/>
        <v>8831.16</v>
      </c>
      <c r="U55" s="8"/>
      <c r="V55" s="30">
        <f t="shared" si="76"/>
        <v>9.7675490780331341E-3</v>
      </c>
      <c r="W55" s="10"/>
      <c r="X55" s="30">
        <f t="shared" si="77"/>
        <v>-0.80813558488228998</v>
      </c>
      <c r="Y55" s="8"/>
      <c r="Z55" s="11">
        <f t="shared" si="78"/>
        <v>-0.79836803580425686</v>
      </c>
      <c r="AA55" s="16"/>
      <c r="AB55" s="13"/>
      <c r="AC55" s="13">
        <v>341.23</v>
      </c>
      <c r="AD55" s="13">
        <v>5478.64</v>
      </c>
      <c r="AE55" s="13">
        <v>56173.33</v>
      </c>
      <c r="AF55" s="13"/>
      <c r="AG55" s="13"/>
      <c r="AH55" s="12">
        <f t="shared" si="79"/>
        <v>61993.200000000004</v>
      </c>
      <c r="AI55" s="20"/>
      <c r="AJ55" s="13"/>
      <c r="AK55" s="20">
        <f t="shared" si="81"/>
        <v>0.10009252750234654</v>
      </c>
      <c r="AL55" s="32">
        <f t="shared" si="82"/>
        <v>1.9529307956322721</v>
      </c>
      <c r="AM55" s="20">
        <f t="shared" si="72"/>
        <v>20.236280114254583</v>
      </c>
      <c r="AN55" s="32"/>
      <c r="AO55" s="32"/>
      <c r="AP55" s="14">
        <f t="shared" si="84"/>
        <v>22.289303437389201</v>
      </c>
    </row>
    <row r="56" spans="1:42" ht="15.5" x14ac:dyDescent="0.35">
      <c r="A56" s="18" t="s">
        <v>68</v>
      </c>
      <c r="B56" s="18">
        <v>124.9</v>
      </c>
      <c r="C56" s="16"/>
      <c r="D56" s="13">
        <v>7359.33</v>
      </c>
      <c r="E56" s="13">
        <v>2821.32</v>
      </c>
      <c r="F56" s="13">
        <v>13391.84</v>
      </c>
      <c r="G56" s="13"/>
      <c r="H56" s="9">
        <f t="shared" si="3"/>
        <v>23572.489999999998</v>
      </c>
      <c r="I56" s="31"/>
      <c r="J56" s="31">
        <f t="shared" si="68"/>
        <v>1.1522213748312027E-2</v>
      </c>
      <c r="K56" s="31">
        <f t="shared" si="69"/>
        <v>4.5586243924160517E-3</v>
      </c>
      <c r="L56" s="31">
        <f t="shared" si="73"/>
        <v>2.0779117639078248E-2</v>
      </c>
      <c r="M56" s="8"/>
      <c r="N56" s="9">
        <f t="shared" si="74"/>
        <v>3.685995577980633E-2</v>
      </c>
      <c r="O56" s="16"/>
      <c r="P56" s="13">
        <v>93237.47</v>
      </c>
      <c r="Q56" s="13">
        <v>262.79000000000002</v>
      </c>
      <c r="R56" s="13">
        <v>103165.8</v>
      </c>
      <c r="S56" s="13">
        <v>1684.09</v>
      </c>
      <c r="T56" s="9">
        <f t="shared" si="75"/>
        <v>198350.15</v>
      </c>
      <c r="U56" s="8"/>
      <c r="V56" s="30">
        <f t="shared" si="76"/>
        <v>0.19563159863305901</v>
      </c>
      <c r="W56" s="10">
        <f t="shared" ref="W56" si="89">(Q56-4195.6)/220309*2*302.28/1000*1000*B56</f>
        <v>-1347.9462470377516</v>
      </c>
      <c r="X56" s="30">
        <f t="shared" si="77"/>
        <v>21.744487669714903</v>
      </c>
      <c r="Y56" s="8">
        <f t="shared" ref="Y56" si="90">(S56-4195.6)/220309*2*302.28/1000*1000*B56</f>
        <v>-860.80448302811055</v>
      </c>
      <c r="Z56" s="11">
        <f t="shared" si="78"/>
        <v>-2186.8106107975141</v>
      </c>
      <c r="AA56" s="16">
        <v>1286.3699999999999</v>
      </c>
      <c r="AB56" s="13"/>
      <c r="AC56" s="13"/>
      <c r="AD56" s="13">
        <v>141229.07999999999</v>
      </c>
      <c r="AE56" s="13">
        <v>54522.42</v>
      </c>
      <c r="AF56" s="13"/>
      <c r="AG56" s="13"/>
      <c r="AH56" s="12">
        <f t="shared" si="79"/>
        <v>197037.87</v>
      </c>
      <c r="AI56" s="20">
        <f t="shared" si="80"/>
        <v>0.25278585589275898</v>
      </c>
      <c r="AJ56" s="13"/>
      <c r="AK56" s="20"/>
      <c r="AL56" s="32">
        <f t="shared" si="82"/>
        <v>29.185831286260385</v>
      </c>
      <c r="AM56" s="20">
        <f t="shared" si="72"/>
        <v>11.259297400390667</v>
      </c>
      <c r="AN56" s="32"/>
      <c r="AO56" s="32"/>
      <c r="AP56" s="14">
        <f t="shared" si="84"/>
        <v>40.697914542543813</v>
      </c>
    </row>
    <row r="57" spans="1:42" ht="15.5" x14ac:dyDescent="0.35">
      <c r="A57" s="18" t="s">
        <v>69</v>
      </c>
      <c r="B57" s="18">
        <v>90.1</v>
      </c>
      <c r="C57" s="16">
        <v>684.73</v>
      </c>
      <c r="D57" s="13">
        <v>19152.32</v>
      </c>
      <c r="E57" s="13">
        <v>6221.75</v>
      </c>
      <c r="F57" s="13">
        <v>20908.45</v>
      </c>
      <c r="G57" s="13"/>
      <c r="H57" s="9">
        <f t="shared" si="3"/>
        <v>46967.25</v>
      </c>
      <c r="I57" s="31">
        <f t="shared" ref="I57:I63" si="91">(C57+149.43)/300794*2*288.25/1000*1000/B57/10</f>
        <v>1.774413006222075E-3</v>
      </c>
      <c r="J57" s="31">
        <f t="shared" si="68"/>
        <v>4.105840155707171E-2</v>
      </c>
      <c r="K57" s="31">
        <f t="shared" si="69"/>
        <v>1.3552681328500479E-2</v>
      </c>
      <c r="L57" s="31">
        <f t="shared" si="73"/>
        <v>4.4794015722959275E-2</v>
      </c>
      <c r="M57" s="8"/>
      <c r="N57" s="9">
        <f t="shared" si="74"/>
        <v>0.10117951161475354</v>
      </c>
      <c r="O57" s="16"/>
      <c r="P57" s="13">
        <v>3143.07</v>
      </c>
      <c r="Q57" s="13"/>
      <c r="R57" s="13">
        <v>2416.56</v>
      </c>
      <c r="S57" s="13"/>
      <c r="T57" s="9">
        <f t="shared" si="75"/>
        <v>5559.63</v>
      </c>
      <c r="U57" s="8"/>
      <c r="V57" s="30">
        <f t="shared" si="76"/>
        <v>-3.2056556020053548E-3</v>
      </c>
      <c r="W57" s="10"/>
      <c r="X57" s="30">
        <f t="shared" si="77"/>
        <v>-0.54183629371054576</v>
      </c>
      <c r="Y57" s="8"/>
      <c r="Z57" s="11">
        <f t="shared" si="78"/>
        <v>-0.54504194931255112</v>
      </c>
      <c r="AA57" s="16">
        <v>207.59</v>
      </c>
      <c r="AB57" s="13"/>
      <c r="AC57" s="13"/>
      <c r="AD57" s="13">
        <v>4940.5200000000004</v>
      </c>
      <c r="AE57" s="13">
        <v>39382.339999999997</v>
      </c>
      <c r="AF57" s="13"/>
      <c r="AG57" s="13">
        <v>497.11</v>
      </c>
      <c r="AH57" s="12">
        <f t="shared" si="79"/>
        <v>45027.56</v>
      </c>
      <c r="AI57" s="20">
        <f t="shared" si="80"/>
        <v>4.1239093562150067E-2</v>
      </c>
      <c r="AJ57" s="13"/>
      <c r="AK57" s="20"/>
      <c r="AL57" s="32">
        <f t="shared" si="82"/>
        <v>1.3977134807154896</v>
      </c>
      <c r="AM57" s="20">
        <f t="shared" si="72"/>
        <v>11.268860249618818</v>
      </c>
      <c r="AN57" s="32"/>
      <c r="AO57" s="32">
        <f t="shared" si="86"/>
        <v>0.12421654401432977</v>
      </c>
      <c r="AP57" s="14">
        <f t="shared" si="84"/>
        <v>12.832029367910787</v>
      </c>
    </row>
    <row r="58" spans="1:42" ht="15.5" x14ac:dyDescent="0.35">
      <c r="A58" s="18" t="s">
        <v>70</v>
      </c>
      <c r="B58" s="18">
        <v>125.5</v>
      </c>
      <c r="C58" s="16"/>
      <c r="D58" s="13">
        <v>9830.0300000000007</v>
      </c>
      <c r="E58" s="13">
        <v>4390.72</v>
      </c>
      <c r="F58" s="13">
        <v>71801.62</v>
      </c>
      <c r="G58" s="13"/>
      <c r="H58" s="9">
        <f t="shared" si="3"/>
        <v>86022.37</v>
      </c>
      <c r="I58" s="31"/>
      <c r="J58" s="31">
        <f t="shared" si="68"/>
        <v>1.5240297982124179E-2</v>
      </c>
      <c r="K58" s="31">
        <f t="shared" si="69"/>
        <v>6.933565431750925E-3</v>
      </c>
      <c r="L58" s="31">
        <f t="shared" si="73"/>
        <v>0.10988124028020711</v>
      </c>
      <c r="M58" s="8"/>
      <c r="N58" s="9">
        <f t="shared" si="74"/>
        <v>0.13205510369408222</v>
      </c>
      <c r="O58" s="16"/>
      <c r="P58" s="13">
        <v>3865.76</v>
      </c>
      <c r="Q58" s="13"/>
      <c r="R58" s="13">
        <v>18850.37</v>
      </c>
      <c r="S58" s="13"/>
      <c r="T58" s="9">
        <f t="shared" si="75"/>
        <v>22716.129999999997</v>
      </c>
      <c r="U58" s="8"/>
      <c r="V58" s="30">
        <f t="shared" si="76"/>
        <v>-7.2121834672666141E-4</v>
      </c>
      <c r="W58" s="10"/>
      <c r="X58" s="30">
        <f t="shared" si="77"/>
        <v>3.2043684789775257</v>
      </c>
      <c r="Y58" s="8"/>
      <c r="Z58" s="11">
        <f t="shared" si="78"/>
        <v>3.2036472606307993</v>
      </c>
      <c r="AA58" s="16"/>
      <c r="AB58" s="13"/>
      <c r="AC58" s="13"/>
      <c r="AD58" s="13">
        <v>26133.02</v>
      </c>
      <c r="AE58" s="13">
        <v>89354.57</v>
      </c>
      <c r="AF58" s="13">
        <v>1075.45</v>
      </c>
      <c r="AG58" s="13">
        <v>720.9</v>
      </c>
      <c r="AH58" s="12">
        <f t="shared" si="79"/>
        <v>117283.94</v>
      </c>
      <c r="AI58" s="20"/>
      <c r="AJ58" s="13"/>
      <c r="AK58" s="20"/>
      <c r="AL58" s="32">
        <f t="shared" si="82"/>
        <v>5.3640432156583797</v>
      </c>
      <c r="AM58" s="20">
        <f t="shared" si="72"/>
        <v>18.372558181504136</v>
      </c>
      <c r="AN58" s="32">
        <f t="shared" si="83"/>
        <v>0.20817825580327401</v>
      </c>
      <c r="AO58" s="32">
        <f t="shared" si="86"/>
        <v>0.1352257739178945</v>
      </c>
      <c r="AP58" s="14"/>
    </row>
    <row r="59" spans="1:42" ht="15.5" x14ac:dyDescent="0.35">
      <c r="A59" s="18" t="s">
        <v>71</v>
      </c>
      <c r="B59" s="18">
        <v>51.9</v>
      </c>
      <c r="C59" s="16">
        <v>587.67999999999995</v>
      </c>
      <c r="D59" s="13">
        <v>44099.32</v>
      </c>
      <c r="E59" s="13">
        <v>7044.5</v>
      </c>
      <c r="F59" s="13">
        <v>90919.28</v>
      </c>
      <c r="G59" s="13"/>
      <c r="H59" s="9">
        <f t="shared" si="3"/>
        <v>142650.78</v>
      </c>
      <c r="I59" s="31">
        <f t="shared" si="91"/>
        <v>2.7220436667536423E-3</v>
      </c>
      <c r="J59" s="31">
        <f t="shared" si="68"/>
        <v>0.16340441684316487</v>
      </c>
      <c r="K59" s="31">
        <f t="shared" si="69"/>
        <v>2.65661727497511E-2</v>
      </c>
      <c r="L59" s="31">
        <f t="shared" si="73"/>
        <v>0.33630395096379656</v>
      </c>
      <c r="M59" s="8"/>
      <c r="N59" s="9">
        <f t="shared" si="74"/>
        <v>0.52899658422346618</v>
      </c>
      <c r="O59" s="16">
        <v>1354.08</v>
      </c>
      <c r="P59" s="13">
        <v>1900367.76</v>
      </c>
      <c r="Q59" s="13">
        <v>28711.4</v>
      </c>
      <c r="R59" s="13">
        <v>2205942.44</v>
      </c>
      <c r="S59" s="13">
        <v>170762.57</v>
      </c>
      <c r="T59" s="9">
        <f t="shared" si="75"/>
        <v>4307138.25</v>
      </c>
      <c r="U59" s="30">
        <f>(O59-4195.6)/220309*2*302.28/1000*1000/B59/10</f>
        <v>-1.5024171394371285E-2</v>
      </c>
      <c r="V59" s="30">
        <f t="shared" si="76"/>
        <v>10.025766324036152</v>
      </c>
      <c r="W59" s="10">
        <f t="shared" ref="W59:W61" si="92">(Q59-4195.6)/220309*2*302.28/1000*1000*B59</f>
        <v>3491.5687479458397</v>
      </c>
      <c r="X59" s="30">
        <f t="shared" si="77"/>
        <v>1164.1453127613167</v>
      </c>
      <c r="Y59" s="8">
        <f t="shared" ref="Y59" si="93">(S59-4195.6)/220309*2*302.28/1000*1000*B59</f>
        <v>23722.661585264694</v>
      </c>
      <c r="Z59" s="11">
        <f t="shared" si="78"/>
        <v>28388.386388124491</v>
      </c>
      <c r="AA59" s="16">
        <v>9279.1</v>
      </c>
      <c r="AB59" s="13"/>
      <c r="AC59" s="13">
        <v>1202</v>
      </c>
      <c r="AD59" s="13">
        <v>129837.2</v>
      </c>
      <c r="AE59" s="13">
        <v>631210.43000000005</v>
      </c>
      <c r="AF59" s="13">
        <v>12684.47</v>
      </c>
      <c r="AG59" s="13">
        <v>8895.93</v>
      </c>
      <c r="AH59" s="12">
        <f t="shared" si="79"/>
        <v>793109.13</v>
      </c>
      <c r="AI59" s="20">
        <f t="shared" si="80"/>
        <v>4.5851452010764842</v>
      </c>
      <c r="AJ59" s="13"/>
      <c r="AK59" s="20">
        <f t="shared" si="81"/>
        <v>0.5663635613867789</v>
      </c>
      <c r="AL59" s="32">
        <f t="shared" si="82"/>
        <v>64.569134355089119</v>
      </c>
      <c r="AM59" s="20">
        <f t="shared" si="72"/>
        <v>314.0286596000314</v>
      </c>
      <c r="AN59" s="32">
        <f t="shared" si="83"/>
        <v>6.2794957021659989</v>
      </c>
      <c r="AO59" s="32">
        <f t="shared" si="86"/>
        <v>4.3944979934301873</v>
      </c>
      <c r="AP59" s="14"/>
    </row>
    <row r="60" spans="1:42" ht="15.5" x14ac:dyDescent="0.35">
      <c r="A60" s="18" t="s">
        <v>72</v>
      </c>
      <c r="B60" s="18">
        <v>125.4</v>
      </c>
      <c r="C60" s="16"/>
      <c r="D60" s="13">
        <v>2764.98</v>
      </c>
      <c r="E60" s="13">
        <v>7164.84</v>
      </c>
      <c r="F60" s="13">
        <v>10415.59</v>
      </c>
      <c r="G60" s="13"/>
      <c r="H60" s="9">
        <f t="shared" si="3"/>
        <v>20345.41</v>
      </c>
      <c r="I60" s="31"/>
      <c r="J60" s="31">
        <f t="shared" si="68"/>
        <v>4.4543388800671194E-3</v>
      </c>
      <c r="K60" s="31">
        <f t="shared" si="69"/>
        <v>1.1179016418523315E-2</v>
      </c>
      <c r="L60" s="31">
        <f t="shared" si="73"/>
        <v>1.6147412119326625E-2</v>
      </c>
      <c r="M60" s="8"/>
      <c r="N60" s="9">
        <f t="shared" si="74"/>
        <v>3.1780767417917063E-2</v>
      </c>
      <c r="O60" s="16"/>
      <c r="P60" s="13">
        <v>9329.99</v>
      </c>
      <c r="Q60" s="13"/>
      <c r="R60" s="13">
        <v>4684.8999999999996</v>
      </c>
      <c r="S60" s="13"/>
      <c r="T60" s="9">
        <f t="shared" si="75"/>
        <v>14014.89</v>
      </c>
      <c r="U60" s="8"/>
      <c r="V60" s="30">
        <f t="shared" si="76"/>
        <v>1.1235657381701441E-2</v>
      </c>
      <c r="W60" s="10"/>
      <c r="X60" s="30">
        <f t="shared" si="77"/>
        <v>0.10707420271671039</v>
      </c>
      <c r="Y60" s="8"/>
      <c r="Z60" s="11">
        <f t="shared" si="78"/>
        <v>0.11830986009841184</v>
      </c>
      <c r="AA60" s="16"/>
      <c r="AB60" s="13"/>
      <c r="AC60" s="13"/>
      <c r="AD60" s="13">
        <v>28675.599999999999</v>
      </c>
      <c r="AE60" s="13">
        <v>32287.95</v>
      </c>
      <c r="AF60" s="13"/>
      <c r="AG60" s="13"/>
      <c r="AH60" s="12">
        <f t="shared" si="79"/>
        <v>60963.55</v>
      </c>
      <c r="AI60" s="20"/>
      <c r="AJ60" s="13"/>
      <c r="AK60" s="20"/>
      <c r="AL60" s="32">
        <f t="shared" si="82"/>
        <v>5.8919011825473167</v>
      </c>
      <c r="AM60" s="20">
        <f t="shared" si="72"/>
        <v>6.6357738362559981</v>
      </c>
      <c r="AN60" s="32"/>
      <c r="AO60" s="32"/>
      <c r="AP60" s="14">
        <f t="shared" ref="AP60:AP64" si="94">SUM(AI60:AO60)</f>
        <v>12.527675018803315</v>
      </c>
    </row>
    <row r="61" spans="1:42" ht="15.5" x14ac:dyDescent="0.35">
      <c r="A61" s="18" t="s">
        <v>73</v>
      </c>
      <c r="B61" s="18">
        <v>81.7</v>
      </c>
      <c r="C61" s="16"/>
      <c r="D61" s="13">
        <v>13006.01</v>
      </c>
      <c r="E61" s="13">
        <v>2124.5100000000002</v>
      </c>
      <c r="F61" s="13">
        <v>5431.26</v>
      </c>
      <c r="G61" s="13"/>
      <c r="H61" s="9">
        <f t="shared" si="3"/>
        <v>20561.78</v>
      </c>
      <c r="I61" s="31"/>
      <c r="J61" s="31">
        <f t="shared" si="68"/>
        <v>3.0861246556838317E-2</v>
      </c>
      <c r="K61" s="31">
        <f t="shared" si="69"/>
        <v>5.334418536776948E-3</v>
      </c>
      <c r="L61" s="31">
        <f t="shared" si="73"/>
        <v>1.3091698190807913E-2</v>
      </c>
      <c r="M61" s="8"/>
      <c r="N61" s="9">
        <f t="shared" si="74"/>
        <v>4.928736328442318E-2</v>
      </c>
      <c r="O61" s="16"/>
      <c r="P61" s="13">
        <v>283896.53999999998</v>
      </c>
      <c r="Q61" s="13">
        <v>1017.67</v>
      </c>
      <c r="R61" s="13">
        <v>1274035.52</v>
      </c>
      <c r="S61" s="13"/>
      <c r="T61" s="9">
        <f t="shared" si="75"/>
        <v>1558949.73</v>
      </c>
      <c r="U61" s="8"/>
      <c r="V61" s="30">
        <f t="shared" si="76"/>
        <v>0.93946161335108869</v>
      </c>
      <c r="W61" s="10">
        <f t="shared" si="92"/>
        <v>-712.48143642502123</v>
      </c>
      <c r="X61" s="30">
        <f t="shared" si="77"/>
        <v>426.51478394774693</v>
      </c>
      <c r="Y61" s="8"/>
      <c r="Z61" s="11">
        <f t="shared" si="78"/>
        <v>-285.02719086392318</v>
      </c>
      <c r="AA61" s="16">
        <v>933.65</v>
      </c>
      <c r="AB61" s="13">
        <v>4947.55</v>
      </c>
      <c r="AC61" s="13"/>
      <c r="AD61" s="13">
        <v>7442.69</v>
      </c>
      <c r="AE61" s="13">
        <v>36633.08</v>
      </c>
      <c r="AF61" s="13"/>
      <c r="AG61" s="13">
        <v>1071.83</v>
      </c>
      <c r="AH61" s="12">
        <f t="shared" si="79"/>
        <v>51028.800000000003</v>
      </c>
      <c r="AI61" s="20">
        <f t="shared" si="80"/>
        <v>0.27496539745659454</v>
      </c>
      <c r="AJ61" s="13">
        <f t="shared" ref="AJ61" si="95">(AB61-63.701)/2108.2*2*272.2/1000*1000*B61</f>
        <v>103036.3799547102</v>
      </c>
      <c r="AK61" s="20"/>
      <c r="AL61" s="32">
        <f t="shared" si="82"/>
        <v>2.3322822869074384</v>
      </c>
      <c r="AM61" s="20">
        <f t="shared" si="72"/>
        <v>11.558509558003795</v>
      </c>
      <c r="AN61" s="32"/>
      <c r="AO61" s="32">
        <f t="shared" si="86"/>
        <v>0.31864004806318436</v>
      </c>
      <c r="AP61" s="14">
        <f t="shared" si="94"/>
        <v>103050.86435200063</v>
      </c>
    </row>
    <row r="62" spans="1:42" ht="15.5" x14ac:dyDescent="0.35">
      <c r="A62" s="18" t="s">
        <v>74</v>
      </c>
      <c r="B62" s="18">
        <v>142.9</v>
      </c>
      <c r="C62" s="16"/>
      <c r="D62" s="13">
        <v>20261.18</v>
      </c>
      <c r="E62" s="13">
        <v>4552.1099999999997</v>
      </c>
      <c r="F62" s="13">
        <v>12212.81</v>
      </c>
      <c r="G62" s="13"/>
      <c r="H62" s="9">
        <f t="shared" si="3"/>
        <v>37026.1</v>
      </c>
      <c r="I62" s="31"/>
      <c r="J62" s="31">
        <f t="shared" si="68"/>
        <v>2.7374985525247097E-2</v>
      </c>
      <c r="K62" s="31">
        <f t="shared" si="69"/>
        <v>6.3057688842406102E-3</v>
      </c>
      <c r="L62" s="31">
        <f t="shared" si="73"/>
        <v>1.6580403087395754E-2</v>
      </c>
      <c r="M62" s="8"/>
      <c r="N62" s="9">
        <f t="shared" si="74"/>
        <v>5.0261157496883466E-2</v>
      </c>
      <c r="O62" s="16"/>
      <c r="P62" s="13">
        <v>5557.92</v>
      </c>
      <c r="Q62" s="13"/>
      <c r="R62" s="13">
        <v>11147.39</v>
      </c>
      <c r="S62" s="13"/>
      <c r="T62" s="9">
        <f t="shared" si="75"/>
        <v>16705.309999999998</v>
      </c>
      <c r="U62" s="8"/>
      <c r="V62" s="30">
        <f t="shared" si="76"/>
        <v>2.6160983910501596E-3</v>
      </c>
      <c r="W62" s="10"/>
      <c r="X62" s="30">
        <f t="shared" si="77"/>
        <v>1.3349702444299867</v>
      </c>
      <c r="Y62" s="8"/>
      <c r="Z62" s="11">
        <f t="shared" si="78"/>
        <v>1.3375863428210368</v>
      </c>
      <c r="AA62" s="16"/>
      <c r="AB62" s="13"/>
      <c r="AC62" s="13"/>
      <c r="AD62" s="13"/>
      <c r="AE62" s="13">
        <v>10150.67</v>
      </c>
      <c r="AF62" s="13">
        <v>46565.05</v>
      </c>
      <c r="AG62" s="13"/>
      <c r="AH62" s="12">
        <f t="shared" si="79"/>
        <v>56715.72</v>
      </c>
      <c r="AI62" s="20"/>
      <c r="AJ62" s="13"/>
      <c r="AK62" s="20"/>
      <c r="AL62" s="32"/>
      <c r="AM62" s="20">
        <f t="shared" si="72"/>
        <v>1.8227821410336222</v>
      </c>
      <c r="AN62" s="32">
        <f t="shared" ref="AN62:AN64" si="96">(AF62-63.701)/2108.2*2*272.2/1000*1000/B62/10</f>
        <v>8.4031019120978439</v>
      </c>
      <c r="AO62" s="32"/>
      <c r="AP62" s="14">
        <f t="shared" si="94"/>
        <v>10.225884053131466</v>
      </c>
    </row>
    <row r="63" spans="1:42" ht="15.5" x14ac:dyDescent="0.35">
      <c r="A63" s="18" t="s">
        <v>75</v>
      </c>
      <c r="B63" s="18">
        <v>146.4</v>
      </c>
      <c r="C63" s="16">
        <v>710.92</v>
      </c>
      <c r="D63" s="13">
        <v>1622.62</v>
      </c>
      <c r="E63" s="13">
        <v>6195.57</v>
      </c>
      <c r="F63" s="13">
        <v>23733.24</v>
      </c>
      <c r="G63" s="13"/>
      <c r="H63" s="9">
        <f t="shared" si="3"/>
        <v>32262.350000000002</v>
      </c>
      <c r="I63" s="31">
        <f t="shared" si="91"/>
        <v>1.1263263098274944E-3</v>
      </c>
      <c r="J63" s="31">
        <f t="shared" si="68"/>
        <v>2.3198774188758196E-3</v>
      </c>
      <c r="K63" s="31">
        <f t="shared" si="69"/>
        <v>8.3065501666245729E-3</v>
      </c>
      <c r="L63" s="31">
        <f t="shared" si="73"/>
        <v>3.1265972650581522E-2</v>
      </c>
      <c r="M63" s="8"/>
      <c r="N63" s="9">
        <f t="shared" si="74"/>
        <v>4.3018726545909408E-2</v>
      </c>
      <c r="O63" s="16"/>
      <c r="P63" s="13">
        <v>5678.35</v>
      </c>
      <c r="Q63" s="13"/>
      <c r="R63" s="13">
        <v>5159.38</v>
      </c>
      <c r="S63" s="13"/>
      <c r="T63" s="9">
        <f t="shared" si="75"/>
        <v>10837.73</v>
      </c>
      <c r="U63" s="8"/>
      <c r="V63" s="30">
        <f t="shared" si="76"/>
        <v>2.7792910315459305E-3</v>
      </c>
      <c r="W63" s="10"/>
      <c r="X63" s="30">
        <f t="shared" si="77"/>
        <v>0.18065251123812753</v>
      </c>
      <c r="Y63" s="8"/>
      <c r="Z63" s="11">
        <f t="shared" si="78"/>
        <v>0.18343180226967346</v>
      </c>
      <c r="AA63" s="16"/>
      <c r="AB63" s="13">
        <v>109.4</v>
      </c>
      <c r="AC63" s="13"/>
      <c r="AD63" s="13"/>
      <c r="AE63" s="13">
        <v>3542.48</v>
      </c>
      <c r="AF63" s="13">
        <v>41235.019999999997</v>
      </c>
      <c r="AG63" s="13"/>
      <c r="AH63" s="12">
        <f t="shared" si="79"/>
        <v>44886.899999999994</v>
      </c>
      <c r="AI63" s="20"/>
      <c r="AJ63" s="13">
        <f t="shared" ref="AJ63:AJ64" si="97">(AB63-63.701)/2108.2*2*272.2/1000*1000*B63</f>
        <v>1727.6433032160141</v>
      </c>
      <c r="AK63" s="20"/>
      <c r="AL63" s="32"/>
      <c r="AM63" s="20">
        <f t="shared" si="72"/>
        <v>0.61360949399767661</v>
      </c>
      <c r="AN63" s="32">
        <f t="shared" si="96"/>
        <v>7.2620629878491627</v>
      </c>
      <c r="AO63" s="32"/>
      <c r="AP63" s="14">
        <f t="shared" si="94"/>
        <v>1735.5189756978612</v>
      </c>
    </row>
    <row r="64" spans="1:42" ht="15.5" x14ac:dyDescent="0.35">
      <c r="A64" s="18" t="s">
        <v>76</v>
      </c>
      <c r="B64" s="18">
        <v>153.9</v>
      </c>
      <c r="C64" s="16"/>
      <c r="D64" s="13">
        <v>4730.25</v>
      </c>
      <c r="E64" s="13">
        <v>9708.2099999999991</v>
      </c>
      <c r="F64" s="13">
        <v>36704.94</v>
      </c>
      <c r="G64" s="13"/>
      <c r="H64" s="9">
        <f t="shared" si="3"/>
        <v>51143.4</v>
      </c>
      <c r="I64" s="31"/>
      <c r="J64" s="31">
        <f t="shared" si="68"/>
        <v>6.0769108545607447E-3</v>
      </c>
      <c r="K64" s="31">
        <f t="shared" si="69"/>
        <v>1.2276214734644929E-2</v>
      </c>
      <c r="L64" s="31">
        <f t="shared" si="73"/>
        <v>4.5896600000614358E-2</v>
      </c>
      <c r="M64" s="8"/>
      <c r="N64" s="9">
        <f t="shared" si="74"/>
        <v>6.4249725589820034E-2</v>
      </c>
      <c r="O64" s="16"/>
      <c r="P64" s="13">
        <v>2660.55</v>
      </c>
      <c r="Q64" s="13"/>
      <c r="R64" s="13">
        <v>14280.87</v>
      </c>
      <c r="S64" s="13"/>
      <c r="T64" s="9">
        <f t="shared" si="75"/>
        <v>16941.420000000002</v>
      </c>
      <c r="U64" s="8"/>
      <c r="V64" s="30">
        <f t="shared" si="76"/>
        <v>-2.7371025935511084E-3</v>
      </c>
      <c r="W64" s="10"/>
      <c r="X64" s="30">
        <f t="shared" si="77"/>
        <v>1.7982748883530297</v>
      </c>
      <c r="Y64" s="8"/>
      <c r="Z64" s="11">
        <f t="shared" si="78"/>
        <v>1.7955377857594785</v>
      </c>
      <c r="AA64" s="16"/>
      <c r="AB64" s="13">
        <v>423.66</v>
      </c>
      <c r="AC64" s="13"/>
      <c r="AD64" s="13"/>
      <c r="AE64" s="13">
        <v>1988.84</v>
      </c>
      <c r="AF64" s="13">
        <v>73355.070000000007</v>
      </c>
      <c r="AG64" s="13"/>
      <c r="AH64" s="12">
        <f t="shared" si="79"/>
        <v>75767.570000000007</v>
      </c>
      <c r="AI64" s="20"/>
      <c r="AJ64" s="13">
        <f t="shared" si="97"/>
        <v>14305.332743781426</v>
      </c>
      <c r="AK64" s="20"/>
      <c r="AL64" s="32"/>
      <c r="AM64" s="20">
        <f t="shared" si="72"/>
        <v>0.32302027301543973</v>
      </c>
      <c r="AN64" s="32">
        <f t="shared" si="96"/>
        <v>12.297604497158565</v>
      </c>
      <c r="AO64" s="32"/>
      <c r="AP64" s="14">
        <f t="shared" si="94"/>
        <v>14317.9533685516</v>
      </c>
    </row>
    <row r="65" spans="1:80" s="38" customFormat="1" ht="15.5" x14ac:dyDescent="0.35">
      <c r="A65" s="33" t="s">
        <v>38</v>
      </c>
      <c r="B65" s="34"/>
      <c r="C65" s="35">
        <f>AVERAGE(C47:C64)</f>
        <v>675.36666666666667</v>
      </c>
      <c r="D65" s="35">
        <f t="shared" ref="D65:AP65" si="98">AVERAGE(D47:D64)</f>
        <v>22049.388888888891</v>
      </c>
      <c r="E65" s="35">
        <f t="shared" si="98"/>
        <v>6340.7649999999994</v>
      </c>
      <c r="F65" s="35">
        <f t="shared" si="98"/>
        <v>25897.849444444451</v>
      </c>
      <c r="G65" s="35">
        <f t="shared" si="98"/>
        <v>891.55</v>
      </c>
      <c r="H65" s="35">
        <f t="shared" si="98"/>
        <v>54562.656111111115</v>
      </c>
      <c r="I65" s="49">
        <f t="shared" si="98"/>
        <v>1.5708807000141499E-3</v>
      </c>
      <c r="J65" s="49">
        <f t="shared" si="98"/>
        <v>4.964222311908098E-2</v>
      </c>
      <c r="K65" s="49">
        <f t="shared" si="98"/>
        <v>1.2793736925502423E-2</v>
      </c>
      <c r="L65" s="49">
        <f t="shared" si="98"/>
        <v>5.6497213311802096E-2</v>
      </c>
      <c r="M65" s="49">
        <f t="shared" si="98"/>
        <v>2.1224852196152057E-3</v>
      </c>
      <c r="N65" s="49">
        <f t="shared" si="98"/>
        <v>0.1195747161019244</v>
      </c>
      <c r="O65" s="49">
        <f t="shared" si="98"/>
        <v>726.41</v>
      </c>
      <c r="P65" s="49">
        <f t="shared" si="98"/>
        <v>141346.77888888889</v>
      </c>
      <c r="Q65" s="49">
        <f t="shared" si="98"/>
        <v>6214.3720000000003</v>
      </c>
      <c r="R65" s="49">
        <f t="shared" si="98"/>
        <v>244219.07705882355</v>
      </c>
      <c r="S65" s="49">
        <f t="shared" si="98"/>
        <v>35544.574000000001</v>
      </c>
      <c r="T65" s="49">
        <f t="shared" si="98"/>
        <v>383678.54888888891</v>
      </c>
      <c r="U65" s="49">
        <f t="shared" si="98"/>
        <v>-1.73051003706053E-2</v>
      </c>
      <c r="V65" s="49">
        <f t="shared" si="98"/>
        <v>0.67516575524815703</v>
      </c>
      <c r="W65" s="49">
        <f t="shared" si="98"/>
        <v>-0.14898131776731133</v>
      </c>
      <c r="X65" s="49">
        <f t="shared" si="98"/>
        <v>109.51976485236226</v>
      </c>
      <c r="Y65" s="49">
        <f t="shared" si="98"/>
        <v>4278.4802766654466</v>
      </c>
      <c r="Z65" s="49">
        <f t="shared" si="98"/>
        <v>1292.5339362567934</v>
      </c>
      <c r="AA65" s="49">
        <f t="shared" si="98"/>
        <v>1870.5042857142857</v>
      </c>
      <c r="AB65" s="49">
        <f t="shared" si="98"/>
        <v>3496.9</v>
      </c>
      <c r="AC65" s="49">
        <f t="shared" si="98"/>
        <v>919.26857142857136</v>
      </c>
      <c r="AD65" s="49">
        <f t="shared" si="98"/>
        <v>29352.61357142857</v>
      </c>
      <c r="AE65" s="49">
        <f t="shared" si="98"/>
        <v>105998.9827777778</v>
      </c>
      <c r="AF65" s="49">
        <f t="shared" si="98"/>
        <v>19715.685555555556</v>
      </c>
      <c r="AG65" s="49">
        <f t="shared" si="98"/>
        <v>1926.6371428571431</v>
      </c>
      <c r="AH65" s="49">
        <f t="shared" si="98"/>
        <v>141297.88444444441</v>
      </c>
      <c r="AI65" s="49">
        <f t="shared" si="98"/>
        <v>0.80857572673193268</v>
      </c>
      <c r="AJ65" s="49">
        <f t="shared" si="98"/>
        <v>29767.918869727986</v>
      </c>
      <c r="AK65" s="49">
        <f t="shared" si="98"/>
        <v>0.23063551762419962</v>
      </c>
      <c r="AL65" s="49">
        <f t="shared" si="98"/>
        <v>9.084876241016131</v>
      </c>
      <c r="AM65" s="49">
        <f t="shared" si="98"/>
        <v>36.912138754900674</v>
      </c>
      <c r="AN65" s="49">
        <f t="shared" si="98"/>
        <v>3.8888318685456849</v>
      </c>
      <c r="AO65" s="49">
        <f t="shared" si="98"/>
        <v>0.82237832699771807</v>
      </c>
      <c r="AP65" s="35">
        <f t="shared" si="98"/>
        <v>7468.30059724067</v>
      </c>
      <c r="AQ65" s="36"/>
      <c r="AR65" s="36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</row>
    <row r="66" spans="1:80" s="42" customFormat="1" ht="15.5" x14ac:dyDescent="0.35">
      <c r="A66" s="33" t="s">
        <v>39</v>
      </c>
      <c r="B66" s="39"/>
      <c r="C66" s="19">
        <f>STDEV(C47:C64)</f>
        <v>249.16220079832891</v>
      </c>
      <c r="D66" s="19">
        <f t="shared" ref="D66:AP66" si="99">STDEV(D47:D64)</f>
        <v>24894.220900724984</v>
      </c>
      <c r="E66" s="19">
        <f t="shared" si="99"/>
        <v>3232.4294875549435</v>
      </c>
      <c r="F66" s="19">
        <f t="shared" si="99"/>
        <v>25302.082660084216</v>
      </c>
      <c r="G66" s="19" t="e">
        <f t="shared" si="99"/>
        <v>#DIV/0!</v>
      </c>
      <c r="H66" s="19">
        <f t="shared" si="99"/>
        <v>44254.031399698302</v>
      </c>
      <c r="I66" s="19">
        <f t="shared" si="99"/>
        <v>7.2069068846342219E-4</v>
      </c>
      <c r="J66" s="19">
        <f t="shared" si="99"/>
        <v>6.2727838749448456E-2</v>
      </c>
      <c r="K66" s="19">
        <f t="shared" si="99"/>
        <v>8.2999093210462949E-3</v>
      </c>
      <c r="L66" s="19">
        <f t="shared" si="99"/>
        <v>7.9266192112481135E-2</v>
      </c>
      <c r="M66" s="19" t="e">
        <f t="shared" si="99"/>
        <v>#DIV/0!</v>
      </c>
      <c r="N66" s="19">
        <f t="shared" si="99"/>
        <v>0.13653614746771972</v>
      </c>
      <c r="O66" s="19">
        <f t="shared" si="99"/>
        <v>887.65942669472042</v>
      </c>
      <c r="P66" s="19">
        <f t="shared" si="99"/>
        <v>444824.55820836691</v>
      </c>
      <c r="Q66" s="19">
        <f t="shared" si="99"/>
        <v>12579.557302493597</v>
      </c>
      <c r="R66" s="19">
        <f t="shared" si="99"/>
        <v>592586.10997115844</v>
      </c>
      <c r="S66" s="19">
        <f t="shared" si="99"/>
        <v>75590.652270136081</v>
      </c>
      <c r="T66" s="19">
        <f t="shared" si="99"/>
        <v>1047016.1752826166</v>
      </c>
      <c r="U66" s="19">
        <f t="shared" si="99"/>
        <v>3.225720692999921E-3</v>
      </c>
      <c r="V66" s="19">
        <f t="shared" si="99"/>
        <v>2.3503912565988951</v>
      </c>
      <c r="W66" s="19">
        <f t="shared" si="99"/>
        <v>1979.8994747163383</v>
      </c>
      <c r="X66" s="19">
        <f t="shared" si="99"/>
        <v>293.11646927551936</v>
      </c>
      <c r="Y66" s="19">
        <f t="shared" si="99"/>
        <v>10871.712073547429</v>
      </c>
      <c r="Z66" s="19">
        <f t="shared" si="99"/>
        <v>6791.2531843625984</v>
      </c>
      <c r="AA66" s="19">
        <f t="shared" si="99"/>
        <v>3294.5807541519712</v>
      </c>
      <c r="AB66" s="19">
        <f t="shared" si="99"/>
        <v>4005.2194104776163</v>
      </c>
      <c r="AC66" s="19">
        <f t="shared" si="99"/>
        <v>746.7004183836284</v>
      </c>
      <c r="AD66" s="19">
        <f t="shared" si="99"/>
        <v>45841.555331861971</v>
      </c>
      <c r="AE66" s="19">
        <f t="shared" si="99"/>
        <v>184710.19245599373</v>
      </c>
      <c r="AF66" s="19">
        <f t="shared" si="99"/>
        <v>27192.093461616336</v>
      </c>
      <c r="AG66" s="19">
        <f t="shared" si="99"/>
        <v>3078.4360757843383</v>
      </c>
      <c r="AH66" s="19">
        <f t="shared" si="99"/>
        <v>207543.71138951965</v>
      </c>
      <c r="AI66" s="19">
        <f t="shared" si="99"/>
        <v>1.6736355600625219</v>
      </c>
      <c r="AJ66" s="19">
        <f t="shared" si="99"/>
        <v>49259.878604891703</v>
      </c>
      <c r="AK66" s="19">
        <f t="shared" si="99"/>
        <v>0.24406225201442253</v>
      </c>
      <c r="AL66" s="19">
        <f t="shared" si="99"/>
        <v>17.540219152420658</v>
      </c>
      <c r="AM66" s="19">
        <f t="shared" si="99"/>
        <v>78.182633439916899</v>
      </c>
      <c r="AN66" s="19">
        <f t="shared" si="99"/>
        <v>4.717524320111532</v>
      </c>
      <c r="AO66" s="19">
        <f t="shared" si="99"/>
        <v>1.5776427254986021</v>
      </c>
      <c r="AP66" s="19">
        <f t="shared" si="99"/>
        <v>25735.994408099552</v>
      </c>
      <c r="AQ66" s="40"/>
      <c r="AR66" s="40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</row>
    <row r="67" spans="1:80" s="48" customFormat="1" ht="15.5" x14ac:dyDescent="0.35">
      <c r="A67" s="33" t="s">
        <v>40</v>
      </c>
      <c r="B67" s="43"/>
      <c r="C67" s="44">
        <f>+C66*100/C65</f>
        <v>36.892878061052599</v>
      </c>
      <c r="D67" s="44">
        <f t="shared" ref="D67:AP67" si="100">+D66*100/D65</f>
        <v>112.9020900586939</v>
      </c>
      <c r="E67" s="44">
        <f t="shared" si="100"/>
        <v>50.978541036530196</v>
      </c>
      <c r="F67" s="44">
        <f t="shared" si="100"/>
        <v>97.699551132080444</v>
      </c>
      <c r="G67" s="44" t="e">
        <f t="shared" si="100"/>
        <v>#DIV/0!</v>
      </c>
      <c r="H67" s="44">
        <f t="shared" si="100"/>
        <v>81.106812889716409</v>
      </c>
      <c r="I67" s="44">
        <f t="shared" si="100"/>
        <v>45.878129921446643</v>
      </c>
      <c r="J67" s="44">
        <f t="shared" si="100"/>
        <v>126.35985016017094</v>
      </c>
      <c r="K67" s="44">
        <f t="shared" si="100"/>
        <v>64.874784977809355</v>
      </c>
      <c r="L67" s="44">
        <f t="shared" si="100"/>
        <v>140.30106524904065</v>
      </c>
      <c r="M67" s="44" t="e">
        <f t="shared" si="100"/>
        <v>#DIV/0!</v>
      </c>
      <c r="N67" s="44">
        <f t="shared" si="100"/>
        <v>114.1847975213569</v>
      </c>
      <c r="O67" s="44">
        <f t="shared" si="100"/>
        <v>122.19812870069526</v>
      </c>
      <c r="P67" s="44">
        <f t="shared" si="100"/>
        <v>314.70441824361524</v>
      </c>
      <c r="Q67" s="44">
        <f t="shared" si="100"/>
        <v>202.42684703287148</v>
      </c>
      <c r="R67" s="44">
        <f t="shared" si="100"/>
        <v>242.64529909284107</v>
      </c>
      <c r="S67" s="44">
        <f t="shared" si="100"/>
        <v>212.66439223645241</v>
      </c>
      <c r="T67" s="44">
        <f t="shared" si="100"/>
        <v>272.88890096011767</v>
      </c>
      <c r="U67" s="44">
        <f t="shared" si="100"/>
        <v>-18.640288839232497</v>
      </c>
      <c r="V67" s="44">
        <f t="shared" si="100"/>
        <v>348.12062642824787</v>
      </c>
      <c r="W67" s="45">
        <f t="shared" si="100"/>
        <v>-1328958.224016164</v>
      </c>
      <c r="X67" s="44">
        <f t="shared" si="100"/>
        <v>267.63796440820892</v>
      </c>
      <c r="Y67" s="44">
        <f t="shared" si="100"/>
        <v>254.10218980886833</v>
      </c>
      <c r="Z67" s="44">
        <f t="shared" si="100"/>
        <v>525.42165384300984</v>
      </c>
      <c r="AA67" s="44">
        <f t="shared" si="100"/>
        <v>176.13329086246259</v>
      </c>
      <c r="AB67" s="44">
        <f t="shared" si="100"/>
        <v>114.53628672474524</v>
      </c>
      <c r="AC67" s="44">
        <f t="shared" si="100"/>
        <v>81.227667472981608</v>
      </c>
      <c r="AD67" s="44">
        <f t="shared" si="100"/>
        <v>156.17537845585073</v>
      </c>
      <c r="AE67" s="44">
        <f t="shared" si="100"/>
        <v>174.25657078542963</v>
      </c>
      <c r="AF67" s="44">
        <f t="shared" si="100"/>
        <v>137.92111557568464</v>
      </c>
      <c r="AG67" s="44">
        <f t="shared" si="100"/>
        <v>159.78286763531992</v>
      </c>
      <c r="AH67" s="44">
        <f t="shared" si="100"/>
        <v>146.88380665113343</v>
      </c>
      <c r="AI67" s="44">
        <f t="shared" si="100"/>
        <v>206.98562975999189</v>
      </c>
      <c r="AJ67" s="45">
        <f t="shared" si="100"/>
        <v>165.47975295305497</v>
      </c>
      <c r="AK67" s="45">
        <f t="shared" si="100"/>
        <v>105.82162475603633</v>
      </c>
      <c r="AL67" s="44">
        <f t="shared" si="100"/>
        <v>193.07053488775767</v>
      </c>
      <c r="AM67" s="44">
        <f t="shared" si="100"/>
        <v>211.80737848612716</v>
      </c>
      <c r="AN67" s="45">
        <f t="shared" si="100"/>
        <v>121.30954691738204</v>
      </c>
      <c r="AO67" s="44">
        <f t="shared" si="100"/>
        <v>191.83904459862788</v>
      </c>
      <c r="AP67" s="44">
        <f t="shared" si="100"/>
        <v>344.60308704778555</v>
      </c>
      <c r="AQ67" s="46"/>
      <c r="AR67" s="46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</row>
    <row r="68" spans="1:80" ht="15.5" x14ac:dyDescent="0.35">
      <c r="C68" s="16"/>
      <c r="D68" s="13"/>
      <c r="E68" s="13"/>
      <c r="F68" s="13"/>
      <c r="G68" s="13"/>
      <c r="H68" s="9"/>
      <c r="I68" s="8"/>
      <c r="J68" s="8"/>
      <c r="K68" s="8"/>
      <c r="L68" s="8"/>
      <c r="M68" s="8"/>
      <c r="N68" s="9"/>
      <c r="O68" s="16"/>
      <c r="P68" s="13"/>
      <c r="Q68" s="13"/>
      <c r="R68" s="13"/>
      <c r="S68" s="13"/>
      <c r="T68" s="9"/>
      <c r="U68" s="8"/>
      <c r="V68" s="8"/>
      <c r="W68" s="8"/>
      <c r="X68" s="8"/>
      <c r="Y68" s="8"/>
      <c r="Z68" s="9"/>
      <c r="AA68" s="16"/>
      <c r="AB68" s="13"/>
      <c r="AC68" s="13"/>
      <c r="AD68" s="13"/>
      <c r="AE68" s="13"/>
      <c r="AF68" s="13"/>
      <c r="AG68" s="13"/>
      <c r="AH68" s="12"/>
      <c r="AI68" s="13"/>
      <c r="AJ68" s="13"/>
      <c r="AK68" s="13"/>
      <c r="AL68" s="13"/>
      <c r="AM68" s="13"/>
      <c r="AN68" s="13"/>
      <c r="AO68" s="13"/>
      <c r="AP68" s="13"/>
    </row>
    <row r="69" spans="1:80" ht="15.5" x14ac:dyDescent="0.35">
      <c r="A69" s="6" t="s">
        <v>77</v>
      </c>
      <c r="B69" s="6">
        <v>110.6</v>
      </c>
      <c r="C69" s="7"/>
      <c r="D69" s="8">
        <v>13303.05</v>
      </c>
      <c r="E69" s="8">
        <v>12486.46</v>
      </c>
      <c r="F69" s="8">
        <v>6606.27</v>
      </c>
      <c r="G69" s="8"/>
      <c r="H69" s="9">
        <f t="shared" ref="H69:H132" si="101">SUM(C69:G69)</f>
        <v>32395.78</v>
      </c>
      <c r="I69" s="30"/>
      <c r="J69" s="30">
        <f>(D69+149.43)/300794*2*288.25/1000*1000/B69/10</f>
        <v>2.331188385421052E-2</v>
      </c>
      <c r="K69" s="30">
        <f>(E69+149.43)/300794*2*288.25/1000*1000/B69/10</f>
        <v>2.1896810110446564E-2</v>
      </c>
      <c r="L69" s="30">
        <f t="shared" ref="L69:M86" si="102">(F69+149.43)/300794*2*288.25/1000*1000/B69/10</f>
        <v>1.1706993339063878E-2</v>
      </c>
      <c r="M69" s="8"/>
      <c r="N69" s="9">
        <f>SUM(I69:M69)</f>
        <v>5.6915687303720965E-2</v>
      </c>
      <c r="O69" s="7"/>
      <c r="P69" s="8">
        <v>19369.71</v>
      </c>
      <c r="Q69" s="8">
        <v>397.27</v>
      </c>
      <c r="R69" s="8">
        <v>25998.68</v>
      </c>
      <c r="S69" s="8">
        <v>1413.06</v>
      </c>
      <c r="T69" s="9">
        <f>SUM(O69:S69)</f>
        <v>47178.720000000001</v>
      </c>
      <c r="U69" s="8"/>
      <c r="V69" s="30">
        <f>(P69-4195.6)/220309*2*302.28/1000*1000/B69/10</f>
        <v>3.7649158273727279E-2</v>
      </c>
      <c r="W69" s="10">
        <f t="shared" ref="W69:W86" si="103">(Q69-4195.6)/220309*2*302.28/1000*1000*B69</f>
        <v>-1152.8027150905318</v>
      </c>
      <c r="X69" s="30">
        <f>(R69-4195.6)/220309*2*302.28/1000*1000/B69*10</f>
        <v>5.409659016408459</v>
      </c>
      <c r="Y69" s="8">
        <f t="shared" ref="Y69:Y86" si="104">(S69-4195.6)/220309*2*302.28/1000*1000*B69</f>
        <v>-844.50789342895655</v>
      </c>
      <c r="Z69" s="11">
        <f>SUM(U69:Y69)</f>
        <v>-1991.863300344806</v>
      </c>
      <c r="AA69" s="7"/>
      <c r="AB69" s="8">
        <v>8506.99</v>
      </c>
      <c r="AC69" s="8"/>
      <c r="AD69" s="8"/>
      <c r="AE69" s="8">
        <v>584893.16</v>
      </c>
      <c r="AF69" s="8"/>
      <c r="AG69" s="8">
        <v>696.03</v>
      </c>
      <c r="AH69" s="12">
        <f>SUM(AA69:AG69)</f>
        <v>594096.18000000005</v>
      </c>
      <c r="AI69" s="20"/>
      <c r="AJ69" s="13">
        <f>(AB69-63.701)/2108.2*2*272.2/1000*1000/B69/10</f>
        <v>1.9713459060144558</v>
      </c>
      <c r="AK69" s="20"/>
      <c r="AL69" s="32"/>
      <c r="AM69" s="20">
        <f t="shared" ref="AM69:AM86" si="105">(AE69-63.701)/2108.2*2*272.2/1000*1000/B69/10</f>
        <v>136.54645242112392</v>
      </c>
      <c r="AN69" s="32"/>
      <c r="AO69" s="32">
        <f t="shared" ref="AO69:AO83" si="106">(AG69-63.701)/2108.2*2*272.2/1000*1000/B69/10</f>
        <v>0.147636683454068</v>
      </c>
      <c r="AP69" s="14">
        <f>SUM(AI69:AO69)</f>
        <v>138.66543501059243</v>
      </c>
    </row>
    <row r="70" spans="1:80" ht="15.5" x14ac:dyDescent="0.35">
      <c r="A70" s="15" t="s">
        <v>78</v>
      </c>
      <c r="B70" s="15">
        <v>75.2</v>
      </c>
      <c r="C70" s="16"/>
      <c r="D70" s="13">
        <v>38957.230000000003</v>
      </c>
      <c r="E70" s="13">
        <v>4541</v>
      </c>
      <c r="F70" s="13">
        <v>3637.46</v>
      </c>
      <c r="G70" s="13"/>
      <c r="H70" s="9">
        <f t="shared" si="101"/>
        <v>47135.69</v>
      </c>
      <c r="I70" s="30"/>
      <c r="J70" s="30">
        <f t="shared" ref="J70:J86" si="107">(D70+149.43)/300794*2*288.25/1000*1000/B70/10</f>
        <v>9.9669671653774786E-2</v>
      </c>
      <c r="K70" s="30">
        <f t="shared" ref="K70:K86" si="108">(E70+149.43)/300794*2*288.25/1000*1000/B70/10</f>
        <v>1.1954322307632891E-2</v>
      </c>
      <c r="L70" s="30">
        <f t="shared" si="102"/>
        <v>9.6515039353645433E-3</v>
      </c>
      <c r="M70" s="8"/>
      <c r="N70" s="9">
        <f t="shared" ref="N70:N86" si="109">SUM(I70:M70)</f>
        <v>0.12127549789677222</v>
      </c>
      <c r="O70" s="16"/>
      <c r="P70" s="13">
        <v>589.5</v>
      </c>
      <c r="Q70" s="13"/>
      <c r="R70" s="13">
        <v>2620.6</v>
      </c>
      <c r="S70" s="13"/>
      <c r="T70" s="9">
        <f t="shared" ref="T70:T86" si="110">SUM(O70:S70)</f>
        <v>3210.1</v>
      </c>
      <c r="U70" s="8"/>
      <c r="V70" s="30">
        <f t="shared" ref="U70:V86" si="111">(P70-4195.6)/220309*2*302.28/1000*1000/B70/10</f>
        <v>-1.31591275136479E-2</v>
      </c>
      <c r="W70" s="10">
        <f t="shared" si="103"/>
        <v>-865.80300208888423</v>
      </c>
      <c r="X70" s="30">
        <f t="shared" ref="X70:X86" si="112">(R70-4195.6)/220309*2*302.28/1000*1000/B70*10</f>
        <v>-0.57473796716661896</v>
      </c>
      <c r="Y70" s="8">
        <f t="shared" si="104"/>
        <v>-865.80300208888423</v>
      </c>
      <c r="Z70" s="11">
        <f t="shared" ref="Z70:Z86" si="113">SUM(U70:Y70)</f>
        <v>-1732.1939012724488</v>
      </c>
      <c r="AA70" s="16">
        <v>196.4</v>
      </c>
      <c r="AB70" s="13"/>
      <c r="AC70" s="13">
        <v>1883.6</v>
      </c>
      <c r="AD70" s="13">
        <v>15864.03</v>
      </c>
      <c r="AE70" s="13">
        <v>31673.03</v>
      </c>
      <c r="AF70" s="13">
        <v>330.96</v>
      </c>
      <c r="AG70" s="13"/>
      <c r="AH70" s="12">
        <f t="shared" ref="AH70:AH86" si="114">SUM(AA70:AG70)</f>
        <v>49948.02</v>
      </c>
      <c r="AI70" s="20">
        <f t="shared" ref="AI70:AI83" si="115">(AA70-63.701)/2108.2*2*272.2/1000*1000/B70/10</f>
        <v>4.5567595982859227E-2</v>
      </c>
      <c r="AJ70" s="13"/>
      <c r="AK70" s="20">
        <f t="shared" ref="AK70:AK81" si="116">(AC70-63.701)/2108.2*2*272.2/1000*1000/B70/10</f>
        <v>0.62493630216964358</v>
      </c>
      <c r="AL70" s="32">
        <f t="shared" ref="AL70:AL83" si="117">(AD70-63.701)/2108.2*2*272.2/1000*1000/B70/10</f>
        <v>5.4256852596346183</v>
      </c>
      <c r="AM70" s="20">
        <f t="shared" si="105"/>
        <v>10.854348059603129</v>
      </c>
      <c r="AN70" s="32">
        <f t="shared" ref="AN70:AN75" si="118">(AF70-63.701)/2108.2*2*272.2/1000*1000/B70/10</f>
        <v>9.1774241967030434E-2</v>
      </c>
      <c r="AO70" s="32"/>
      <c r="AP70" s="14">
        <f t="shared" ref="AP70:AP82" si="119">SUM(AI70:AO70)</f>
        <v>17.042311459357279</v>
      </c>
    </row>
    <row r="71" spans="1:80" ht="15.5" x14ac:dyDescent="0.35">
      <c r="A71" s="17" t="s">
        <v>79</v>
      </c>
      <c r="B71" s="17">
        <v>41.4</v>
      </c>
      <c r="C71" s="16">
        <v>842.3</v>
      </c>
      <c r="D71" s="13">
        <v>23642.15</v>
      </c>
      <c r="E71" s="13">
        <v>5307.85</v>
      </c>
      <c r="F71" s="13">
        <v>13892.66</v>
      </c>
      <c r="G71" s="13">
        <v>239.5</v>
      </c>
      <c r="H71" s="9">
        <f t="shared" si="101"/>
        <v>43924.460000000006</v>
      </c>
      <c r="I71" s="30">
        <f t="shared" ref="I71:I74" si="120">(C71+149.43)/300794*2*288.25/1000*1000/B71/10</f>
        <v>4.5911687148528866E-3</v>
      </c>
      <c r="J71" s="30">
        <f t="shared" si="107"/>
        <v>0.1101420323807081</v>
      </c>
      <c r="K71" s="30">
        <f t="shared" si="108"/>
        <v>2.5264228372835713E-2</v>
      </c>
      <c r="L71" s="30">
        <f t="shared" si="102"/>
        <v>6.500721395858608E-2</v>
      </c>
      <c r="M71" s="30">
        <f t="shared" si="102"/>
        <v>8.8498270915697962E-5</v>
      </c>
      <c r="N71" s="9">
        <f t="shared" si="109"/>
        <v>0.2050931416978985</v>
      </c>
      <c r="O71" s="16"/>
      <c r="P71" s="13">
        <v>23902.67</v>
      </c>
      <c r="Q71" s="13"/>
      <c r="R71" s="13">
        <v>108660.7</v>
      </c>
      <c r="S71" s="13">
        <v>2531.73</v>
      </c>
      <c r="T71" s="9">
        <f t="shared" si="110"/>
        <v>135095.1</v>
      </c>
      <c r="U71" s="8"/>
      <c r="V71" s="30">
        <f t="shared" si="111"/>
        <v>0.13062577740447687</v>
      </c>
      <c r="W71" s="10">
        <f t="shared" si="103"/>
        <v>-476.65218466063573</v>
      </c>
      <c r="X71" s="30">
        <f t="shared" si="112"/>
        <v>69.243347180156249</v>
      </c>
      <c r="Y71" s="8">
        <f t="shared" si="104"/>
        <v>-189.02833217925732</v>
      </c>
      <c r="Z71" s="11">
        <f t="shared" si="113"/>
        <v>-596.30654388233233</v>
      </c>
      <c r="AA71" s="16"/>
      <c r="AB71" s="13"/>
      <c r="AC71" s="13">
        <v>1931.02</v>
      </c>
      <c r="AD71" s="13">
        <v>14562.09</v>
      </c>
      <c r="AE71" s="13">
        <v>52772.639999999999</v>
      </c>
      <c r="AF71" s="13">
        <v>588.23</v>
      </c>
      <c r="AG71" s="13">
        <v>899.79</v>
      </c>
      <c r="AH71" s="12">
        <f t="shared" si="114"/>
        <v>70753.76999999999</v>
      </c>
      <c r="AI71" s="20">
        <f t="shared" si="115"/>
        <v>-3.9733078611375781E-2</v>
      </c>
      <c r="AJ71" s="13"/>
      <c r="AK71" s="20">
        <f t="shared" si="116"/>
        <v>1.1647279103862673</v>
      </c>
      <c r="AL71" s="32">
        <f t="shared" si="117"/>
        <v>9.0432745149260754</v>
      </c>
      <c r="AM71" s="20">
        <f t="shared" si="105"/>
        <v>32.876853060536106</v>
      </c>
      <c r="AN71" s="32">
        <f t="shared" si="118"/>
        <v>0.32717150422986024</v>
      </c>
      <c r="AO71" s="32">
        <f t="shared" si="106"/>
        <v>0.52150499934234262</v>
      </c>
      <c r="AP71" s="14">
        <f t="shared" si="119"/>
        <v>43.893798910809274</v>
      </c>
    </row>
    <row r="72" spans="1:80" ht="15.5" x14ac:dyDescent="0.35">
      <c r="A72" s="18" t="s">
        <v>80</v>
      </c>
      <c r="B72" s="18">
        <v>99.9</v>
      </c>
      <c r="C72" s="16">
        <v>181.26</v>
      </c>
      <c r="D72" s="13">
        <v>15946.55</v>
      </c>
      <c r="E72" s="13">
        <v>7608.94</v>
      </c>
      <c r="F72" s="13">
        <v>10805.55</v>
      </c>
      <c r="G72" s="13"/>
      <c r="H72" s="9">
        <f t="shared" si="101"/>
        <v>34542.300000000003</v>
      </c>
      <c r="I72" s="30">
        <f t="shared" si="120"/>
        <v>6.3443292957511999E-4</v>
      </c>
      <c r="J72" s="30">
        <f t="shared" si="107"/>
        <v>3.0880340336213792E-2</v>
      </c>
      <c r="K72" s="30">
        <f t="shared" si="108"/>
        <v>1.4884530550750622E-2</v>
      </c>
      <c r="L72" s="30">
        <f t="shared" si="102"/>
        <v>2.1017267092554495E-2</v>
      </c>
      <c r="M72" s="8"/>
      <c r="N72" s="9">
        <f t="shared" si="109"/>
        <v>6.7416570909094031E-2</v>
      </c>
      <c r="O72" s="16"/>
      <c r="P72" s="13">
        <v>11642.46</v>
      </c>
      <c r="Q72" s="13"/>
      <c r="R72" s="13"/>
      <c r="S72" s="13"/>
      <c r="T72" s="9">
        <f t="shared" si="110"/>
        <v>11642.46</v>
      </c>
      <c r="U72" s="8"/>
      <c r="V72" s="30">
        <f t="shared" si="111"/>
        <v>2.0455724740531984E-2</v>
      </c>
      <c r="W72" s="10">
        <f t="shared" si="103"/>
        <v>-1150.1824455941428</v>
      </c>
      <c r="X72" s="30">
        <f t="shared" si="112"/>
        <v>-1.1524862656391552</v>
      </c>
      <c r="Y72" s="8">
        <f t="shared" si="104"/>
        <v>-1150.1824455941428</v>
      </c>
      <c r="Z72" s="11">
        <f t="shared" si="113"/>
        <v>-2301.4969217291846</v>
      </c>
      <c r="AA72" s="16"/>
      <c r="AB72" s="13"/>
      <c r="AC72" s="13">
        <v>208.26</v>
      </c>
      <c r="AD72" s="13">
        <v>20798.93</v>
      </c>
      <c r="AE72" s="13">
        <v>97450.17</v>
      </c>
      <c r="AF72" s="13"/>
      <c r="AG72" s="13"/>
      <c r="AH72" s="12">
        <f t="shared" si="114"/>
        <v>118457.36</v>
      </c>
      <c r="AI72" s="20">
        <f t="shared" si="115"/>
        <v>-1.6465960505615187E-2</v>
      </c>
      <c r="AJ72" s="13"/>
      <c r="AK72" s="20">
        <f t="shared" si="116"/>
        <v>3.7366804049092255E-2</v>
      </c>
      <c r="AL72" s="32">
        <f t="shared" si="117"/>
        <v>5.3598132178283961</v>
      </c>
      <c r="AM72" s="20">
        <f t="shared" si="105"/>
        <v>25.173258698220085</v>
      </c>
      <c r="AN72" s="32"/>
      <c r="AO72" s="32"/>
      <c r="AP72" s="14">
        <f t="shared" si="119"/>
        <v>30.553972759591957</v>
      </c>
    </row>
    <row r="73" spans="1:80" ht="15.5" x14ac:dyDescent="0.35">
      <c r="A73" s="18" t="s">
        <v>81</v>
      </c>
      <c r="B73" s="18">
        <v>201.8</v>
      </c>
      <c r="C73" s="16"/>
      <c r="D73" s="13">
        <v>5823.63</v>
      </c>
      <c r="E73" s="13">
        <v>492.59</v>
      </c>
      <c r="F73" s="13">
        <v>6961.96</v>
      </c>
      <c r="G73" s="13"/>
      <c r="H73" s="9">
        <f t="shared" si="101"/>
        <v>13278.18</v>
      </c>
      <c r="I73" s="30"/>
      <c r="J73" s="30">
        <f t="shared" si="107"/>
        <v>5.6729095349116083E-3</v>
      </c>
      <c r="K73" s="30">
        <f t="shared" si="108"/>
        <v>6.0975804354952907E-4</v>
      </c>
      <c r="L73" s="30">
        <f t="shared" si="102"/>
        <v>6.7540376519698549E-3</v>
      </c>
      <c r="M73" s="8"/>
      <c r="N73" s="9">
        <f t="shared" si="109"/>
        <v>1.3036705230430993E-2</v>
      </c>
      <c r="O73" s="16"/>
      <c r="P73" s="13">
        <v>1890.41</v>
      </c>
      <c r="Q73" s="13"/>
      <c r="R73" s="13">
        <v>13912.63</v>
      </c>
      <c r="S73" s="13"/>
      <c r="T73" s="9">
        <f t="shared" si="110"/>
        <v>15803.039999999999</v>
      </c>
      <c r="U73" s="8"/>
      <c r="V73" s="30">
        <f t="shared" si="111"/>
        <v>-3.1346765501869813E-3</v>
      </c>
      <c r="W73" s="10">
        <f t="shared" si="103"/>
        <v>-2323.391566775756</v>
      </c>
      <c r="X73" s="30">
        <f t="shared" si="112"/>
        <v>1.3213551194679569</v>
      </c>
      <c r="Y73" s="8">
        <f t="shared" si="104"/>
        <v>-2323.391566775756</v>
      </c>
      <c r="Z73" s="11">
        <f t="shared" si="113"/>
        <v>-4645.4649131085935</v>
      </c>
      <c r="AA73" s="16"/>
      <c r="AB73" s="13"/>
      <c r="AC73" s="13">
        <v>465.77</v>
      </c>
      <c r="AD73" s="13">
        <v>5046.1499999999996</v>
      </c>
      <c r="AE73" s="13">
        <v>32068.91</v>
      </c>
      <c r="AF73" s="13">
        <v>1162.5</v>
      </c>
      <c r="AG73" s="13"/>
      <c r="AH73" s="12">
        <f t="shared" si="114"/>
        <v>38743.33</v>
      </c>
      <c r="AI73" s="20">
        <f t="shared" si="115"/>
        <v>-8.1513848092713437E-3</v>
      </c>
      <c r="AJ73" s="13"/>
      <c r="AK73" s="20">
        <f t="shared" si="116"/>
        <v>5.1450042210937338E-2</v>
      </c>
      <c r="AL73" s="32">
        <f t="shared" si="117"/>
        <v>0.63757019656785918</v>
      </c>
      <c r="AM73" s="20">
        <f t="shared" si="105"/>
        <v>4.0954894657878915</v>
      </c>
      <c r="AN73" s="32">
        <f t="shared" si="118"/>
        <v>0.14060585355084759</v>
      </c>
      <c r="AO73" s="32"/>
      <c r="AP73" s="14">
        <f t="shared" si="119"/>
        <v>4.9169641733082647</v>
      </c>
    </row>
    <row r="74" spans="1:80" ht="15.5" x14ac:dyDescent="0.35">
      <c r="A74" s="18" t="s">
        <v>82</v>
      </c>
      <c r="B74" s="18">
        <v>150</v>
      </c>
      <c r="C74" s="16">
        <v>305.10000000000002</v>
      </c>
      <c r="D74" s="13">
        <v>3893.18</v>
      </c>
      <c r="E74" s="13">
        <v>10793.91</v>
      </c>
      <c r="F74" s="13">
        <v>2685.56</v>
      </c>
      <c r="G74" s="13"/>
      <c r="H74" s="9">
        <f t="shared" si="101"/>
        <v>17677.75</v>
      </c>
      <c r="I74" s="30">
        <f t="shared" si="120"/>
        <v>5.8076633842430369E-4</v>
      </c>
      <c r="J74" s="30">
        <f t="shared" si="107"/>
        <v>5.1653615985247925E-3</v>
      </c>
      <c r="K74" s="30">
        <f t="shared" si="108"/>
        <v>1.3982627113572742E-2</v>
      </c>
      <c r="L74" s="30">
        <f t="shared" si="102"/>
        <v>3.6223500357941531E-3</v>
      </c>
      <c r="M74" s="8"/>
      <c r="N74" s="9">
        <f t="shared" si="109"/>
        <v>2.335110508631599E-2</v>
      </c>
      <c r="O74" s="16"/>
      <c r="P74" s="13">
        <v>20757.36</v>
      </c>
      <c r="Q74" s="13"/>
      <c r="R74" s="13">
        <v>2657.77</v>
      </c>
      <c r="S74" s="13"/>
      <c r="T74" s="9">
        <f t="shared" si="110"/>
        <v>23415.13</v>
      </c>
      <c r="U74" s="8"/>
      <c r="V74" s="30">
        <f t="shared" si="111"/>
        <v>3.0298588575137647E-2</v>
      </c>
      <c r="W74" s="10">
        <f t="shared" si="103"/>
        <v>-1727.0006690602745</v>
      </c>
      <c r="X74" s="30">
        <f t="shared" si="112"/>
        <v>-0.28133530777226534</v>
      </c>
      <c r="Y74" s="8">
        <f t="shared" si="104"/>
        <v>-1727.0006690602745</v>
      </c>
      <c r="Z74" s="11">
        <f t="shared" si="113"/>
        <v>-3454.2523748397462</v>
      </c>
      <c r="AA74" s="16">
        <v>280</v>
      </c>
      <c r="AB74" s="13"/>
      <c r="AC74" s="13">
        <v>403</v>
      </c>
      <c r="AD74" s="13">
        <v>3594.13</v>
      </c>
      <c r="AE74" s="13">
        <v>52106.95</v>
      </c>
      <c r="AF74" s="13"/>
      <c r="AG74" s="13"/>
      <c r="AH74" s="12">
        <f t="shared" si="114"/>
        <v>56384.079999999994</v>
      </c>
      <c r="AI74" s="20">
        <f t="shared" si="115"/>
        <v>3.7236560604623214E-2</v>
      </c>
      <c r="AJ74" s="13"/>
      <c r="AK74" s="20">
        <f t="shared" si="116"/>
        <v>5.8411401701293351E-2</v>
      </c>
      <c r="AL74" s="32">
        <f t="shared" si="117"/>
        <v>0.60777457787053735</v>
      </c>
      <c r="AM74" s="20">
        <f t="shared" si="105"/>
        <v>8.9594107945482708</v>
      </c>
      <c r="AN74" s="32"/>
      <c r="AO74" s="32"/>
      <c r="AP74" s="14">
        <f t="shared" si="119"/>
        <v>9.6628333347247253</v>
      </c>
    </row>
    <row r="75" spans="1:80" ht="15.5" x14ac:dyDescent="0.35">
      <c r="A75" s="18" t="s">
        <v>83</v>
      </c>
      <c r="B75" s="18">
        <v>58.5</v>
      </c>
      <c r="C75" s="16"/>
      <c r="D75" s="13">
        <v>3294.23</v>
      </c>
      <c r="E75" s="13">
        <v>5206.93</v>
      </c>
      <c r="F75" s="13">
        <v>4608.75</v>
      </c>
      <c r="G75" s="13"/>
      <c r="H75" s="9">
        <f t="shared" si="101"/>
        <v>13109.91</v>
      </c>
      <c r="I75" s="30"/>
      <c r="J75" s="30">
        <f t="shared" si="107"/>
        <v>1.1282219440979256E-2</v>
      </c>
      <c r="K75" s="30">
        <f t="shared" si="108"/>
        <v>1.7548663028546276E-2</v>
      </c>
      <c r="L75" s="30">
        <f t="shared" si="102"/>
        <v>1.558888824671387E-2</v>
      </c>
      <c r="M75" s="8"/>
      <c r="N75" s="9">
        <f t="shared" si="109"/>
        <v>4.4419770716239398E-2</v>
      </c>
      <c r="O75" s="16"/>
      <c r="P75" s="13">
        <v>144602.56</v>
      </c>
      <c r="Q75" s="13">
        <v>682.73</v>
      </c>
      <c r="R75" s="13">
        <v>344835.4</v>
      </c>
      <c r="S75" s="13">
        <v>1331.42</v>
      </c>
      <c r="T75" s="9">
        <f t="shared" si="110"/>
        <v>491452.11000000004</v>
      </c>
      <c r="U75" s="8"/>
      <c r="V75" s="30">
        <f t="shared" si="111"/>
        <v>0.65862762172151901</v>
      </c>
      <c r="W75" s="10">
        <f t="shared" si="103"/>
        <v>-563.92989029590251</v>
      </c>
      <c r="X75" s="30">
        <f t="shared" si="112"/>
        <v>159.78893164391135</v>
      </c>
      <c r="Y75" s="8">
        <f t="shared" si="104"/>
        <v>-459.79404680153783</v>
      </c>
      <c r="Z75" s="11">
        <f t="shared" si="113"/>
        <v>-863.27637783180739</v>
      </c>
      <c r="AA75" s="16">
        <v>910.42</v>
      </c>
      <c r="AB75" s="13"/>
      <c r="AC75" s="13"/>
      <c r="AD75" s="13">
        <v>4337.6899999999996</v>
      </c>
      <c r="AE75" s="13">
        <v>76835.350000000006</v>
      </c>
      <c r="AF75" s="13">
        <v>444.42</v>
      </c>
      <c r="AG75" s="13">
        <v>704.87</v>
      </c>
      <c r="AH75" s="12">
        <f t="shared" si="114"/>
        <v>83232.75</v>
      </c>
      <c r="AI75" s="20">
        <f t="shared" si="115"/>
        <v>0.37375735414908168</v>
      </c>
      <c r="AJ75" s="13"/>
      <c r="AK75" s="20">
        <f t="shared" si="116"/>
        <v>-2.8118794094204397E-2</v>
      </c>
      <c r="AL75" s="32">
        <f t="shared" si="117"/>
        <v>1.886617425972819</v>
      </c>
      <c r="AM75" s="20">
        <f t="shared" si="105"/>
        <v>33.888419184997616</v>
      </c>
      <c r="AN75" s="32">
        <f t="shared" si="118"/>
        <v>0.16805637539051826</v>
      </c>
      <c r="AO75" s="32">
        <f t="shared" si="106"/>
        <v>0.28302380010654365</v>
      </c>
      <c r="AP75" s="14">
        <f t="shared" si="119"/>
        <v>36.571755346522373</v>
      </c>
    </row>
    <row r="76" spans="1:80" ht="15.5" x14ac:dyDescent="0.35">
      <c r="A76" s="18" t="s">
        <v>84</v>
      </c>
      <c r="B76" s="18">
        <v>95.2</v>
      </c>
      <c r="C76" s="16"/>
      <c r="D76" s="13">
        <v>57664.62</v>
      </c>
      <c r="E76" s="13">
        <v>12493.33</v>
      </c>
      <c r="F76" s="13">
        <v>28802.9</v>
      </c>
      <c r="G76" s="13"/>
      <c r="H76" s="9">
        <f t="shared" si="101"/>
        <v>98960.85</v>
      </c>
      <c r="I76" s="30"/>
      <c r="J76" s="30">
        <f t="shared" si="107"/>
        <v>0.11639292650060681</v>
      </c>
      <c r="K76" s="30">
        <f t="shared" si="108"/>
        <v>2.5452772041481476E-2</v>
      </c>
      <c r="L76" s="30">
        <f t="shared" si="102"/>
        <v>5.8287672593622386E-2</v>
      </c>
      <c r="M76" s="8"/>
      <c r="N76" s="9">
        <f t="shared" si="109"/>
        <v>0.20013337113571067</v>
      </c>
      <c r="O76" s="16">
        <v>98.74</v>
      </c>
      <c r="P76" s="13">
        <v>7005.8</v>
      </c>
      <c r="Q76" s="13"/>
      <c r="R76" s="13">
        <v>11268.28</v>
      </c>
      <c r="S76" s="13"/>
      <c r="T76" s="9">
        <f t="shared" si="110"/>
        <v>18372.82</v>
      </c>
      <c r="U76" s="30">
        <f>(O76-4195.6)/220309*2*302.28/1000*1000/B76/10</f>
        <v>-1.1809223576770762E-2</v>
      </c>
      <c r="V76" s="30">
        <f t="shared" si="111"/>
        <v>8.100418392486243E-3</v>
      </c>
      <c r="W76" s="10">
        <f t="shared" si="103"/>
        <v>-1096.0697579635876</v>
      </c>
      <c r="X76" s="30">
        <f t="shared" si="112"/>
        <v>2.0387042614820867</v>
      </c>
      <c r="Y76" s="8">
        <f t="shared" si="104"/>
        <v>-1096.0697579635876</v>
      </c>
      <c r="Z76" s="11">
        <f t="shared" si="113"/>
        <v>-2190.1045204708771</v>
      </c>
      <c r="AA76" s="16"/>
      <c r="AB76" s="13"/>
      <c r="AC76" s="13"/>
      <c r="AD76" s="13">
        <v>2996.82</v>
      </c>
      <c r="AE76" s="13">
        <v>24935.37</v>
      </c>
      <c r="AF76" s="13"/>
      <c r="AG76" s="13"/>
      <c r="AH76" s="12">
        <f t="shared" si="114"/>
        <v>27932.19</v>
      </c>
      <c r="AI76" s="20">
        <f t="shared" si="115"/>
        <v>-1.7278880824694927E-2</v>
      </c>
      <c r="AJ76" s="13"/>
      <c r="AK76" s="20">
        <f t="shared" si="116"/>
        <v>-1.7278880824694927E-2</v>
      </c>
      <c r="AL76" s="32">
        <f t="shared" si="117"/>
        <v>0.79560781849026496</v>
      </c>
      <c r="AM76" s="20">
        <f t="shared" si="105"/>
        <v>6.7464341935332133</v>
      </c>
      <c r="AN76" s="32"/>
      <c r="AO76" s="32"/>
      <c r="AP76" s="14">
        <f t="shared" si="119"/>
        <v>7.5074842503740884</v>
      </c>
    </row>
    <row r="77" spans="1:80" ht="15.5" x14ac:dyDescent="0.35">
      <c r="A77" s="18" t="s">
        <v>85</v>
      </c>
      <c r="B77" s="18">
        <v>54.5</v>
      </c>
      <c r="C77" s="16"/>
      <c r="D77" s="13">
        <v>9279.09</v>
      </c>
      <c r="E77" s="13">
        <v>3050.43</v>
      </c>
      <c r="F77" s="13">
        <v>7742.49</v>
      </c>
      <c r="G77" s="13"/>
      <c r="H77" s="9">
        <f t="shared" si="101"/>
        <v>20072.010000000002</v>
      </c>
      <c r="I77" s="30"/>
      <c r="J77" s="30">
        <f t="shared" si="107"/>
        <v>3.3157147935009693E-2</v>
      </c>
      <c r="K77" s="30">
        <f t="shared" si="108"/>
        <v>1.125290410279875E-2</v>
      </c>
      <c r="L77" s="30">
        <f t="shared" si="102"/>
        <v>2.7753407632508775E-2</v>
      </c>
      <c r="M77" s="8"/>
      <c r="N77" s="9">
        <f t="shared" si="109"/>
        <v>7.2163459670317218E-2</v>
      </c>
      <c r="O77" s="16"/>
      <c r="P77" s="13">
        <v>6744.14</v>
      </c>
      <c r="Q77" s="13"/>
      <c r="R77" s="13">
        <v>2087.02</v>
      </c>
      <c r="S77" s="13"/>
      <c r="T77" s="9">
        <f t="shared" si="110"/>
        <v>8831.16</v>
      </c>
      <c r="U77" s="8"/>
      <c r="V77" s="30">
        <f t="shared" si="111"/>
        <v>1.283222961444353E-2</v>
      </c>
      <c r="W77" s="10">
        <f t="shared" si="103"/>
        <v>-627.47690975856642</v>
      </c>
      <c r="X77" s="30">
        <f t="shared" si="112"/>
        <v>-1.0616973922490267</v>
      </c>
      <c r="Y77" s="8">
        <f t="shared" si="104"/>
        <v>-627.47690975856642</v>
      </c>
      <c r="Z77" s="11">
        <f t="shared" si="113"/>
        <v>-1256.0026846797673</v>
      </c>
      <c r="AA77" s="16"/>
      <c r="AB77" s="13"/>
      <c r="AC77" s="13">
        <v>341.23</v>
      </c>
      <c r="AD77" s="13">
        <v>5478.64</v>
      </c>
      <c r="AE77" s="13">
        <v>56173.33</v>
      </c>
      <c r="AF77" s="13"/>
      <c r="AG77" s="13"/>
      <c r="AH77" s="12">
        <f t="shared" si="114"/>
        <v>61993.200000000004</v>
      </c>
      <c r="AI77" s="20">
        <f t="shared" si="115"/>
        <v>-3.0182558798366187E-2</v>
      </c>
      <c r="AJ77" s="13"/>
      <c r="AK77" s="20">
        <f t="shared" si="116"/>
        <v>0.13149770585629381</v>
      </c>
      <c r="AL77" s="32">
        <f t="shared" si="117"/>
        <v>2.56568522875726</v>
      </c>
      <c r="AM77" s="20">
        <f t="shared" si="105"/>
        <v>26.585645067534461</v>
      </c>
      <c r="AN77" s="32"/>
      <c r="AO77" s="32"/>
      <c r="AP77" s="14">
        <f t="shared" si="119"/>
        <v>29.25264544334965</v>
      </c>
    </row>
    <row r="78" spans="1:80" ht="15.5" x14ac:dyDescent="0.35">
      <c r="A78" s="18" t="s">
        <v>86</v>
      </c>
      <c r="B78" s="18">
        <v>104.2</v>
      </c>
      <c r="C78" s="16">
        <v>663.45</v>
      </c>
      <c r="D78" s="13">
        <v>4100.9399999999996</v>
      </c>
      <c r="E78" s="13">
        <v>6228.6</v>
      </c>
      <c r="F78" s="13">
        <v>6778.09</v>
      </c>
      <c r="G78" s="13"/>
      <c r="H78" s="9">
        <f t="shared" si="101"/>
        <v>17771.080000000002</v>
      </c>
      <c r="I78" s="30">
        <f t="shared" ref="I78:I80" si="121">(C78+149.43)/300794*2*288.25/1000*1000/B78/10</f>
        <v>1.4951641041865947E-3</v>
      </c>
      <c r="J78" s="30">
        <f t="shared" si="107"/>
        <v>7.817882902164619E-3</v>
      </c>
      <c r="K78" s="30">
        <f t="shared" si="108"/>
        <v>1.1731376724024734E-2</v>
      </c>
      <c r="L78" s="30">
        <f t="shared" si="102"/>
        <v>1.2742076610366495E-2</v>
      </c>
      <c r="M78" s="8"/>
      <c r="N78" s="9">
        <f t="shared" si="109"/>
        <v>3.3786500340742445E-2</v>
      </c>
      <c r="O78" s="16"/>
      <c r="P78" s="13">
        <v>93237.47</v>
      </c>
      <c r="Q78" s="13">
        <v>262.79000000000002</v>
      </c>
      <c r="R78" s="13">
        <v>103165.8</v>
      </c>
      <c r="S78" s="13">
        <v>1684.09</v>
      </c>
      <c r="T78" s="9">
        <f t="shared" si="110"/>
        <v>198350.15</v>
      </c>
      <c r="U78" s="8"/>
      <c r="V78" s="30">
        <f t="shared" si="111"/>
        <v>0.23449507360143063</v>
      </c>
      <c r="W78" s="10">
        <f t="shared" si="103"/>
        <v>-1124.5476296343772</v>
      </c>
      <c r="X78" s="30">
        <f t="shared" si="112"/>
        <v>26.064169961107403</v>
      </c>
      <c r="Y78" s="8">
        <f t="shared" si="104"/>
        <v>-718.14112995619791</v>
      </c>
      <c r="Z78" s="11">
        <f t="shared" si="113"/>
        <v>-1816.3900945558662</v>
      </c>
      <c r="AA78" s="16">
        <v>1286.3699999999999</v>
      </c>
      <c r="AB78" s="13"/>
      <c r="AC78" s="13"/>
      <c r="AD78" s="13">
        <v>141229.07999999999</v>
      </c>
      <c r="AE78" s="13">
        <v>54522.42</v>
      </c>
      <c r="AF78" s="13"/>
      <c r="AG78" s="13"/>
      <c r="AH78" s="12">
        <f t="shared" si="114"/>
        <v>197037.87</v>
      </c>
      <c r="AI78" s="20">
        <f t="shared" si="115"/>
        <v>0.30300339156435313</v>
      </c>
      <c r="AJ78" s="13"/>
      <c r="AK78" s="20">
        <f t="shared" si="116"/>
        <v>-1.5786463095114753E-2</v>
      </c>
      <c r="AL78" s="32">
        <f t="shared" si="117"/>
        <v>34.983784334490615</v>
      </c>
      <c r="AM78" s="20">
        <f t="shared" si="105"/>
        <v>13.496029225612228</v>
      </c>
      <c r="AN78" s="32"/>
      <c r="AO78" s="32"/>
      <c r="AP78" s="14">
        <f t="shared" si="119"/>
        <v>48.767030488572082</v>
      </c>
    </row>
    <row r="79" spans="1:80" ht="15.5" x14ac:dyDescent="0.35">
      <c r="A79" s="18" t="s">
        <v>87</v>
      </c>
      <c r="B79" s="18">
        <v>31.1</v>
      </c>
      <c r="C79" s="16"/>
      <c r="D79" s="13">
        <v>20500.669999999998</v>
      </c>
      <c r="E79" s="13">
        <v>2798.68</v>
      </c>
      <c r="F79" s="13">
        <v>10927.94</v>
      </c>
      <c r="G79" s="13"/>
      <c r="H79" s="9">
        <f t="shared" si="101"/>
        <v>34227.29</v>
      </c>
      <c r="I79" s="30"/>
      <c r="J79" s="30">
        <f t="shared" si="107"/>
        <v>0.12725999817375094</v>
      </c>
      <c r="K79" s="30">
        <f t="shared" si="108"/>
        <v>1.8168264231941584E-2</v>
      </c>
      <c r="L79" s="30">
        <f t="shared" si="102"/>
        <v>6.8266307958313205E-2</v>
      </c>
      <c r="M79" s="8"/>
      <c r="N79" s="9">
        <f t="shared" si="109"/>
        <v>0.21369457036400574</v>
      </c>
      <c r="O79" s="16"/>
      <c r="P79" s="13">
        <v>3143.07</v>
      </c>
      <c r="Q79" s="13"/>
      <c r="R79" s="13">
        <v>2416.56</v>
      </c>
      <c r="S79" s="13"/>
      <c r="T79" s="9">
        <f t="shared" si="110"/>
        <v>5559.63</v>
      </c>
      <c r="U79" s="8"/>
      <c r="V79" s="30">
        <f t="shared" si="111"/>
        <v>-9.2871244289608502E-3</v>
      </c>
      <c r="W79" s="10">
        <f t="shared" si="103"/>
        <v>-358.0648053851636</v>
      </c>
      <c r="X79" s="30">
        <f t="shared" si="112"/>
        <v>-1.5697572367627064</v>
      </c>
      <c r="Y79" s="8">
        <f t="shared" si="104"/>
        <v>-358.0648053851636</v>
      </c>
      <c r="Z79" s="11">
        <f t="shared" si="113"/>
        <v>-717.70865513151887</v>
      </c>
      <c r="AA79" s="16">
        <v>207.59</v>
      </c>
      <c r="AB79" s="13"/>
      <c r="AC79" s="13"/>
      <c r="AD79" s="13">
        <v>4940.5200000000004</v>
      </c>
      <c r="AE79" s="13">
        <v>39382.339999999997</v>
      </c>
      <c r="AF79" s="13"/>
      <c r="AG79" s="13">
        <v>497.11</v>
      </c>
      <c r="AH79" s="12">
        <f t="shared" si="114"/>
        <v>45027.56</v>
      </c>
      <c r="AI79" s="20">
        <f t="shared" si="115"/>
        <v>0.11947402990192027</v>
      </c>
      <c r="AJ79" s="13"/>
      <c r="AK79" s="20">
        <f t="shared" si="116"/>
        <v>-5.2892265418358751E-2</v>
      </c>
      <c r="AL79" s="32">
        <f t="shared" si="117"/>
        <v>4.049324264066418</v>
      </c>
      <c r="AM79" s="20">
        <f t="shared" si="105"/>
        <v>32.6470838742976</v>
      </c>
      <c r="AN79" s="32">
        <f t="shared" ref="AN79:AN86" si="122">(AF79-63.701)/2108.2*2*272.2/1000*1000/B79/10</f>
        <v>-5.2892265418358751E-2</v>
      </c>
      <c r="AO79" s="32">
        <f t="shared" si="106"/>
        <v>0.35986850854312252</v>
      </c>
      <c r="AP79" s="14">
        <f t="shared" si="119"/>
        <v>37.069966145972344</v>
      </c>
    </row>
    <row r="80" spans="1:80" ht="15.5" x14ac:dyDescent="0.35">
      <c r="A80" s="18" t="s">
        <v>88</v>
      </c>
      <c r="B80" s="18">
        <v>60.2</v>
      </c>
      <c r="C80" s="16">
        <v>895.76</v>
      </c>
      <c r="D80" s="13">
        <v>2930.39</v>
      </c>
      <c r="E80" s="13">
        <v>4692.38</v>
      </c>
      <c r="F80" s="13">
        <v>17532.45</v>
      </c>
      <c r="G80" s="13"/>
      <c r="H80" s="9">
        <f t="shared" si="101"/>
        <v>26050.98</v>
      </c>
      <c r="I80" s="30">
        <f t="shared" si="121"/>
        <v>3.3275830025237528E-3</v>
      </c>
      <c r="J80" s="30">
        <f t="shared" si="107"/>
        <v>9.8052571138574803E-3</v>
      </c>
      <c r="K80" s="30">
        <f t="shared" si="108"/>
        <v>1.5414924231431157E-2</v>
      </c>
      <c r="L80" s="30">
        <f t="shared" si="102"/>
        <v>5.6293997589591062E-2</v>
      </c>
      <c r="M80" s="8"/>
      <c r="N80" s="9">
        <f t="shared" si="109"/>
        <v>8.4841761937403448E-2</v>
      </c>
      <c r="O80" s="16"/>
      <c r="P80" s="13">
        <v>3865.76</v>
      </c>
      <c r="Q80" s="13"/>
      <c r="R80" s="13">
        <v>18850.37</v>
      </c>
      <c r="S80" s="13"/>
      <c r="T80" s="9">
        <f t="shared" si="110"/>
        <v>22716.129999999997</v>
      </c>
      <c r="U80" s="8"/>
      <c r="V80" s="30">
        <f t="shared" si="111"/>
        <v>-1.5035365866145514E-3</v>
      </c>
      <c r="W80" s="10">
        <f t="shared" si="103"/>
        <v>-693.10293518285687</v>
      </c>
      <c r="X80" s="30">
        <f t="shared" si="112"/>
        <v>6.6802033905594591</v>
      </c>
      <c r="Y80" s="8">
        <f t="shared" si="104"/>
        <v>-693.10293518285687</v>
      </c>
      <c r="Z80" s="11">
        <f t="shared" si="113"/>
        <v>-1379.5271705117409</v>
      </c>
      <c r="AA80" s="16"/>
      <c r="AB80" s="13"/>
      <c r="AC80" s="13"/>
      <c r="AD80" s="13">
        <v>26133.02</v>
      </c>
      <c r="AE80" s="13">
        <v>89354.57</v>
      </c>
      <c r="AF80" s="13">
        <v>1075.45</v>
      </c>
      <c r="AG80" s="13">
        <v>720.9</v>
      </c>
      <c r="AH80" s="12">
        <f t="shared" si="114"/>
        <v>117283.94</v>
      </c>
      <c r="AI80" s="20">
        <f t="shared" si="115"/>
        <v>-2.7324741769285003E-2</v>
      </c>
      <c r="AJ80" s="13"/>
      <c r="AK80" s="20">
        <f t="shared" si="116"/>
        <v>-2.7324741769285003E-2</v>
      </c>
      <c r="AL80" s="32">
        <f t="shared" si="117"/>
        <v>11.182515341613399</v>
      </c>
      <c r="AM80" s="20">
        <f t="shared" si="105"/>
        <v>38.301595544497822</v>
      </c>
      <c r="AN80" s="32">
        <f t="shared" si="122"/>
        <v>0.43399287547028048</v>
      </c>
      <c r="AO80" s="32">
        <f t="shared" si="106"/>
        <v>0.28190755193846773</v>
      </c>
      <c r="AP80" s="14">
        <f t="shared" si="119"/>
        <v>50.145361829981397</v>
      </c>
    </row>
    <row r="81" spans="1:80" ht="15.5" x14ac:dyDescent="0.35">
      <c r="A81" s="18" t="s">
        <v>89</v>
      </c>
      <c r="B81" s="18">
        <v>68.099999999999994</v>
      </c>
      <c r="C81" s="16"/>
      <c r="D81" s="13">
        <v>18223.75</v>
      </c>
      <c r="E81" s="13">
        <v>4391.82</v>
      </c>
      <c r="F81" s="13">
        <v>27807.7</v>
      </c>
      <c r="G81" s="13"/>
      <c r="H81" s="9">
        <f t="shared" si="101"/>
        <v>50423.270000000004</v>
      </c>
      <c r="I81" s="30"/>
      <c r="J81" s="30">
        <f t="shared" si="107"/>
        <v>5.1709145428969747E-2</v>
      </c>
      <c r="K81" s="30">
        <f t="shared" si="108"/>
        <v>1.2780811850714405E-2</v>
      </c>
      <c r="L81" s="30">
        <f t="shared" si="102"/>
        <v>7.8682040939380832E-2</v>
      </c>
      <c r="M81" s="8"/>
      <c r="N81" s="9">
        <f t="shared" si="109"/>
        <v>0.14317199821906498</v>
      </c>
      <c r="O81" s="16">
        <v>1354.08</v>
      </c>
      <c r="P81" s="13">
        <v>1900367.76</v>
      </c>
      <c r="Q81" s="13">
        <v>28711.4</v>
      </c>
      <c r="R81" s="13">
        <v>2205942.44</v>
      </c>
      <c r="S81" s="13">
        <v>170762.57</v>
      </c>
      <c r="T81" s="9">
        <f t="shared" si="110"/>
        <v>4307138.25</v>
      </c>
      <c r="U81" s="30">
        <f>(O81-4195.6)/220309*2*302.28/1000*1000/B81/10</f>
        <v>-1.1450139432714682E-2</v>
      </c>
      <c r="V81" s="30">
        <f t="shared" si="111"/>
        <v>7.6407822645738062</v>
      </c>
      <c r="W81" s="10">
        <f t="shared" si="103"/>
        <v>4581.4225767844255</v>
      </c>
      <c r="X81" s="30">
        <f t="shared" si="112"/>
        <v>887.21206655377887</v>
      </c>
      <c r="Y81" s="8">
        <f t="shared" si="104"/>
        <v>31127.423004942688</v>
      </c>
      <c r="Z81" s="11">
        <f t="shared" si="113"/>
        <v>36603.686980406033</v>
      </c>
      <c r="AA81" s="16">
        <v>9279.1</v>
      </c>
      <c r="AB81" s="13"/>
      <c r="AC81" s="13">
        <v>1202</v>
      </c>
      <c r="AD81" s="13">
        <v>129837.2</v>
      </c>
      <c r="AE81" s="13">
        <v>631210.43000000005</v>
      </c>
      <c r="AF81" s="13">
        <v>12684.47</v>
      </c>
      <c r="AG81" s="13">
        <v>8895.93</v>
      </c>
      <c r="AH81" s="12">
        <f t="shared" si="114"/>
        <v>793109.13</v>
      </c>
      <c r="AI81" s="20">
        <f t="shared" si="115"/>
        <v>3.4944058140362628</v>
      </c>
      <c r="AJ81" s="13"/>
      <c r="AK81" s="20">
        <f t="shared" si="116"/>
        <v>0.43163390361195042</v>
      </c>
      <c r="AL81" s="32">
        <f t="shared" si="117"/>
        <v>49.209075962248527</v>
      </c>
      <c r="AM81" s="20">
        <f t="shared" si="105"/>
        <v>239.32580665553058</v>
      </c>
      <c r="AN81" s="32">
        <f t="shared" si="122"/>
        <v>4.7856949624436913</v>
      </c>
      <c r="AO81" s="32">
        <f t="shared" si="106"/>
        <v>3.3491108055657377</v>
      </c>
      <c r="AP81" s="14">
        <f t="shared" si="119"/>
        <v>300.59572810343673</v>
      </c>
    </row>
    <row r="82" spans="1:80" ht="15.5" x14ac:dyDescent="0.35">
      <c r="A82" s="18" t="s">
        <v>90</v>
      </c>
      <c r="B82" s="18">
        <v>33.1</v>
      </c>
      <c r="C82" s="16"/>
      <c r="D82" s="13">
        <v>2227.13</v>
      </c>
      <c r="E82" s="13">
        <v>1653.35</v>
      </c>
      <c r="F82" s="13">
        <v>2008.35</v>
      </c>
      <c r="G82" s="13"/>
      <c r="H82" s="9">
        <f t="shared" si="101"/>
        <v>5888.83</v>
      </c>
      <c r="I82" s="30"/>
      <c r="J82" s="30">
        <f t="shared" si="107"/>
        <v>1.376102969528362E-2</v>
      </c>
      <c r="K82" s="30">
        <f t="shared" si="108"/>
        <v>1.0438663073544706E-2</v>
      </c>
      <c r="L82" s="30">
        <f t="shared" si="102"/>
        <v>1.2494224701202197E-2</v>
      </c>
      <c r="M82" s="8"/>
      <c r="N82" s="9">
        <f t="shared" si="109"/>
        <v>3.6693917470030521E-2</v>
      </c>
      <c r="O82" s="16"/>
      <c r="P82" s="13">
        <v>9329.99</v>
      </c>
      <c r="Q82" s="13"/>
      <c r="R82" s="13">
        <v>4684.8999999999996</v>
      </c>
      <c r="S82" s="13"/>
      <c r="T82" s="9">
        <f t="shared" si="110"/>
        <v>14014.89</v>
      </c>
      <c r="U82" s="8"/>
      <c r="V82" s="30">
        <f t="shared" si="111"/>
        <v>4.2566508630373437E-2</v>
      </c>
      <c r="W82" s="10">
        <f t="shared" si="103"/>
        <v>-381.09148097263392</v>
      </c>
      <c r="X82" s="30">
        <f t="shared" si="112"/>
        <v>0.40565271965786959</v>
      </c>
      <c r="Y82" s="8">
        <f t="shared" si="104"/>
        <v>-381.09148097263392</v>
      </c>
      <c r="Z82" s="11">
        <f t="shared" si="113"/>
        <v>-761.73474271697955</v>
      </c>
      <c r="AA82" s="16"/>
      <c r="AB82" s="13"/>
      <c r="AC82" s="13"/>
      <c r="AD82" s="13">
        <v>28675.599999999999</v>
      </c>
      <c r="AE82" s="13">
        <v>32287.95</v>
      </c>
      <c r="AF82" s="13"/>
      <c r="AG82" s="13"/>
      <c r="AH82" s="12">
        <f t="shared" si="114"/>
        <v>60963.55</v>
      </c>
      <c r="AI82" s="20">
        <f t="shared" si="115"/>
        <v>-4.9696358142324995E-2</v>
      </c>
      <c r="AJ82" s="13"/>
      <c r="AK82" s="20"/>
      <c r="AL82" s="32">
        <f t="shared" si="117"/>
        <v>22.321583332067476</v>
      </c>
      <c r="AM82" s="20">
        <f t="shared" si="105"/>
        <v>25.139759488413965</v>
      </c>
      <c r="AN82" s="32">
        <f t="shared" si="122"/>
        <v>-4.9696358142324995E-2</v>
      </c>
      <c r="AO82" s="32"/>
      <c r="AP82" s="14">
        <f t="shared" si="119"/>
        <v>47.361950104196794</v>
      </c>
    </row>
    <row r="83" spans="1:80" ht="15.5" x14ac:dyDescent="0.35">
      <c r="A83" s="18" t="s">
        <v>91</v>
      </c>
      <c r="B83" s="18">
        <v>63.4</v>
      </c>
      <c r="C83" s="16"/>
      <c r="D83" s="13">
        <v>20365.54</v>
      </c>
      <c r="E83" s="13">
        <v>5414.04</v>
      </c>
      <c r="F83" s="13">
        <v>3627.39</v>
      </c>
      <c r="G83" s="13"/>
      <c r="H83" s="9">
        <f t="shared" si="101"/>
        <v>29406.97</v>
      </c>
      <c r="I83" s="30"/>
      <c r="J83" s="30">
        <f t="shared" si="107"/>
        <v>6.2017145226926106E-2</v>
      </c>
      <c r="K83" s="30">
        <f t="shared" si="108"/>
        <v>1.6818475823052466E-2</v>
      </c>
      <c r="L83" s="30">
        <f t="shared" si="102"/>
        <v>1.1417398828073308E-2</v>
      </c>
      <c r="M83" s="8"/>
      <c r="N83" s="9">
        <f t="shared" si="109"/>
        <v>9.0253019878051885E-2</v>
      </c>
      <c r="O83" s="16"/>
      <c r="P83" s="13">
        <v>283896.53999999998</v>
      </c>
      <c r="Q83" s="13">
        <v>1017.67</v>
      </c>
      <c r="R83" s="13">
        <v>1274035.52</v>
      </c>
      <c r="S83" s="13"/>
      <c r="T83" s="9">
        <f t="shared" si="110"/>
        <v>1558949.73</v>
      </c>
      <c r="U83" s="8"/>
      <c r="V83" s="30">
        <f t="shared" si="111"/>
        <v>1.2106311326622072</v>
      </c>
      <c r="W83" s="10">
        <f t="shared" si="103"/>
        <v>-552.89257122822937</v>
      </c>
      <c r="X83" s="30">
        <f t="shared" si="112"/>
        <v>549.62551811562969</v>
      </c>
      <c r="Y83" s="8">
        <f t="shared" si="104"/>
        <v>-729.94561612280927</v>
      </c>
      <c r="Z83" s="11">
        <f t="shared" si="113"/>
        <v>-732.00203810274672</v>
      </c>
      <c r="AA83" s="16">
        <v>933.65</v>
      </c>
      <c r="AB83" s="13">
        <v>4947.55</v>
      </c>
      <c r="AC83" s="13"/>
      <c r="AD83" s="13">
        <v>7442.69</v>
      </c>
      <c r="AE83" s="13">
        <v>36633.08</v>
      </c>
      <c r="AF83" s="13"/>
      <c r="AG83" s="13">
        <v>1071.83</v>
      </c>
      <c r="AH83" s="12">
        <f t="shared" si="114"/>
        <v>51028.800000000003</v>
      </c>
      <c r="AI83" s="20">
        <f t="shared" si="115"/>
        <v>0.35433238126504374</v>
      </c>
      <c r="AJ83" s="13">
        <f t="shared" ref="AJ83" si="123">(AB83-63.701)/2108.2*2*272.2/1000*1000*B83</f>
        <v>79957.239769016232</v>
      </c>
      <c r="AK83" s="20"/>
      <c r="AL83" s="32">
        <f t="shared" si="117"/>
        <v>3.0054804864406579</v>
      </c>
      <c r="AM83" s="20">
        <f t="shared" si="105"/>
        <v>14.894798594462305</v>
      </c>
      <c r="AN83" s="32">
        <f t="shared" si="122"/>
        <v>-2.5945574992286391E-2</v>
      </c>
      <c r="AO83" s="32">
        <f t="shared" si="106"/>
        <v>0.41061343733063349</v>
      </c>
      <c r="AP83" s="14">
        <f t="shared" ref="AP82:AP86" si="124">SUM(AI83:AO83)</f>
        <v>79975.879048340736</v>
      </c>
    </row>
    <row r="84" spans="1:80" ht="15.5" x14ac:dyDescent="0.35">
      <c r="A84" s="18" t="s">
        <v>92</v>
      </c>
      <c r="B84" s="18">
        <v>70.400000000000006</v>
      </c>
      <c r="C84" s="16"/>
      <c r="D84" s="13">
        <v>6998.52</v>
      </c>
      <c r="E84" s="13">
        <v>4542.5</v>
      </c>
      <c r="F84" s="13">
        <v>12022.68</v>
      </c>
      <c r="G84" s="13"/>
      <c r="H84" s="9">
        <f t="shared" si="101"/>
        <v>23563.7</v>
      </c>
      <c r="I84" s="30"/>
      <c r="J84" s="30">
        <f t="shared" si="107"/>
        <v>1.9459827643858646E-2</v>
      </c>
      <c r="K84" s="30">
        <f t="shared" si="108"/>
        <v>1.2773473389859989E-2</v>
      </c>
      <c r="L84" s="30">
        <f t="shared" si="102"/>
        <v>3.3137775538733247E-2</v>
      </c>
      <c r="M84" s="8"/>
      <c r="N84" s="9">
        <f t="shared" si="109"/>
        <v>6.5371076572451878E-2</v>
      </c>
      <c r="O84" s="16"/>
      <c r="P84" s="13">
        <v>5557.92</v>
      </c>
      <c r="Q84" s="13"/>
      <c r="R84" s="13">
        <v>11147.39</v>
      </c>
      <c r="S84" s="13"/>
      <c r="T84" s="9">
        <f t="shared" si="110"/>
        <v>16705.309999999998</v>
      </c>
      <c r="U84" s="8"/>
      <c r="V84" s="30">
        <f t="shared" si="111"/>
        <v>5.310233807969713E-3</v>
      </c>
      <c r="W84" s="10">
        <f t="shared" si="103"/>
        <v>-810.53898067895557</v>
      </c>
      <c r="X84" s="30">
        <f t="shared" si="112"/>
        <v>2.7097620444466628</v>
      </c>
      <c r="Y84" s="8">
        <f t="shared" si="104"/>
        <v>-810.53898067895557</v>
      </c>
      <c r="Z84" s="11">
        <f t="shared" si="113"/>
        <v>-1618.3628890796565</v>
      </c>
      <c r="AA84" s="16"/>
      <c r="AB84" s="13"/>
      <c r="AC84" s="13"/>
      <c r="AD84" s="13"/>
      <c r="AE84" s="13">
        <v>10150.67</v>
      </c>
      <c r="AF84" s="13">
        <v>46565.05</v>
      </c>
      <c r="AG84" s="13"/>
      <c r="AH84" s="12">
        <f t="shared" si="114"/>
        <v>56715.72</v>
      </c>
      <c r="AI84" s="20"/>
      <c r="AJ84" s="13"/>
      <c r="AK84" s="20"/>
      <c r="AL84" s="32"/>
      <c r="AM84" s="20">
        <f t="shared" si="105"/>
        <v>3.6999370447969406</v>
      </c>
      <c r="AN84" s="32">
        <f t="shared" si="122"/>
        <v>17.05686453464179</v>
      </c>
      <c r="AO84" s="32"/>
      <c r="AP84" s="14">
        <f t="shared" si="124"/>
        <v>20.756801579438729</v>
      </c>
    </row>
    <row r="85" spans="1:80" ht="15.5" x14ac:dyDescent="0.35">
      <c r="A85" s="18" t="s">
        <v>93</v>
      </c>
      <c r="B85" s="18">
        <v>193.2</v>
      </c>
      <c r="C85" s="16"/>
      <c r="D85" s="13">
        <v>1846.85</v>
      </c>
      <c r="E85" s="13">
        <v>6383.98</v>
      </c>
      <c r="F85" s="13">
        <v>9278.7000000000007</v>
      </c>
      <c r="G85" s="13"/>
      <c r="H85" s="9">
        <f t="shared" si="101"/>
        <v>17509.53</v>
      </c>
      <c r="I85" s="30"/>
      <c r="J85" s="30">
        <f t="shared" si="107"/>
        <v>1.9803615072549671E-3</v>
      </c>
      <c r="K85" s="30">
        <f t="shared" si="108"/>
        <v>6.4813120780224578E-3</v>
      </c>
      <c r="L85" s="30">
        <f t="shared" si="102"/>
        <v>9.352949354497252E-3</v>
      </c>
      <c r="M85" s="8"/>
      <c r="N85" s="9">
        <f t="shared" si="109"/>
        <v>1.7814622939774677E-2</v>
      </c>
      <c r="O85" s="16"/>
      <c r="P85" s="13">
        <v>5678.35</v>
      </c>
      <c r="Q85" s="13"/>
      <c r="R85" s="13">
        <v>5159.38</v>
      </c>
      <c r="S85" s="13"/>
      <c r="T85" s="9">
        <f t="shared" si="110"/>
        <v>10837.73</v>
      </c>
      <c r="U85" s="8"/>
      <c r="V85" s="30">
        <f t="shared" si="111"/>
        <v>2.1060466201776621E-3</v>
      </c>
      <c r="W85" s="10">
        <f t="shared" si="103"/>
        <v>-2224.3768617496335</v>
      </c>
      <c r="X85" s="30">
        <f t="shared" si="112"/>
        <v>0.13689196503758733</v>
      </c>
      <c r="Y85" s="8">
        <f t="shared" si="104"/>
        <v>-2224.3768617496335</v>
      </c>
      <c r="Z85" s="11">
        <f t="shared" si="113"/>
        <v>-4448.6147254876087</v>
      </c>
      <c r="AA85" s="16"/>
      <c r="AB85" s="13">
        <v>109.4</v>
      </c>
      <c r="AC85" s="13"/>
      <c r="AD85" s="13"/>
      <c r="AE85" s="13">
        <v>3542.48</v>
      </c>
      <c r="AF85" s="13">
        <v>41235.019999999997</v>
      </c>
      <c r="AG85" s="13"/>
      <c r="AH85" s="12">
        <f t="shared" si="114"/>
        <v>44886.899999999994</v>
      </c>
      <c r="AI85" s="20"/>
      <c r="AJ85" s="13">
        <f t="shared" ref="AJ85:AJ86" si="125">(AB85-63.701)/2108.2*2*272.2/1000*1000*B85</f>
        <v>2279.9227198178546</v>
      </c>
      <c r="AK85" s="20"/>
      <c r="AL85" s="32"/>
      <c r="AM85" s="20">
        <f t="shared" si="105"/>
        <v>0.46497116936469907</v>
      </c>
      <c r="AN85" s="32">
        <f t="shared" si="122"/>
        <v>5.5029297175006082</v>
      </c>
      <c r="AO85" s="32"/>
      <c r="AP85" s="14">
        <f t="shared" si="124"/>
        <v>2285.8906207047198</v>
      </c>
    </row>
    <row r="86" spans="1:80" ht="15.5" x14ac:dyDescent="0.35">
      <c r="A86" s="18" t="s">
        <v>94</v>
      </c>
      <c r="B86" s="18">
        <v>194.1</v>
      </c>
      <c r="C86" s="16">
        <v>177.06</v>
      </c>
      <c r="D86" s="13">
        <v>2539.19</v>
      </c>
      <c r="E86" s="13">
        <v>10119.66</v>
      </c>
      <c r="F86" s="13">
        <v>12194.93</v>
      </c>
      <c r="G86" s="13"/>
      <c r="H86" s="9">
        <f t="shared" si="101"/>
        <v>25030.84</v>
      </c>
      <c r="I86" s="30"/>
      <c r="J86" s="30">
        <f t="shared" si="107"/>
        <v>2.6548135899306614E-3</v>
      </c>
      <c r="K86" s="30">
        <f t="shared" si="108"/>
        <v>1.01399675998174E-2</v>
      </c>
      <c r="L86" s="30">
        <f t="shared" si="102"/>
        <v>1.2189143384709056E-2</v>
      </c>
      <c r="M86" s="8"/>
      <c r="N86" s="9">
        <f t="shared" si="109"/>
        <v>2.4983924574457118E-2</v>
      </c>
      <c r="O86" s="16"/>
      <c r="P86" s="13">
        <v>2660.55</v>
      </c>
      <c r="Q86" s="13"/>
      <c r="R86" s="13">
        <v>14280.87</v>
      </c>
      <c r="S86" s="13"/>
      <c r="T86" s="9">
        <f t="shared" si="110"/>
        <v>16941.420000000002</v>
      </c>
      <c r="U86" s="8"/>
      <c r="V86" s="30">
        <f t="shared" si="111"/>
        <v>-2.1702219945776173E-3</v>
      </c>
      <c r="W86" s="10">
        <f t="shared" si="103"/>
        <v>-2234.7388657639949</v>
      </c>
      <c r="X86" s="30">
        <f t="shared" si="112"/>
        <v>1.4258346487250453</v>
      </c>
      <c r="Y86" s="8">
        <f t="shared" si="104"/>
        <v>-2234.7388657639949</v>
      </c>
      <c r="Z86" s="11">
        <f t="shared" si="113"/>
        <v>-4468.0540671012595</v>
      </c>
      <c r="AA86" s="16"/>
      <c r="AB86" s="13">
        <v>423.66</v>
      </c>
      <c r="AC86" s="13"/>
      <c r="AD86" s="13"/>
      <c r="AE86" s="13">
        <v>1988.84</v>
      </c>
      <c r="AF86" s="13">
        <v>73355.070000000007</v>
      </c>
      <c r="AG86" s="13"/>
      <c r="AH86" s="12">
        <f t="shared" si="114"/>
        <v>75767.570000000007</v>
      </c>
      <c r="AI86" s="20"/>
      <c r="AJ86" s="13">
        <f t="shared" si="125"/>
        <v>18042.008353268189</v>
      </c>
      <c r="AK86" s="20"/>
      <c r="AL86" s="32"/>
      <c r="AM86" s="20">
        <f t="shared" si="105"/>
        <v>0.25611962914516317</v>
      </c>
      <c r="AN86" s="32">
        <f t="shared" si="122"/>
        <v>9.750650860961894</v>
      </c>
      <c r="AO86" s="32"/>
      <c r="AP86" s="14">
        <f t="shared" si="124"/>
        <v>18052.015123758298</v>
      </c>
    </row>
    <row r="87" spans="1:80" s="38" customFormat="1" ht="15.5" x14ac:dyDescent="0.35">
      <c r="A87" s="33" t="s">
        <v>38</v>
      </c>
      <c r="B87" s="34"/>
      <c r="C87" s="35">
        <f>AVERAGE(C69:C86)</f>
        <v>510.82166666666666</v>
      </c>
      <c r="D87" s="35">
        <f t="shared" ref="D87:AP87" si="126">AVERAGE(D69:D86)</f>
        <v>13974.261666666665</v>
      </c>
      <c r="E87" s="35">
        <f t="shared" si="126"/>
        <v>6011.4694444444449</v>
      </c>
      <c r="F87" s="35">
        <f t="shared" si="126"/>
        <v>10440.101666666667</v>
      </c>
      <c r="G87" s="35">
        <f t="shared" si="126"/>
        <v>239.5</v>
      </c>
      <c r="H87" s="35">
        <f t="shared" si="126"/>
        <v>30609.412222222225</v>
      </c>
      <c r="I87" s="49">
        <f t="shared" si="126"/>
        <v>2.1258230179125315E-3</v>
      </c>
      <c r="J87" s="49">
        <f t="shared" si="126"/>
        <v>4.0674441917607572E-2</v>
      </c>
      <c r="K87" s="49">
        <f t="shared" si="126"/>
        <v>1.4310771370779083E-2</v>
      </c>
      <c r="L87" s="49">
        <f t="shared" si="126"/>
        <v>2.8553624966169151E-2</v>
      </c>
      <c r="M87" s="49">
        <f t="shared" si="126"/>
        <v>8.8498270915697962E-5</v>
      </c>
      <c r="N87" s="49">
        <f t="shared" si="126"/>
        <v>8.4134261219026812E-2</v>
      </c>
      <c r="O87" s="49">
        <f t="shared" si="126"/>
        <v>726.41</v>
      </c>
      <c r="P87" s="49">
        <f t="shared" si="126"/>
        <v>141346.77888888889</v>
      </c>
      <c r="Q87" s="49">
        <f t="shared" si="126"/>
        <v>6214.3720000000003</v>
      </c>
      <c r="R87" s="49">
        <f t="shared" si="126"/>
        <v>244219.07705882355</v>
      </c>
      <c r="S87" s="49">
        <f t="shared" si="126"/>
        <v>35544.574000000001</v>
      </c>
      <c r="T87" s="49">
        <f t="shared" si="126"/>
        <v>383678.54888888891</v>
      </c>
      <c r="U87" s="49">
        <f t="shared" si="126"/>
        <v>-1.1629681504742723E-2</v>
      </c>
      <c r="V87" s="49">
        <f t="shared" si="126"/>
        <v>0.55584589397468342</v>
      </c>
      <c r="W87" s="49">
        <f t="shared" si="126"/>
        <v>-765.62448306109445</v>
      </c>
      <c r="X87" s="49">
        <f t="shared" si="126"/>
        <v>94.85678235837662</v>
      </c>
      <c r="Y87" s="49">
        <f t="shared" si="126"/>
        <v>760.78709474885989</v>
      </c>
      <c r="Z87" s="49">
        <f t="shared" si="126"/>
        <v>90.573947753283036</v>
      </c>
      <c r="AA87" s="49">
        <f t="shared" si="126"/>
        <v>1870.5042857142857</v>
      </c>
      <c r="AB87" s="49">
        <f t="shared" si="126"/>
        <v>3496.9</v>
      </c>
      <c r="AC87" s="49">
        <f t="shared" si="126"/>
        <v>919.26857142857136</v>
      </c>
      <c r="AD87" s="49">
        <f t="shared" si="126"/>
        <v>29352.61357142857</v>
      </c>
      <c r="AE87" s="49">
        <f t="shared" si="126"/>
        <v>105998.9827777778</v>
      </c>
      <c r="AF87" s="49">
        <f t="shared" si="126"/>
        <v>19715.685555555556</v>
      </c>
      <c r="AG87" s="49">
        <f t="shared" si="126"/>
        <v>1926.6371428571431</v>
      </c>
      <c r="AH87" s="49">
        <f t="shared" si="126"/>
        <v>141297.88444444441</v>
      </c>
      <c r="AI87" s="49">
        <f t="shared" si="126"/>
        <v>0.32421029743165791</v>
      </c>
      <c r="AJ87" s="49">
        <f t="shared" si="126"/>
        <v>25070.285547002073</v>
      </c>
      <c r="AK87" s="49">
        <f t="shared" si="126"/>
        <v>0.19655191039865169</v>
      </c>
      <c r="AL87" s="49">
        <f t="shared" si="126"/>
        <v>10.790985140069637</v>
      </c>
      <c r="AM87" s="49">
        <f t="shared" si="126"/>
        <v>36.330689565111442</v>
      </c>
      <c r="AN87" s="49">
        <f t="shared" si="126"/>
        <v>3.177433893966962</v>
      </c>
      <c r="AO87" s="49">
        <f t="shared" si="126"/>
        <v>0.76480939804013082</v>
      </c>
      <c r="AP87" s="35">
        <f t="shared" si="126"/>
        <v>5618.6971573191095</v>
      </c>
      <c r="AQ87" s="36"/>
      <c r="AR87" s="36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</row>
    <row r="88" spans="1:80" s="42" customFormat="1" ht="15.5" x14ac:dyDescent="0.35">
      <c r="A88" s="33" t="s">
        <v>39</v>
      </c>
      <c r="B88" s="39"/>
      <c r="C88" s="19">
        <f>STDEV(C69:C86)</f>
        <v>329.75140954462449</v>
      </c>
      <c r="D88" s="19">
        <f t="shared" ref="D88:AP88" si="127">STDEV(D69:D86)</f>
        <v>14793.50926109399</v>
      </c>
      <c r="E88" s="19">
        <f t="shared" si="127"/>
        <v>3473.8562496512222</v>
      </c>
      <c r="F88" s="19">
        <f t="shared" si="127"/>
        <v>7722.2212945744686</v>
      </c>
      <c r="G88" s="19" t="e">
        <f t="shared" si="127"/>
        <v>#DIV/0!</v>
      </c>
      <c r="H88" s="19">
        <f t="shared" si="127"/>
        <v>20979.061848344256</v>
      </c>
      <c r="I88" s="19">
        <f t="shared" si="127"/>
        <v>1.7699810500341046E-3</v>
      </c>
      <c r="J88" s="19">
        <f t="shared" si="127"/>
        <v>4.343160911113593E-2</v>
      </c>
      <c r="K88" s="19">
        <f t="shared" si="127"/>
        <v>6.1483950948415054E-3</v>
      </c>
      <c r="L88" s="19">
        <f t="shared" si="127"/>
        <v>2.4846479999454149E-2</v>
      </c>
      <c r="M88" s="19" t="e">
        <f t="shared" si="127"/>
        <v>#DIV/0!</v>
      </c>
      <c r="N88" s="19">
        <f t="shared" si="127"/>
        <v>6.6110650558633965E-2</v>
      </c>
      <c r="O88" s="19">
        <f t="shared" si="127"/>
        <v>887.65942669472042</v>
      </c>
      <c r="P88" s="19">
        <f t="shared" si="127"/>
        <v>444824.55820836691</v>
      </c>
      <c r="Q88" s="19">
        <f t="shared" si="127"/>
        <v>12579.557302493597</v>
      </c>
      <c r="R88" s="19">
        <f t="shared" si="127"/>
        <v>592586.10997115844</v>
      </c>
      <c r="S88" s="19">
        <f t="shared" si="127"/>
        <v>75590.652270136081</v>
      </c>
      <c r="T88" s="19">
        <f t="shared" si="127"/>
        <v>1047016.1752826166</v>
      </c>
      <c r="U88" s="19">
        <f t="shared" si="127"/>
        <v>2.5391083327862155E-4</v>
      </c>
      <c r="V88" s="19">
        <f t="shared" si="127"/>
        <v>1.7953659929174224</v>
      </c>
      <c r="W88" s="19">
        <f t="shared" si="127"/>
        <v>1480.9311511267515</v>
      </c>
      <c r="X88" s="19">
        <f t="shared" si="127"/>
        <v>237.43408510223776</v>
      </c>
      <c r="Y88" s="19">
        <f t="shared" si="127"/>
        <v>7607.6897120631083</v>
      </c>
      <c r="Z88" s="19">
        <f t="shared" si="127"/>
        <v>9210.4179805161111</v>
      </c>
      <c r="AA88" s="19">
        <f t="shared" si="127"/>
        <v>3294.5807541519712</v>
      </c>
      <c r="AB88" s="19">
        <f t="shared" si="127"/>
        <v>4005.2194104776163</v>
      </c>
      <c r="AC88" s="19">
        <f t="shared" si="127"/>
        <v>746.7004183836284</v>
      </c>
      <c r="AD88" s="19">
        <f t="shared" si="127"/>
        <v>45841.555331861971</v>
      </c>
      <c r="AE88" s="19">
        <f t="shared" si="127"/>
        <v>184710.19245599373</v>
      </c>
      <c r="AF88" s="19">
        <f t="shared" si="127"/>
        <v>27192.093461616336</v>
      </c>
      <c r="AG88" s="19">
        <f t="shared" si="127"/>
        <v>3078.4360757843383</v>
      </c>
      <c r="AH88" s="19">
        <f t="shared" si="127"/>
        <v>207543.71138951965</v>
      </c>
      <c r="AI88" s="19">
        <f t="shared" si="127"/>
        <v>0.9248881772264631</v>
      </c>
      <c r="AJ88" s="19">
        <f t="shared" si="127"/>
        <v>37460.180809142803</v>
      </c>
      <c r="AK88" s="19">
        <f t="shared" si="127"/>
        <v>0.36921071432922925</v>
      </c>
      <c r="AL88" s="19">
        <f t="shared" si="127"/>
        <v>14.716271389178274</v>
      </c>
      <c r="AM88" s="19">
        <f t="shared" si="127"/>
        <v>59.198684165465089</v>
      </c>
      <c r="AN88" s="19">
        <f t="shared" si="127"/>
        <v>5.3801120710957537</v>
      </c>
      <c r="AO88" s="19">
        <f t="shared" si="127"/>
        <v>1.1455316387968968</v>
      </c>
      <c r="AP88" s="19">
        <f t="shared" si="127"/>
        <v>19034.195514016585</v>
      </c>
      <c r="AQ88" s="40"/>
      <c r="AR88" s="40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</row>
    <row r="89" spans="1:80" s="48" customFormat="1" ht="15.5" x14ac:dyDescent="0.35">
      <c r="A89" s="33" t="s">
        <v>40</v>
      </c>
      <c r="B89" s="43"/>
      <c r="C89" s="44">
        <f>+C88*100/C87</f>
        <v>64.553136850360261</v>
      </c>
      <c r="D89" s="44">
        <f t="shared" ref="D89:AP89" si="128">+D88*100/D87</f>
        <v>105.86254654427651</v>
      </c>
      <c r="E89" s="44">
        <f t="shared" si="128"/>
        <v>57.787139762668481</v>
      </c>
      <c r="F89" s="44">
        <f t="shared" si="128"/>
        <v>73.966916617585312</v>
      </c>
      <c r="G89" s="44" t="e">
        <f t="shared" si="128"/>
        <v>#DIV/0!</v>
      </c>
      <c r="H89" s="44">
        <f t="shared" si="128"/>
        <v>68.537944133123872</v>
      </c>
      <c r="I89" s="44">
        <f t="shared" si="128"/>
        <v>83.260978694837505</v>
      </c>
      <c r="J89" s="44">
        <f t="shared" si="128"/>
        <v>106.77862329153385</v>
      </c>
      <c r="K89" s="44">
        <f t="shared" si="128"/>
        <v>42.963408020030336</v>
      </c>
      <c r="L89" s="44">
        <f t="shared" si="128"/>
        <v>87.016902508500067</v>
      </c>
      <c r="M89" s="44" t="e">
        <f t="shared" si="128"/>
        <v>#DIV/0!</v>
      </c>
      <c r="N89" s="44">
        <f t="shared" si="128"/>
        <v>78.577561151369764</v>
      </c>
      <c r="O89" s="44">
        <f t="shared" si="128"/>
        <v>122.19812870069526</v>
      </c>
      <c r="P89" s="44">
        <f t="shared" si="128"/>
        <v>314.70441824361524</v>
      </c>
      <c r="Q89" s="44">
        <f t="shared" si="128"/>
        <v>202.42684703287148</v>
      </c>
      <c r="R89" s="44">
        <f t="shared" si="128"/>
        <v>242.64529909284107</v>
      </c>
      <c r="S89" s="44">
        <f t="shared" si="128"/>
        <v>212.66439223645241</v>
      </c>
      <c r="T89" s="44">
        <f t="shared" si="128"/>
        <v>272.88890096011767</v>
      </c>
      <c r="U89" s="44">
        <f t="shared" si="128"/>
        <v>-2.1832999740798895</v>
      </c>
      <c r="V89" s="44">
        <f t="shared" si="128"/>
        <v>322.99707749558269</v>
      </c>
      <c r="W89" s="44">
        <f t="shared" si="128"/>
        <v>-193.42787278768066</v>
      </c>
      <c r="X89" s="44">
        <f t="shared" si="128"/>
        <v>250.3079687071743</v>
      </c>
      <c r="Y89" s="44">
        <f t="shared" si="128"/>
        <v>999.97617790486436</v>
      </c>
      <c r="Z89" s="44">
        <f t="shared" si="128"/>
        <v>10168.948366482415</v>
      </c>
      <c r="AA89" s="44">
        <f t="shared" si="128"/>
        <v>176.13329086246259</v>
      </c>
      <c r="AB89" s="44">
        <f t="shared" si="128"/>
        <v>114.53628672474524</v>
      </c>
      <c r="AC89" s="44">
        <f t="shared" si="128"/>
        <v>81.227667472981608</v>
      </c>
      <c r="AD89" s="44">
        <f t="shared" si="128"/>
        <v>156.17537845585073</v>
      </c>
      <c r="AE89" s="44">
        <f t="shared" si="128"/>
        <v>174.25657078542963</v>
      </c>
      <c r="AF89" s="44">
        <f t="shared" si="128"/>
        <v>137.92111557568464</v>
      </c>
      <c r="AG89" s="44">
        <f t="shared" si="128"/>
        <v>159.78286763531992</v>
      </c>
      <c r="AH89" s="44">
        <f t="shared" si="128"/>
        <v>146.88380665113343</v>
      </c>
      <c r="AI89" s="44">
        <f t="shared" si="128"/>
        <v>285.2741521639748</v>
      </c>
      <c r="AJ89" s="44">
        <f t="shared" si="128"/>
        <v>149.42063878335972</v>
      </c>
      <c r="AK89" s="45">
        <f t="shared" si="128"/>
        <v>187.84386963239709</v>
      </c>
      <c r="AL89" s="44">
        <f t="shared" si="128"/>
        <v>136.37560610229241</v>
      </c>
      <c r="AM89" s="44">
        <f t="shared" si="128"/>
        <v>162.94401475471557</v>
      </c>
      <c r="AN89" s="44">
        <f t="shared" si="128"/>
        <v>169.3225492845358</v>
      </c>
      <c r="AO89" s="45">
        <f t="shared" si="128"/>
        <v>149.78001600560731</v>
      </c>
      <c r="AP89" s="44">
        <f t="shared" si="128"/>
        <v>338.7652863479567</v>
      </c>
      <c r="AQ89" s="46"/>
      <c r="AR89" s="46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</row>
    <row r="90" spans="1:80" ht="15.5" x14ac:dyDescent="0.35">
      <c r="C90" s="16"/>
      <c r="D90" s="13"/>
      <c r="E90" s="13"/>
      <c r="F90" s="13"/>
      <c r="G90" s="13"/>
      <c r="H90" s="9"/>
      <c r="I90" s="8"/>
      <c r="J90" s="8"/>
      <c r="K90" s="8"/>
      <c r="L90" s="8"/>
      <c r="M90" s="8"/>
      <c r="N90" s="9"/>
      <c r="O90" s="16"/>
      <c r="P90" s="13"/>
      <c r="Q90" s="13"/>
      <c r="R90" s="13"/>
      <c r="S90" s="13"/>
      <c r="T90" s="9"/>
      <c r="U90" s="8"/>
      <c r="V90" s="8"/>
      <c r="W90" s="8"/>
      <c r="X90" s="8"/>
      <c r="Y90" s="8"/>
      <c r="Z90" s="9"/>
      <c r="AA90" s="16"/>
      <c r="AB90" s="13"/>
      <c r="AC90" s="13"/>
      <c r="AD90" s="13"/>
      <c r="AE90" s="13"/>
      <c r="AF90" s="13"/>
      <c r="AG90" s="13"/>
      <c r="AH90" s="12"/>
      <c r="AI90" s="13"/>
      <c r="AJ90" s="13"/>
      <c r="AK90" s="13"/>
      <c r="AL90" s="13"/>
      <c r="AM90" s="13"/>
      <c r="AN90" s="13"/>
      <c r="AO90" s="13"/>
      <c r="AP90" s="13"/>
    </row>
    <row r="91" spans="1:80" ht="15.5" x14ac:dyDescent="0.35">
      <c r="A91" s="17" t="s">
        <v>95</v>
      </c>
      <c r="B91" s="17">
        <v>100</v>
      </c>
      <c r="C91" s="7"/>
      <c r="D91" s="8">
        <v>65946.39</v>
      </c>
      <c r="E91" s="8">
        <v>8118.43</v>
      </c>
      <c r="F91" s="8">
        <v>12733.29</v>
      </c>
      <c r="G91" s="8"/>
      <c r="H91" s="9">
        <f t="shared" si="101"/>
        <v>86798.110000000015</v>
      </c>
      <c r="I91" s="30"/>
      <c r="J91" s="30">
        <f t="shared" ref="J91:J106" si="129">(D91+149.43)/300794*2*288.25/1000*1000/B91/10</f>
        <v>0.12667885739077242</v>
      </c>
      <c r="K91" s="30">
        <f>(E91+149.43)/300794*2*288.25/1000*1000/B91/10</f>
        <v>1.5846131538528031E-2</v>
      </c>
      <c r="L91" s="30">
        <f>(F91+149.43)/300794*2*288.25/1000*1000/B91/10</f>
        <v>2.4690944899166876E-2</v>
      </c>
      <c r="M91" s="8"/>
      <c r="N91" s="9">
        <f>SUM(I91:M91)</f>
        <v>0.16721593382846733</v>
      </c>
      <c r="O91" s="7"/>
      <c r="P91" s="8">
        <v>19369.71</v>
      </c>
      <c r="Q91" s="8">
        <v>397.27</v>
      </c>
      <c r="R91" s="8">
        <v>25998.68</v>
      </c>
      <c r="S91" s="8">
        <v>1413.06</v>
      </c>
      <c r="T91" s="9">
        <f>SUM(O91:S91)</f>
        <v>47178.720000000001</v>
      </c>
      <c r="U91" s="30">
        <f t="shared" ref="U91:U106" si="130">(O91-4195.6)/220309*2*302.28/1000*1000/B91/10</f>
        <v>-1.1513337793735163E-2</v>
      </c>
      <c r="V91" s="30">
        <f>(P91-4195.6)/220309*2*302.28/1000*1000/B91/10</f>
        <v>4.1639969050742368E-2</v>
      </c>
      <c r="W91" s="10">
        <f t="shared" ref="W91:W106" si="131">(Q91-4195.6)/220309*2*302.28/1000*1000*B91</f>
        <v>-1042.317102251837</v>
      </c>
      <c r="X91" s="30">
        <f>(R91-4195.6)/220309*2*302.28/1000*1000/B91*10</f>
        <v>5.9830828721477562</v>
      </c>
      <c r="Y91" s="8">
        <f t="shared" ref="Y91:Y106" si="132">(S91-4195.6)/220309*2*302.28/1000*1000*B91</f>
        <v>-763.56952389598246</v>
      </c>
      <c r="Z91" s="11">
        <f>SUM(U91:Y91)</f>
        <v>-1799.8734166444146</v>
      </c>
      <c r="AA91" s="7"/>
      <c r="AB91" s="8">
        <v>8506.99</v>
      </c>
      <c r="AC91" s="8"/>
      <c r="AD91" s="8"/>
      <c r="AE91" s="8">
        <v>584893.16</v>
      </c>
      <c r="AF91" s="8"/>
      <c r="AG91" s="8">
        <v>696.03</v>
      </c>
      <c r="AH91" s="12">
        <f>SUM(AA91:AG91)</f>
        <v>594096.18000000005</v>
      </c>
      <c r="AI91" s="20"/>
      <c r="AJ91" s="13">
        <f>(AB91-63.701)/2108.2*2*272.2/1000*1000/B91/10</f>
        <v>2.1803085720519881</v>
      </c>
      <c r="AK91" s="20"/>
      <c r="AL91" s="32"/>
      <c r="AM91" s="20">
        <f t="shared" ref="AM91:AM106" si="133">(AE91-63.701)/2108.2*2*272.2/1000*1000/B91/10</f>
        <v>151.02037637776306</v>
      </c>
      <c r="AN91" s="32"/>
      <c r="AO91" s="32">
        <f t="shared" ref="AO91:AO105" si="134">(AG91-63.701)/2108.2*2*272.2/1000*1000/B91/10</f>
        <v>0.1632861719001992</v>
      </c>
      <c r="AP91" s="14">
        <f>SUM(AI91:AO91)</f>
        <v>153.36397112171525</v>
      </c>
    </row>
    <row r="92" spans="1:80" ht="15.5" x14ac:dyDescent="0.35">
      <c r="A92" s="21" t="s">
        <v>96</v>
      </c>
      <c r="B92" s="21">
        <v>91.2</v>
      </c>
      <c r="C92" s="16">
        <v>103.56</v>
      </c>
      <c r="D92" s="13">
        <v>8149.69</v>
      </c>
      <c r="E92" s="13">
        <v>3273.1</v>
      </c>
      <c r="F92" s="13">
        <v>8772.51</v>
      </c>
      <c r="G92" s="13"/>
      <c r="H92" s="9">
        <f t="shared" si="101"/>
        <v>20298.86</v>
      </c>
      <c r="I92" s="30">
        <f t="shared" ref="I92:I96" si="135">(C92+149.43)/300794*2*288.25/1000*1000/B92/10</f>
        <v>5.3166571990342763E-4</v>
      </c>
      <c r="J92" s="30">
        <f t="shared" si="129"/>
        <v>1.7440838014802694E-2</v>
      </c>
      <c r="K92" s="30">
        <f t="shared" ref="K92:K95" si="136">(E92+149.43)/300794*2*288.25/1000*1000/B92/10</f>
        <v>7.1925446710979796E-3</v>
      </c>
      <c r="L92" s="30">
        <f t="shared" ref="L92:L106" si="137">(F92+149.43)/300794*2*288.25/1000*1000/B92/10</f>
        <v>1.8749712055951565E-2</v>
      </c>
      <c r="M92" s="8"/>
      <c r="N92" s="9">
        <f t="shared" ref="N92:N106" si="138">SUM(I92:M92)</f>
        <v>4.3914760461755666E-2</v>
      </c>
      <c r="O92" s="16"/>
      <c r="P92" s="13">
        <v>589.5</v>
      </c>
      <c r="Q92" s="13"/>
      <c r="R92" s="13">
        <v>2620.6</v>
      </c>
      <c r="S92" s="13"/>
      <c r="T92" s="9">
        <f t="shared" ref="T92:T106" si="139">SUM(O92:S92)</f>
        <v>3210.1</v>
      </c>
      <c r="U92" s="30">
        <f t="shared" si="130"/>
        <v>-1.2624273896639431E-2</v>
      </c>
      <c r="V92" s="30">
        <f t="shared" ref="V92:V106" si="140">(P92-4195.6)/220309*2*302.28/1000*1000/B92/10</f>
        <v>-1.0850508651604409E-2</v>
      </c>
      <c r="W92" s="10">
        <f t="shared" si="131"/>
        <v>-1050.0164067886469</v>
      </c>
      <c r="X92" s="30">
        <f t="shared" ref="X92:X106" si="141">(R92-4195.6)/220309*2*302.28/1000*1000/B92*10</f>
        <v>-0.47390674485668582</v>
      </c>
      <c r="Y92" s="8">
        <f t="shared" si="132"/>
        <v>-1050.0164067886469</v>
      </c>
      <c r="Z92" s="11">
        <f t="shared" ref="Z92:Z106" si="142">SUM(U92:Y92)</f>
        <v>-2100.5301951046986</v>
      </c>
      <c r="AA92" s="16">
        <v>196.4</v>
      </c>
      <c r="AB92" s="13"/>
      <c r="AC92" s="13">
        <v>1883.6</v>
      </c>
      <c r="AD92" s="13">
        <v>15864.03</v>
      </c>
      <c r="AE92" s="13">
        <v>31673.03</v>
      </c>
      <c r="AF92" s="13">
        <v>330.96</v>
      </c>
      <c r="AG92" s="13"/>
      <c r="AH92" s="12">
        <f t="shared" ref="AH92:AH106" si="143">SUM(AA92:AG92)</f>
        <v>49948.02</v>
      </c>
      <c r="AI92" s="20">
        <f t="shared" ref="AI92" si="144">(AA92-63.701)/2108.2*2*272.2/1000*1000/B92/10</f>
        <v>3.7573280898147085E-2</v>
      </c>
      <c r="AJ92" s="13"/>
      <c r="AK92" s="20">
        <f t="shared" ref="AK92:AK103" si="145">(AC92-63.701)/2108.2*2*272.2/1000*1000/B92/10</f>
        <v>0.51529835442058336</v>
      </c>
      <c r="AL92" s="32">
        <f t="shared" ref="AL92:AL105" si="146">(AD92-63.701)/2108.2*2*272.2/1000*1000/B92/10</f>
        <v>4.4738106526811769</v>
      </c>
      <c r="AM92" s="20">
        <f t="shared" si="133"/>
        <v>8.9500764701990718</v>
      </c>
      <c r="AN92" s="32">
        <f t="shared" ref="AN92:AN103" si="147">(AF92-63.701)/2108.2*2*272.2/1000*1000/B92/10</f>
        <v>7.5673497762288253E-2</v>
      </c>
      <c r="AO92" s="32"/>
      <c r="AP92" s="14">
        <f t="shared" ref="AP92:AP103" si="148">SUM(AI92:AO92)</f>
        <v>14.052432255961268</v>
      </c>
    </row>
    <row r="93" spans="1:80" ht="15.5" x14ac:dyDescent="0.35">
      <c r="A93" s="22" t="s">
        <v>97</v>
      </c>
      <c r="B93" s="22">
        <v>35.200000000000003</v>
      </c>
      <c r="C93" s="16"/>
      <c r="D93" s="13">
        <v>23259.19</v>
      </c>
      <c r="E93" s="13">
        <v>8693.7800000000007</v>
      </c>
      <c r="F93" s="13">
        <v>34235.51</v>
      </c>
      <c r="G93" s="13"/>
      <c r="H93" s="9">
        <f t="shared" si="101"/>
        <v>66188.48000000001</v>
      </c>
      <c r="I93" s="30"/>
      <c r="J93" s="30">
        <f t="shared" si="129"/>
        <v>0.12745688220555051</v>
      </c>
      <c r="K93" s="30">
        <f t="shared" si="136"/>
        <v>4.8150124838155624E-2</v>
      </c>
      <c r="L93" s="30">
        <f t="shared" si="137"/>
        <v>0.18722151272586435</v>
      </c>
      <c r="M93" s="8"/>
      <c r="N93" s="9">
        <f t="shared" si="138"/>
        <v>0.36282851976957048</v>
      </c>
      <c r="O93" s="16"/>
      <c r="P93" s="13">
        <v>23902.67</v>
      </c>
      <c r="Q93" s="13"/>
      <c r="R93" s="13">
        <v>108660.7</v>
      </c>
      <c r="S93" s="13">
        <v>2531.73</v>
      </c>
      <c r="T93" s="9">
        <f t="shared" si="139"/>
        <v>135095.1</v>
      </c>
      <c r="U93" s="30">
        <f t="shared" si="130"/>
        <v>-3.2708346004929438E-2</v>
      </c>
      <c r="V93" s="30">
        <f t="shared" si="140"/>
        <v>0.15363372683367446</v>
      </c>
      <c r="W93" s="10">
        <f t="shared" si="131"/>
        <v>-405.26949033947778</v>
      </c>
      <c r="X93" s="30">
        <f t="shared" si="141"/>
        <v>81.439618558479211</v>
      </c>
      <c r="Y93" s="8">
        <f t="shared" si="132"/>
        <v>-160.71974136980336</v>
      </c>
      <c r="Z93" s="11">
        <f t="shared" si="142"/>
        <v>-484.42868776997318</v>
      </c>
      <c r="AA93" s="16"/>
      <c r="AB93" s="13"/>
      <c r="AC93" s="13">
        <v>1931.02</v>
      </c>
      <c r="AD93" s="13">
        <v>14562.09</v>
      </c>
      <c r="AE93" s="13">
        <v>52772.639999999999</v>
      </c>
      <c r="AF93" s="13">
        <v>588.23</v>
      </c>
      <c r="AG93" s="13">
        <v>899.79</v>
      </c>
      <c r="AH93" s="12">
        <f t="shared" si="143"/>
        <v>70753.76999999999</v>
      </c>
      <c r="AI93" s="20"/>
      <c r="AJ93" s="13"/>
      <c r="AK93" s="20">
        <f t="shared" si="145"/>
        <v>1.3698788491474845</v>
      </c>
      <c r="AL93" s="32">
        <f t="shared" si="146"/>
        <v>10.636124003350554</v>
      </c>
      <c r="AM93" s="20">
        <f t="shared" si="133"/>
        <v>38.667662406425983</v>
      </c>
      <c r="AN93" s="32">
        <f t="shared" si="147"/>
        <v>0.38479830327034692</v>
      </c>
      <c r="AO93" s="32">
        <f t="shared" si="134"/>
        <v>0.61336099354468687</v>
      </c>
      <c r="AP93" s="14">
        <f t="shared" si="148"/>
        <v>51.67182455573905</v>
      </c>
    </row>
    <row r="94" spans="1:80" ht="15.5" x14ac:dyDescent="0.35">
      <c r="A94" s="23" t="s">
        <v>98</v>
      </c>
      <c r="B94" s="23">
        <v>88.6</v>
      </c>
      <c r="C94" s="16"/>
      <c r="D94" s="13">
        <v>6018.29</v>
      </c>
      <c r="E94" s="13">
        <v>7526.51</v>
      </c>
      <c r="F94" s="13">
        <v>12534.13</v>
      </c>
      <c r="G94" s="13"/>
      <c r="H94" s="9">
        <f t="shared" si="101"/>
        <v>26078.93</v>
      </c>
      <c r="I94" s="30"/>
      <c r="J94" s="30">
        <f t="shared" si="129"/>
        <v>1.3342004114287678E-2</v>
      </c>
      <c r="K94" s="30">
        <f t="shared" si="136"/>
        <v>1.6604583713434682E-2</v>
      </c>
      <c r="L94" s="30">
        <f t="shared" si="137"/>
        <v>2.7437060972906456E-2</v>
      </c>
      <c r="M94" s="8"/>
      <c r="N94" s="9">
        <f t="shared" si="138"/>
        <v>5.7383648800628816E-2</v>
      </c>
      <c r="O94" s="16"/>
      <c r="P94" s="13">
        <v>11642.46</v>
      </c>
      <c r="Q94" s="13"/>
      <c r="R94" s="13"/>
      <c r="S94" s="13"/>
      <c r="T94" s="9">
        <f t="shared" si="139"/>
        <v>11642.46</v>
      </c>
      <c r="U94" s="30">
        <f t="shared" si="130"/>
        <v>-1.2994737916179644E-2</v>
      </c>
      <c r="V94" s="30">
        <f t="shared" si="140"/>
        <v>2.3064637715340241E-2</v>
      </c>
      <c r="W94" s="10">
        <f t="shared" si="131"/>
        <v>-1020.0817285249353</v>
      </c>
      <c r="X94" s="30">
        <f t="shared" si="141"/>
        <v>-1.2994737916179644</v>
      </c>
      <c r="Y94" s="8">
        <f t="shared" si="132"/>
        <v>-1020.0817285249353</v>
      </c>
      <c r="Z94" s="11">
        <f t="shared" si="142"/>
        <v>-2041.4528609416893</v>
      </c>
      <c r="AA94" s="16"/>
      <c r="AB94" s="13"/>
      <c r="AC94" s="13">
        <v>208.26</v>
      </c>
      <c r="AD94" s="13">
        <v>20798.93</v>
      </c>
      <c r="AE94" s="13">
        <v>97450.17</v>
      </c>
      <c r="AF94" s="13"/>
      <c r="AG94" s="13"/>
      <c r="AH94" s="12">
        <f t="shared" si="143"/>
        <v>118457.36</v>
      </c>
      <c r="AI94" s="20"/>
      <c r="AJ94" s="13"/>
      <c r="AK94" s="20">
        <f t="shared" si="145"/>
        <v>4.2132547680635631E-2</v>
      </c>
      <c r="AL94" s="32">
        <f t="shared" si="146"/>
        <v>6.0434011338719733</v>
      </c>
      <c r="AM94" s="20">
        <f t="shared" si="133"/>
        <v>28.383843611198493</v>
      </c>
      <c r="AN94" s="32"/>
      <c r="AO94" s="32"/>
      <c r="AP94" s="14">
        <f t="shared" si="148"/>
        <v>34.469377292751105</v>
      </c>
    </row>
    <row r="95" spans="1:80" ht="15.5" x14ac:dyDescent="0.35">
      <c r="A95" s="23" t="s">
        <v>99</v>
      </c>
      <c r="B95" s="23">
        <v>153.5</v>
      </c>
      <c r="C95" s="16"/>
      <c r="D95" s="13">
        <v>2862.61</v>
      </c>
      <c r="E95" s="13">
        <v>620.66999999999996</v>
      </c>
      <c r="F95" s="13">
        <v>10842.78</v>
      </c>
      <c r="G95" s="13"/>
      <c r="H95" s="9">
        <f t="shared" si="101"/>
        <v>14326.060000000001</v>
      </c>
      <c r="I95" s="30"/>
      <c r="J95" s="30">
        <f t="shared" si="129"/>
        <v>3.7608195672521791E-3</v>
      </c>
      <c r="K95" s="30">
        <f t="shared" si="136"/>
        <v>9.6154338877999716E-4</v>
      </c>
      <c r="L95" s="30">
        <f t="shared" si="137"/>
        <v>1.3724823858695464E-2</v>
      </c>
      <c r="M95" s="8"/>
      <c r="N95" s="9">
        <f t="shared" si="138"/>
        <v>1.844718681472764E-2</v>
      </c>
      <c r="O95" s="16"/>
      <c r="P95" s="13">
        <v>1890.41</v>
      </c>
      <c r="Q95" s="13"/>
      <c r="R95" s="13">
        <v>13912.63</v>
      </c>
      <c r="S95" s="13"/>
      <c r="T95" s="9">
        <f t="shared" si="139"/>
        <v>15803.039999999999</v>
      </c>
      <c r="U95" s="30">
        <f t="shared" si="130"/>
        <v>-7.5005457939642754E-3</v>
      </c>
      <c r="V95" s="30">
        <f t="shared" si="140"/>
        <v>-4.1210275428516805E-3</v>
      </c>
      <c r="W95" s="10">
        <f t="shared" si="131"/>
        <v>-1767.2973513383474</v>
      </c>
      <c r="X95" s="30">
        <f t="shared" si="141"/>
        <v>1.7371300528249753</v>
      </c>
      <c r="Y95" s="8">
        <f t="shared" si="132"/>
        <v>-1767.2973513383474</v>
      </c>
      <c r="Z95" s="11">
        <f t="shared" si="142"/>
        <v>-3532.8691941972065</v>
      </c>
      <c r="AA95" s="16"/>
      <c r="AB95" s="13"/>
      <c r="AC95" s="13">
        <v>465.77</v>
      </c>
      <c r="AD95" s="13">
        <v>5046.1499999999996</v>
      </c>
      <c r="AE95" s="13">
        <v>32068.91</v>
      </c>
      <c r="AF95" s="13">
        <v>1162.5</v>
      </c>
      <c r="AG95" s="13"/>
      <c r="AH95" s="12">
        <f t="shared" si="143"/>
        <v>38743.33</v>
      </c>
      <c r="AI95" s="20"/>
      <c r="AJ95" s="13"/>
      <c r="AK95" s="20">
        <f t="shared" si="145"/>
        <v>6.7639208587408184E-2</v>
      </c>
      <c r="AL95" s="32">
        <f t="shared" si="146"/>
        <v>0.83818674701885332</v>
      </c>
      <c r="AM95" s="20">
        <f t="shared" si="133"/>
        <v>5.3841679100716391</v>
      </c>
      <c r="AN95" s="32">
        <f t="shared" si="147"/>
        <v>0.18484860746945309</v>
      </c>
      <c r="AO95" s="32"/>
      <c r="AP95" s="14">
        <f t="shared" si="148"/>
        <v>6.4748424731473539</v>
      </c>
    </row>
    <row r="96" spans="1:80" ht="15.5" x14ac:dyDescent="0.35">
      <c r="A96" s="23" t="s">
        <v>100</v>
      </c>
      <c r="B96" s="23">
        <v>99.1</v>
      </c>
      <c r="C96" s="16">
        <v>207.84</v>
      </c>
      <c r="D96" s="13">
        <v>6809.06</v>
      </c>
      <c r="E96" s="13">
        <v>3046.57</v>
      </c>
      <c r="F96" s="13">
        <v>19160.919999999998</v>
      </c>
      <c r="G96" s="13"/>
      <c r="H96" s="9">
        <f t="shared" si="101"/>
        <v>29224.39</v>
      </c>
      <c r="I96" s="30">
        <f t="shared" si="135"/>
        <v>6.9096020920130885E-4</v>
      </c>
      <c r="J96" s="30">
        <f t="shared" si="129"/>
        <v>1.345772022874917E-2</v>
      </c>
      <c r="K96" s="30">
        <f t="shared" ref="K92:K106" si="149">(E96+149.43)/300794*2*288.25/1000*1000/B96/10</f>
        <v>6.1810642612236764E-3</v>
      </c>
      <c r="L96" s="30">
        <f t="shared" si="137"/>
        <v>3.7346218478323104E-2</v>
      </c>
      <c r="M96" s="8"/>
      <c r="N96" s="9">
        <f t="shared" si="138"/>
        <v>5.7675963177497257E-2</v>
      </c>
      <c r="O96" s="16"/>
      <c r="P96" s="13">
        <v>20757.36</v>
      </c>
      <c r="Q96" s="13"/>
      <c r="R96" s="13">
        <v>2657.77</v>
      </c>
      <c r="S96" s="13"/>
      <c r="T96" s="9">
        <f t="shared" si="139"/>
        <v>23415.13</v>
      </c>
      <c r="U96" s="30">
        <f t="shared" si="130"/>
        <v>-1.1617898883688358E-2</v>
      </c>
      <c r="V96" s="30">
        <f t="shared" si="140"/>
        <v>4.58606285193809E-2</v>
      </c>
      <c r="W96" s="10">
        <f t="shared" si="131"/>
        <v>-1140.9717753591547</v>
      </c>
      <c r="X96" s="30">
        <f t="shared" si="141"/>
        <v>-0.42583548098728363</v>
      </c>
      <c r="Y96" s="8">
        <f t="shared" si="132"/>
        <v>-1140.9717753591547</v>
      </c>
      <c r="Z96" s="11">
        <f t="shared" si="142"/>
        <v>-2282.3351434696606</v>
      </c>
      <c r="AA96" s="16">
        <v>280</v>
      </c>
      <c r="AB96" s="13"/>
      <c r="AC96" s="13">
        <v>403</v>
      </c>
      <c r="AD96" s="13">
        <v>3594.13</v>
      </c>
      <c r="AE96" s="13">
        <v>52106.95</v>
      </c>
      <c r="AF96" s="13"/>
      <c r="AG96" s="13"/>
      <c r="AH96" s="12">
        <f t="shared" si="143"/>
        <v>56384.079999999994</v>
      </c>
      <c r="AI96" s="20">
        <f t="shared" ref="AI96:AI105" si="150">(AA96-63.701)/2108.2*2*272.2/1000*1000/B96/10</f>
        <v>5.6362099805181462E-2</v>
      </c>
      <c r="AJ96" s="13"/>
      <c r="AK96" s="20">
        <f t="shared" si="145"/>
        <v>8.841281791315847E-2</v>
      </c>
      <c r="AL96" s="32">
        <f t="shared" si="146"/>
        <v>0.91994133885550566</v>
      </c>
      <c r="AM96" s="20">
        <f t="shared" si="133"/>
        <v>13.561166692050865</v>
      </c>
      <c r="AN96" s="32"/>
      <c r="AO96" s="32"/>
      <c r="AP96" s="14">
        <f t="shared" si="148"/>
        <v>14.62588294862471</v>
      </c>
    </row>
    <row r="97" spans="1:80" ht="15.5" x14ac:dyDescent="0.35">
      <c r="A97" s="23" t="s">
        <v>101</v>
      </c>
      <c r="B97" s="23">
        <v>73.900000000000006</v>
      </c>
      <c r="C97" s="16"/>
      <c r="D97" s="13">
        <v>128579.43</v>
      </c>
      <c r="E97" s="13">
        <v>6959.61</v>
      </c>
      <c r="F97" s="13">
        <v>40818.51</v>
      </c>
      <c r="G97" s="13"/>
      <c r="H97" s="9">
        <f t="shared" si="101"/>
        <v>176357.55</v>
      </c>
      <c r="I97" s="30"/>
      <c r="J97" s="30">
        <f t="shared" si="129"/>
        <v>0.33385787703618847</v>
      </c>
      <c r="K97" s="30">
        <f t="shared" si="149"/>
        <v>1.8437271969668222E-2</v>
      </c>
      <c r="L97" s="30">
        <f t="shared" si="137"/>
        <v>0.10625021828784893</v>
      </c>
      <c r="M97" s="8"/>
      <c r="N97" s="9">
        <f t="shared" si="138"/>
        <v>0.4585453672937056</v>
      </c>
      <c r="O97" s="16"/>
      <c r="P97" s="13">
        <v>144602.56</v>
      </c>
      <c r="Q97" s="13">
        <v>682.73</v>
      </c>
      <c r="R97" s="13">
        <v>344835.4</v>
      </c>
      <c r="S97" s="13">
        <v>1331.42</v>
      </c>
      <c r="T97" s="9">
        <f t="shared" si="139"/>
        <v>491452.11000000004</v>
      </c>
      <c r="U97" s="30">
        <f t="shared" si="130"/>
        <v>-1.5579618124134184E-2</v>
      </c>
      <c r="V97" s="30">
        <f t="shared" si="140"/>
        <v>0.52137639879173014</v>
      </c>
      <c r="W97" s="10">
        <f t="shared" si="131"/>
        <v>-712.38322893790087</v>
      </c>
      <c r="X97" s="30">
        <f t="shared" si="141"/>
        <v>126.49056158550492</v>
      </c>
      <c r="Y97" s="8">
        <f t="shared" si="132"/>
        <v>-580.83384715613079</v>
      </c>
      <c r="Z97" s="11">
        <f t="shared" si="142"/>
        <v>-1166.2207177278592</v>
      </c>
      <c r="AA97" s="16">
        <v>910.42</v>
      </c>
      <c r="AB97" s="13"/>
      <c r="AC97" s="13"/>
      <c r="AD97" s="13">
        <v>4337.6899999999996</v>
      </c>
      <c r="AE97" s="13">
        <v>76835.350000000006</v>
      </c>
      <c r="AF97" s="13">
        <v>444.42</v>
      </c>
      <c r="AG97" s="13">
        <v>704.87</v>
      </c>
      <c r="AH97" s="12">
        <f t="shared" si="143"/>
        <v>83232.75</v>
      </c>
      <c r="AI97" s="20">
        <f t="shared" si="150"/>
        <v>0.29587016532775745</v>
      </c>
      <c r="AJ97" s="13"/>
      <c r="AK97" s="20">
        <f t="shared" si="145"/>
        <v>-2.2259126583368836E-2</v>
      </c>
      <c r="AL97" s="32">
        <f t="shared" si="146"/>
        <v>1.4934657566902558</v>
      </c>
      <c r="AM97" s="20">
        <f t="shared" si="133"/>
        <v>26.826421141033297</v>
      </c>
      <c r="AN97" s="32">
        <f t="shared" si="147"/>
        <v>0.13303515507909766</v>
      </c>
      <c r="AO97" s="32">
        <f t="shared" si="134"/>
        <v>0.22404455082859004</v>
      </c>
      <c r="AP97" s="14">
        <f t="shared" si="148"/>
        <v>28.950577642375631</v>
      </c>
    </row>
    <row r="98" spans="1:80" ht="15.5" x14ac:dyDescent="0.35">
      <c r="A98" s="18" t="s">
        <v>102</v>
      </c>
      <c r="B98" s="18">
        <v>116.1</v>
      </c>
      <c r="C98" s="16"/>
      <c r="D98" s="13">
        <v>2941.14</v>
      </c>
      <c r="E98" s="13">
        <v>9804.67</v>
      </c>
      <c r="F98" s="13">
        <v>16938.900000000001</v>
      </c>
      <c r="G98" s="13"/>
      <c r="H98" s="9">
        <f t="shared" si="101"/>
        <v>29684.71</v>
      </c>
      <c r="I98" s="30"/>
      <c r="J98" s="30">
        <f t="shared" si="129"/>
        <v>5.1019536338612788E-3</v>
      </c>
      <c r="K98" s="30">
        <f t="shared" si="149"/>
        <v>1.6432359295152205E-2</v>
      </c>
      <c r="L98" s="30">
        <f t="shared" si="137"/>
        <v>2.8209640079377173E-2</v>
      </c>
      <c r="M98" s="8"/>
      <c r="N98" s="9">
        <f t="shared" si="138"/>
        <v>4.9743953008390657E-2</v>
      </c>
      <c r="O98" s="16">
        <v>98.74</v>
      </c>
      <c r="P98" s="13">
        <v>7005.8</v>
      </c>
      <c r="Q98" s="13"/>
      <c r="R98" s="13">
        <v>11268.28</v>
      </c>
      <c r="S98" s="13"/>
      <c r="T98" s="9">
        <f t="shared" si="139"/>
        <v>18372.82</v>
      </c>
      <c r="U98" s="30">
        <f t="shared" si="130"/>
        <v>-9.683359901021333E-3</v>
      </c>
      <c r="V98" s="30">
        <f t="shared" si="140"/>
        <v>6.6422035397475489E-3</v>
      </c>
      <c r="W98" s="10">
        <f t="shared" si="131"/>
        <v>-1336.6985178526522</v>
      </c>
      <c r="X98" s="30">
        <f t="shared" si="141"/>
        <v>1.6717023746175252</v>
      </c>
      <c r="Y98" s="8">
        <f t="shared" si="132"/>
        <v>-1336.6985178526522</v>
      </c>
      <c r="Z98" s="11">
        <f t="shared" si="142"/>
        <v>-2671.7283744870483</v>
      </c>
      <c r="AA98" s="16"/>
      <c r="AB98" s="13"/>
      <c r="AC98" s="13"/>
      <c r="AD98" s="13">
        <v>2996.82</v>
      </c>
      <c r="AE98" s="13">
        <v>24935.37</v>
      </c>
      <c r="AF98" s="13"/>
      <c r="AG98" s="13"/>
      <c r="AH98" s="12">
        <f t="shared" si="143"/>
        <v>27932.19</v>
      </c>
      <c r="AI98" s="20"/>
      <c r="AJ98" s="13"/>
      <c r="AK98" s="20">
        <f t="shared" si="145"/>
        <v>-1.4168384621110744E-2</v>
      </c>
      <c r="AL98" s="32">
        <f t="shared" si="146"/>
        <v>0.65238470560097528</v>
      </c>
      <c r="AM98" s="20">
        <f t="shared" si="133"/>
        <v>5.5319598210539365</v>
      </c>
      <c r="AN98" s="32"/>
      <c r="AO98" s="32"/>
      <c r="AP98" s="14">
        <f t="shared" si="148"/>
        <v>6.1701761420338013</v>
      </c>
    </row>
    <row r="99" spans="1:80" ht="15.5" x14ac:dyDescent="0.35">
      <c r="A99" s="18" t="s">
        <v>103</v>
      </c>
      <c r="B99" s="18">
        <v>77.8</v>
      </c>
      <c r="C99" s="16"/>
      <c r="D99" s="13">
        <v>9705.98</v>
      </c>
      <c r="E99" s="13">
        <v>2863.91</v>
      </c>
      <c r="F99" s="13">
        <v>9027.2000000000007</v>
      </c>
      <c r="G99" s="13"/>
      <c r="H99" s="9">
        <f t="shared" si="101"/>
        <v>21597.09</v>
      </c>
      <c r="I99" s="30"/>
      <c r="J99" s="30">
        <f t="shared" si="129"/>
        <v>2.4278689552465198E-2</v>
      </c>
      <c r="K99" s="30">
        <f t="shared" si="149"/>
        <v>7.4233285450352113E-3</v>
      </c>
      <c r="L99" s="30">
        <f t="shared" si="137"/>
        <v>2.2606522804007011E-2</v>
      </c>
      <c r="M99" s="8"/>
      <c r="N99" s="9">
        <f t="shared" si="138"/>
        <v>5.430854090150742E-2</v>
      </c>
      <c r="O99" s="16"/>
      <c r="P99" s="13">
        <v>6744.14</v>
      </c>
      <c r="Q99" s="13"/>
      <c r="R99" s="13">
        <v>2087.02</v>
      </c>
      <c r="S99" s="13"/>
      <c r="T99" s="9">
        <f t="shared" si="139"/>
        <v>8831.16</v>
      </c>
      <c r="U99" s="30">
        <f t="shared" si="130"/>
        <v>-1.4798634696317692E-2</v>
      </c>
      <c r="V99" s="30">
        <f t="shared" si="140"/>
        <v>8.9891582774700822E-3</v>
      </c>
      <c r="W99" s="10">
        <f t="shared" si="131"/>
        <v>-895.73768035259559</v>
      </c>
      <c r="X99" s="30">
        <f t="shared" si="141"/>
        <v>-0.74373403441609198</v>
      </c>
      <c r="Y99" s="8">
        <f t="shared" si="132"/>
        <v>-895.73768035259559</v>
      </c>
      <c r="Z99" s="11">
        <f t="shared" si="142"/>
        <v>-1792.2249042160261</v>
      </c>
      <c r="AA99" s="16"/>
      <c r="AB99" s="13"/>
      <c r="AC99" s="13">
        <v>341.23</v>
      </c>
      <c r="AD99" s="13">
        <v>5478.64</v>
      </c>
      <c r="AE99" s="13">
        <v>56173.33</v>
      </c>
      <c r="AF99" s="13"/>
      <c r="AG99" s="13"/>
      <c r="AH99" s="12">
        <f t="shared" si="143"/>
        <v>61993.200000000004</v>
      </c>
      <c r="AI99" s="20"/>
      <c r="AJ99" s="13"/>
      <c r="AK99" s="20">
        <f t="shared" si="145"/>
        <v>9.2116002174396056E-2</v>
      </c>
      <c r="AL99" s="32">
        <f t="shared" si="146"/>
        <v>1.7972987784996231</v>
      </c>
      <c r="AM99" s="20">
        <f t="shared" si="133"/>
        <v>18.623620259391107</v>
      </c>
      <c r="AN99" s="32"/>
      <c r="AO99" s="32"/>
      <c r="AP99" s="14">
        <f t="shared" si="148"/>
        <v>20.513035040065127</v>
      </c>
    </row>
    <row r="100" spans="1:80" ht="15.5" x14ac:dyDescent="0.35">
      <c r="A100" s="18" t="s">
        <v>104</v>
      </c>
      <c r="B100" s="18">
        <v>148.19999999999999</v>
      </c>
      <c r="C100" s="16">
        <v>215.52</v>
      </c>
      <c r="D100" s="13">
        <v>4488.7700000000004</v>
      </c>
      <c r="E100" s="13">
        <v>3951.77</v>
      </c>
      <c r="F100" s="13">
        <v>10436.75</v>
      </c>
      <c r="G100" s="13"/>
      <c r="H100" s="9">
        <f t="shared" si="101"/>
        <v>19092.810000000001</v>
      </c>
      <c r="I100" s="30">
        <f t="shared" ref="I100:I105" si="151">(C100+149.43)/300794*2*288.25/1000*1000/B100/10</f>
        <v>4.7197099180875106E-4</v>
      </c>
      <c r="J100" s="30">
        <f t="shared" si="129"/>
        <v>5.9983445792775713E-3</v>
      </c>
      <c r="K100" s="30">
        <f t="shared" si="149"/>
        <v>5.3038702057981906E-3</v>
      </c>
      <c r="L100" s="30">
        <f t="shared" si="137"/>
        <v>1.3690560005660952E-2</v>
      </c>
      <c r="M100" s="8"/>
      <c r="N100" s="9">
        <f t="shared" si="138"/>
        <v>2.5464745782545463E-2</v>
      </c>
      <c r="O100" s="16"/>
      <c r="P100" s="13">
        <v>93237.47</v>
      </c>
      <c r="Q100" s="13">
        <v>262.79000000000002</v>
      </c>
      <c r="R100" s="13">
        <v>103165.8</v>
      </c>
      <c r="S100" s="13">
        <v>1684.09</v>
      </c>
      <c r="T100" s="9">
        <f t="shared" si="139"/>
        <v>198350.15</v>
      </c>
      <c r="U100" s="30">
        <f t="shared" si="130"/>
        <v>-7.7687839363934971E-3</v>
      </c>
      <c r="V100" s="30">
        <f t="shared" si="140"/>
        <v>0.16487440397617459</v>
      </c>
      <c r="W100" s="10">
        <f t="shared" si="131"/>
        <v>-1599.4045941632887</v>
      </c>
      <c r="X100" s="30">
        <f t="shared" si="141"/>
        <v>18.325819905178083</v>
      </c>
      <c r="Y100" s="8">
        <f t="shared" si="132"/>
        <v>-1021.3869046018092</v>
      </c>
      <c r="Z100" s="11">
        <f t="shared" si="142"/>
        <v>-2602.3085732398799</v>
      </c>
      <c r="AA100" s="16">
        <v>1286.3699999999999</v>
      </c>
      <c r="AB100" s="13"/>
      <c r="AC100" s="13"/>
      <c r="AD100" s="13">
        <v>141229.07999999999</v>
      </c>
      <c r="AE100" s="13">
        <v>54522.42</v>
      </c>
      <c r="AF100" s="13"/>
      <c r="AG100" s="13"/>
      <c r="AH100" s="12">
        <f t="shared" si="143"/>
        <v>197037.87</v>
      </c>
      <c r="AI100" s="20">
        <f t="shared" si="150"/>
        <v>0.21304287045212952</v>
      </c>
      <c r="AJ100" s="13"/>
      <c r="AK100" s="20">
        <f t="shared" si="145"/>
        <v>-1.1099523984554369E-2</v>
      </c>
      <c r="AL100" s="32">
        <f t="shared" si="146"/>
        <v>24.597235679176265</v>
      </c>
      <c r="AM100" s="20">
        <f t="shared" si="133"/>
        <v>9.4891109669959128</v>
      </c>
      <c r="AN100" s="32"/>
      <c r="AO100" s="32"/>
      <c r="AP100" s="14">
        <f t="shared" si="148"/>
        <v>34.288289992639754</v>
      </c>
    </row>
    <row r="101" spans="1:80" ht="15.5" x14ac:dyDescent="0.35">
      <c r="A101" s="18" t="s">
        <v>105</v>
      </c>
      <c r="B101" s="18">
        <v>61.8</v>
      </c>
      <c r="C101" s="16"/>
      <c r="D101" s="13">
        <v>4129.6400000000003</v>
      </c>
      <c r="E101" s="13">
        <v>2836.54</v>
      </c>
      <c r="F101" s="13">
        <v>12761.25</v>
      </c>
      <c r="G101" s="13"/>
      <c r="H101" s="9">
        <f t="shared" si="101"/>
        <v>19727.43</v>
      </c>
      <c r="I101" s="30"/>
      <c r="J101" s="30">
        <f t="shared" si="129"/>
        <v>1.3270615265663763E-2</v>
      </c>
      <c r="K101" s="30">
        <f t="shared" si="149"/>
        <v>9.2603437346932896E-3</v>
      </c>
      <c r="L101" s="30">
        <f t="shared" si="137"/>
        <v>4.0039697200115867E-2</v>
      </c>
      <c r="M101" s="8"/>
      <c r="N101" s="9">
        <f t="shared" si="138"/>
        <v>6.2570656200472918E-2</v>
      </c>
      <c r="O101" s="16"/>
      <c r="P101" s="13">
        <v>3143.07</v>
      </c>
      <c r="Q101" s="13"/>
      <c r="R101" s="13">
        <v>2416.56</v>
      </c>
      <c r="S101" s="13"/>
      <c r="T101" s="9">
        <f t="shared" si="139"/>
        <v>5559.63</v>
      </c>
      <c r="U101" s="30">
        <f t="shared" si="130"/>
        <v>-1.8629996429992173E-2</v>
      </c>
      <c r="V101" s="30">
        <f t="shared" si="140"/>
        <v>-4.6736176333443766E-3</v>
      </c>
      <c r="W101" s="10">
        <f t="shared" si="131"/>
        <v>-711.52427565283301</v>
      </c>
      <c r="X101" s="30">
        <f t="shared" si="141"/>
        <v>-0.78995873888867585</v>
      </c>
      <c r="Y101" s="8">
        <f t="shared" si="132"/>
        <v>-711.52427565283301</v>
      </c>
      <c r="Z101" s="11">
        <f t="shared" si="142"/>
        <v>-1423.8618136586181</v>
      </c>
      <c r="AA101" s="16">
        <v>207.59</v>
      </c>
      <c r="AB101" s="13"/>
      <c r="AC101" s="13"/>
      <c r="AD101" s="13">
        <v>4940.5200000000004</v>
      </c>
      <c r="AE101" s="13">
        <v>39382.339999999997</v>
      </c>
      <c r="AF101" s="13"/>
      <c r="AG101" s="13">
        <v>497.11</v>
      </c>
      <c r="AH101" s="12">
        <f t="shared" si="143"/>
        <v>45027.56</v>
      </c>
      <c r="AI101" s="20">
        <f t="shared" si="150"/>
        <v>6.0123662296921045E-2</v>
      </c>
      <c r="AJ101" s="13"/>
      <c r="AK101" s="20">
        <f t="shared" si="145"/>
        <v>-2.6617305089174072E-2</v>
      </c>
      <c r="AL101" s="32">
        <f t="shared" si="146"/>
        <v>2.0377667413020326</v>
      </c>
      <c r="AM101" s="20">
        <f t="shared" si="133"/>
        <v>16.429195930269508</v>
      </c>
      <c r="AN101" s="32"/>
      <c r="AO101" s="32">
        <f t="shared" si="134"/>
        <v>0.18109887727655521</v>
      </c>
      <c r="AP101" s="14">
        <f t="shared" si="148"/>
        <v>18.68156790605584</v>
      </c>
    </row>
    <row r="102" spans="1:80" ht="15.5" x14ac:dyDescent="0.35">
      <c r="A102" s="18" t="s">
        <v>106</v>
      </c>
      <c r="B102" s="18">
        <v>96.2</v>
      </c>
      <c r="C102" s="16"/>
      <c r="D102" s="13">
        <v>2745.43</v>
      </c>
      <c r="E102" s="13">
        <v>2528.65</v>
      </c>
      <c r="F102" s="13">
        <v>37346.22</v>
      </c>
      <c r="G102" s="13"/>
      <c r="H102" s="9">
        <f t="shared" si="101"/>
        <v>42620.3</v>
      </c>
      <c r="I102" s="30"/>
      <c r="J102" s="30">
        <f t="shared" si="129"/>
        <v>5.7674340346368369E-3</v>
      </c>
      <c r="K102" s="30">
        <f t="shared" si="149"/>
        <v>5.3355429069040384E-3</v>
      </c>
      <c r="L102" s="30">
        <f t="shared" si="137"/>
        <v>7.4702641219551474E-2</v>
      </c>
      <c r="M102" s="8"/>
      <c r="N102" s="9">
        <f t="shared" si="138"/>
        <v>8.5805618161092348E-2</v>
      </c>
      <c r="O102" s="16"/>
      <c r="P102" s="13">
        <v>3865.76</v>
      </c>
      <c r="Q102" s="13"/>
      <c r="R102" s="13">
        <v>18850.37</v>
      </c>
      <c r="S102" s="13"/>
      <c r="T102" s="9">
        <f t="shared" si="139"/>
        <v>22716.129999999997</v>
      </c>
      <c r="U102" s="30">
        <f t="shared" si="130"/>
        <v>-1.1968126604714305E-2</v>
      </c>
      <c r="V102" s="30">
        <f t="shared" si="140"/>
        <v>-9.408825625176299E-4</v>
      </c>
      <c r="W102" s="10">
        <f t="shared" si="131"/>
        <v>-1107.5830957573228</v>
      </c>
      <c r="X102" s="30">
        <f t="shared" si="141"/>
        <v>4.1803351778760858</v>
      </c>
      <c r="Y102" s="8">
        <f t="shared" si="132"/>
        <v>-1107.5830957573228</v>
      </c>
      <c r="Z102" s="11">
        <f t="shared" si="142"/>
        <v>-2210.9987653459366</v>
      </c>
      <c r="AA102" s="16"/>
      <c r="AB102" s="13"/>
      <c r="AC102" s="13"/>
      <c r="AD102" s="13">
        <v>26133.02</v>
      </c>
      <c r="AE102" s="13">
        <v>89354.57</v>
      </c>
      <c r="AF102" s="13">
        <v>1075.45</v>
      </c>
      <c r="AG102" s="13">
        <v>720.9</v>
      </c>
      <c r="AH102" s="12">
        <f t="shared" si="143"/>
        <v>117283.94</v>
      </c>
      <c r="AI102" s="20"/>
      <c r="AJ102" s="13"/>
      <c r="AK102" s="20">
        <f t="shared" si="145"/>
        <v>-1.7099266678908077E-2</v>
      </c>
      <c r="AL102" s="32">
        <f t="shared" si="146"/>
        <v>6.9977902657497566</v>
      </c>
      <c r="AM102" s="20">
        <f t="shared" si="133"/>
        <v>23.968358126598428</v>
      </c>
      <c r="AN102" s="32">
        <f t="shared" si="147"/>
        <v>0.27158389920281584</v>
      </c>
      <c r="AO102" s="32">
        <f t="shared" si="134"/>
        <v>0.17641200235650475</v>
      </c>
      <c r="AP102" s="14">
        <f t="shared" si="148"/>
        <v>31.397045027228597</v>
      </c>
    </row>
    <row r="103" spans="1:80" ht="15.5" x14ac:dyDescent="0.35">
      <c r="A103" s="18" t="s">
        <v>107</v>
      </c>
      <c r="B103" s="18">
        <v>102.4</v>
      </c>
      <c r="C103" s="16">
        <v>224.15</v>
      </c>
      <c r="D103" s="13">
        <v>12051.39</v>
      </c>
      <c r="E103" s="13">
        <v>4809.66</v>
      </c>
      <c r="F103" s="13">
        <v>17825.37</v>
      </c>
      <c r="G103" s="13"/>
      <c r="H103" s="9">
        <f t="shared" si="101"/>
        <v>34910.569999999992</v>
      </c>
      <c r="I103" s="30">
        <f t="shared" si="151"/>
        <v>6.992199382613183E-4</v>
      </c>
      <c r="J103" s="30">
        <f t="shared" si="129"/>
        <v>2.2835956440755551E-2</v>
      </c>
      <c r="K103" s="30">
        <f t="shared" si="149"/>
        <v>9.2817993565831192E-3</v>
      </c>
      <c r="L103" s="30">
        <f t="shared" si="137"/>
        <v>3.3642964147597688E-2</v>
      </c>
      <c r="M103" s="8"/>
      <c r="N103" s="9">
        <f t="shared" si="138"/>
        <v>6.6459939883197677E-2</v>
      </c>
      <c r="O103" s="16">
        <v>1354.08</v>
      </c>
      <c r="P103" s="13">
        <v>1900367.76</v>
      </c>
      <c r="Q103" s="13">
        <v>28711.4</v>
      </c>
      <c r="R103" s="13">
        <v>2205942.44</v>
      </c>
      <c r="S103" s="13">
        <v>170762.57</v>
      </c>
      <c r="T103" s="9">
        <f t="shared" si="139"/>
        <v>4307138.25</v>
      </c>
      <c r="U103" s="30">
        <f t="shared" si="130"/>
        <v>-7.6147899938268527E-3</v>
      </c>
      <c r="V103" s="30">
        <f t="shared" si="140"/>
        <v>5.0814186739987912</v>
      </c>
      <c r="W103" s="10">
        <f t="shared" si="131"/>
        <v>6888.9525971031608</v>
      </c>
      <c r="X103" s="30">
        <f t="shared" si="141"/>
        <v>590.03068097961261</v>
      </c>
      <c r="Y103" s="8">
        <f t="shared" si="132"/>
        <v>46805.405516976971</v>
      </c>
      <c r="Z103" s="11">
        <f t="shared" si="142"/>
        <v>54289.462598943748</v>
      </c>
      <c r="AA103" s="16">
        <v>9279.1</v>
      </c>
      <c r="AB103" s="13"/>
      <c r="AC103" s="13">
        <v>1202</v>
      </c>
      <c r="AD103" s="13">
        <v>129837.2</v>
      </c>
      <c r="AE103" s="13">
        <v>631210.43000000005</v>
      </c>
      <c r="AF103" s="13">
        <v>12684.47</v>
      </c>
      <c r="AG103" s="13">
        <v>8895.93</v>
      </c>
      <c r="AH103" s="12">
        <f t="shared" si="143"/>
        <v>793109.13</v>
      </c>
      <c r="AI103" s="20">
        <f t="shared" si="150"/>
        <v>2.3239163665612255</v>
      </c>
      <c r="AJ103" s="13"/>
      <c r="AK103" s="20">
        <f t="shared" si="145"/>
        <v>0.28705340660130685</v>
      </c>
      <c r="AL103" s="32">
        <f t="shared" si="146"/>
        <v>32.725957744425045</v>
      </c>
      <c r="AM103" s="20">
        <f t="shared" si="133"/>
        <v>159.16101009025027</v>
      </c>
      <c r="AN103" s="32">
        <f t="shared" si="147"/>
        <v>3.1826740912345248</v>
      </c>
      <c r="AO103" s="32">
        <f t="shared" si="134"/>
        <v>2.2272895103420578</v>
      </c>
      <c r="AP103" s="14">
        <f t="shared" si="148"/>
        <v>199.90790120941443</v>
      </c>
    </row>
    <row r="104" spans="1:80" ht="15.5" x14ac:dyDescent="0.35">
      <c r="A104" s="18" t="s">
        <v>108</v>
      </c>
      <c r="B104" s="18">
        <v>62.5</v>
      </c>
      <c r="C104" s="16"/>
      <c r="D104" s="13">
        <v>2899.5</v>
      </c>
      <c r="E104" s="13">
        <v>1874.1</v>
      </c>
      <c r="F104" s="13">
        <v>8378.56</v>
      </c>
      <c r="G104" s="13"/>
      <c r="H104" s="9">
        <f t="shared" si="101"/>
        <v>13152.16</v>
      </c>
      <c r="I104" s="30"/>
      <c r="J104" s="30">
        <f t="shared" si="129"/>
        <v>9.3496979062082358E-3</v>
      </c>
      <c r="K104" s="30">
        <f t="shared" si="149"/>
        <v>6.2052569931581088E-3</v>
      </c>
      <c r="L104" s="30">
        <f t="shared" si="137"/>
        <v>2.615151225090926E-2</v>
      </c>
      <c r="M104" s="8"/>
      <c r="N104" s="9">
        <f t="shared" si="138"/>
        <v>4.1706467150275608E-2</v>
      </c>
      <c r="O104" s="16"/>
      <c r="P104" s="13">
        <v>9329.99</v>
      </c>
      <c r="Q104" s="13"/>
      <c r="R104" s="13">
        <v>4684.8999999999996</v>
      </c>
      <c r="S104" s="13"/>
      <c r="T104" s="9">
        <f t="shared" si="139"/>
        <v>14014.89</v>
      </c>
      <c r="U104" s="30">
        <f t="shared" si="130"/>
        <v>-1.8421340469976261E-2</v>
      </c>
      <c r="V104" s="30">
        <f t="shared" si="140"/>
        <v>2.254322297064577E-2</v>
      </c>
      <c r="W104" s="10">
        <f t="shared" si="131"/>
        <v>-719.58361210844771</v>
      </c>
      <c r="X104" s="30">
        <f t="shared" si="141"/>
        <v>0.21483368033080774</v>
      </c>
      <c r="Y104" s="8">
        <f t="shared" si="132"/>
        <v>-719.58361210844771</v>
      </c>
      <c r="Z104" s="11">
        <f t="shared" si="142"/>
        <v>-1438.9482686540639</v>
      </c>
      <c r="AA104" s="16"/>
      <c r="AB104" s="13"/>
      <c r="AC104" s="13"/>
      <c r="AD104" s="13">
        <v>28675.599999999999</v>
      </c>
      <c r="AE104" s="13">
        <v>32287.95</v>
      </c>
      <c r="AF104" s="13"/>
      <c r="AG104" s="13"/>
      <c r="AH104" s="12">
        <f t="shared" si="143"/>
        <v>60963.55</v>
      </c>
      <c r="AI104" s="20"/>
      <c r="AJ104" s="13"/>
      <c r="AK104" s="20"/>
      <c r="AL104" s="32">
        <f t="shared" si="146"/>
        <v>11.821510532662936</v>
      </c>
      <c r="AM104" s="20">
        <f t="shared" si="133"/>
        <v>13.314016625064037</v>
      </c>
      <c r="AN104" s="32"/>
      <c r="AO104" s="32"/>
      <c r="AP104" s="14">
        <f t="shared" ref="AP104:AP106" si="152">SUM(AI104:AO104)</f>
        <v>25.135527157726973</v>
      </c>
    </row>
    <row r="105" spans="1:80" ht="15.5" x14ac:dyDescent="0.35">
      <c r="A105" s="18" t="s">
        <v>109</v>
      </c>
      <c r="B105" s="18">
        <v>132.80000000000001</v>
      </c>
      <c r="C105" s="16">
        <v>606.77</v>
      </c>
      <c r="D105" s="13">
        <v>41246.33</v>
      </c>
      <c r="E105" s="13">
        <v>7411.87</v>
      </c>
      <c r="F105" s="13">
        <v>55969.31</v>
      </c>
      <c r="G105" s="13"/>
      <c r="H105" s="9">
        <f t="shared" si="101"/>
        <v>105234.28</v>
      </c>
      <c r="I105" s="30">
        <f t="shared" si="151"/>
        <v>1.0913617801591947E-3</v>
      </c>
      <c r="J105" s="30">
        <f t="shared" si="129"/>
        <v>5.9743123941606427E-2</v>
      </c>
      <c r="K105" s="30">
        <f t="shared" si="149"/>
        <v>1.0912607548687805E-2</v>
      </c>
      <c r="L105" s="30">
        <f t="shared" si="137"/>
        <v>8.099160008819227E-2</v>
      </c>
      <c r="M105" s="8"/>
      <c r="N105" s="9">
        <f t="shared" si="138"/>
        <v>0.15273869335864571</v>
      </c>
      <c r="O105" s="16"/>
      <c r="P105" s="13">
        <v>283896.53999999998</v>
      </c>
      <c r="Q105" s="13">
        <v>1017.67</v>
      </c>
      <c r="R105" s="13">
        <v>1274035.52</v>
      </c>
      <c r="S105" s="13"/>
      <c r="T105" s="9">
        <f t="shared" si="139"/>
        <v>1558949.73</v>
      </c>
      <c r="U105" s="30">
        <f t="shared" si="130"/>
        <v>-8.6696820735957542E-3</v>
      </c>
      <c r="V105" s="30">
        <f t="shared" si="140"/>
        <v>0.57796697146674647</v>
      </c>
      <c r="W105" s="10">
        <f t="shared" si="131"/>
        <v>-1158.1093605537676</v>
      </c>
      <c r="X105" s="30">
        <f t="shared" si="141"/>
        <v>262.39651994375691</v>
      </c>
      <c r="Y105" s="8">
        <f t="shared" si="132"/>
        <v>-1528.9712590080298</v>
      </c>
      <c r="Z105" s="11">
        <f t="shared" si="142"/>
        <v>-2424.1148023286473</v>
      </c>
      <c r="AA105" s="16">
        <v>933.65</v>
      </c>
      <c r="AB105" s="13">
        <v>4947.55</v>
      </c>
      <c r="AC105" s="13"/>
      <c r="AD105" s="13">
        <v>7442.69</v>
      </c>
      <c r="AE105" s="13">
        <v>36633.08</v>
      </c>
      <c r="AF105" s="13"/>
      <c r="AG105" s="13">
        <v>1071.83</v>
      </c>
      <c r="AH105" s="12">
        <f t="shared" si="143"/>
        <v>51028.800000000003</v>
      </c>
      <c r="AI105" s="20">
        <f t="shared" si="150"/>
        <v>0.16916169406779949</v>
      </c>
      <c r="AJ105" s="13">
        <f t="shared" ref="AJ105" si="153">(AB105-63.701)/2108.2*2*272.2/1000*1000*B105</f>
        <v>167481.41074645674</v>
      </c>
      <c r="AK105" s="20"/>
      <c r="AL105" s="32">
        <f t="shared" si="146"/>
        <v>1.4348453527133862</v>
      </c>
      <c r="AM105" s="20">
        <f t="shared" si="133"/>
        <v>7.1109204133201045</v>
      </c>
      <c r="AN105" s="32"/>
      <c r="AO105" s="32">
        <f t="shared" si="134"/>
        <v>0.19603081270152228</v>
      </c>
      <c r="AP105" s="14">
        <f t="shared" si="152"/>
        <v>167490.32170472952</v>
      </c>
    </row>
    <row r="106" spans="1:80" ht="15.5" x14ac:dyDescent="0.35">
      <c r="A106" s="18" t="s">
        <v>110</v>
      </c>
      <c r="B106" s="18">
        <v>149.30000000000001</v>
      </c>
      <c r="C106" s="16"/>
      <c r="D106" s="13">
        <v>3743.11</v>
      </c>
      <c r="E106" s="13">
        <v>11162.32</v>
      </c>
      <c r="F106" s="13">
        <v>23196.880000000001</v>
      </c>
      <c r="G106" s="13"/>
      <c r="H106" s="9">
        <f t="shared" si="101"/>
        <v>38102.31</v>
      </c>
      <c r="I106" s="30"/>
      <c r="J106" s="30">
        <f t="shared" si="129"/>
        <v>4.9969317642676999E-3</v>
      </c>
      <c r="K106" s="30">
        <f t="shared" si="149"/>
        <v>1.4521120626751469E-2</v>
      </c>
      <c r="L106" s="30">
        <f t="shared" si="137"/>
        <v>2.9970126965282479E-2</v>
      </c>
      <c r="M106" s="8"/>
      <c r="N106" s="9">
        <f t="shared" si="138"/>
        <v>4.9488179356301648E-2</v>
      </c>
      <c r="O106" s="16"/>
      <c r="P106" s="13">
        <v>5557.92</v>
      </c>
      <c r="Q106" s="13"/>
      <c r="R106" s="13">
        <v>11147.39</v>
      </c>
      <c r="S106" s="13"/>
      <c r="T106" s="9">
        <f t="shared" si="139"/>
        <v>16705.309999999998</v>
      </c>
      <c r="U106" s="30">
        <f t="shared" si="130"/>
        <v>-7.7115457426223458E-3</v>
      </c>
      <c r="V106" s="30">
        <f t="shared" si="140"/>
        <v>2.5039548565376274E-3</v>
      </c>
      <c r="W106" s="10">
        <f t="shared" si="131"/>
        <v>-1718.9413326046599</v>
      </c>
      <c r="X106" s="30">
        <f t="shared" si="141"/>
        <v>1.2777444603418961</v>
      </c>
      <c r="Y106" s="8">
        <f t="shared" si="132"/>
        <v>-1718.9413326046599</v>
      </c>
      <c r="Z106" s="11">
        <f t="shared" si="142"/>
        <v>-3436.6101283398639</v>
      </c>
      <c r="AA106" s="16"/>
      <c r="AB106" s="13"/>
      <c r="AC106" s="13"/>
      <c r="AD106" s="13"/>
      <c r="AE106" s="13">
        <v>10150.67</v>
      </c>
      <c r="AF106" s="13">
        <v>46565.05</v>
      </c>
      <c r="AG106" s="13"/>
      <c r="AH106" s="12">
        <f t="shared" si="143"/>
        <v>56715.72</v>
      </c>
      <c r="AI106" s="20"/>
      <c r="AJ106" s="13"/>
      <c r="AK106" s="20"/>
      <c r="AL106" s="32"/>
      <c r="AM106" s="20">
        <f t="shared" si="133"/>
        <v>1.7446454651956103</v>
      </c>
      <c r="AN106" s="32">
        <f t="shared" ref="AN106" si="154">(AF106-63.701)/2108.2*2*272.2/1000*1000/B106/10</f>
        <v>8.0428885682436828</v>
      </c>
      <c r="AO106" s="32"/>
      <c r="AP106" s="14">
        <f t="shared" si="152"/>
        <v>9.7875340334392931</v>
      </c>
    </row>
    <row r="107" spans="1:80" s="38" customFormat="1" ht="15.5" x14ac:dyDescent="0.35">
      <c r="A107" s="33" t="s">
        <v>38</v>
      </c>
      <c r="B107" s="34"/>
      <c r="C107" s="35">
        <f>AVERAGE(C91:C106)</f>
        <v>271.56799999999998</v>
      </c>
      <c r="D107" s="35">
        <f t="shared" ref="D107:AP107" si="155">AVERAGE(D91:D106)</f>
        <v>20348.496875000001</v>
      </c>
      <c r="E107" s="35">
        <f t="shared" si="155"/>
        <v>5342.6350000000002</v>
      </c>
      <c r="F107" s="35">
        <f t="shared" si="155"/>
        <v>20686.130624999998</v>
      </c>
      <c r="G107" s="35" t="e">
        <f t="shared" si="155"/>
        <v>#DIV/0!</v>
      </c>
      <c r="H107" s="35">
        <f t="shared" si="155"/>
        <v>46462.127500000002</v>
      </c>
      <c r="I107" s="49">
        <f t="shared" si="155"/>
        <v>6.9703572786680018E-4</v>
      </c>
      <c r="J107" s="49">
        <f t="shared" si="155"/>
        <v>4.9208609104771601E-2</v>
      </c>
      <c r="K107" s="49">
        <f t="shared" si="155"/>
        <v>1.2378093349603232E-2</v>
      </c>
      <c r="L107" s="49">
        <f t="shared" si="155"/>
        <v>4.7839109752465678E-2</v>
      </c>
      <c r="M107" s="49" t="e">
        <f t="shared" si="155"/>
        <v>#DIV/0!</v>
      </c>
      <c r="N107" s="49">
        <f t="shared" si="155"/>
        <v>0.10964363587179889</v>
      </c>
      <c r="O107" s="49">
        <f t="shared" si="155"/>
        <v>726.41</v>
      </c>
      <c r="P107" s="49">
        <f t="shared" si="155"/>
        <v>158493.94500000001</v>
      </c>
      <c r="Q107" s="49">
        <f t="shared" si="155"/>
        <v>6214.3720000000003</v>
      </c>
      <c r="R107" s="49">
        <f t="shared" si="155"/>
        <v>275485.60399999999</v>
      </c>
      <c r="S107" s="49">
        <f t="shared" si="155"/>
        <v>35544.574000000001</v>
      </c>
      <c r="T107" s="49">
        <f t="shared" si="155"/>
        <v>429902.17062499997</v>
      </c>
      <c r="U107" s="49">
        <f t="shared" si="155"/>
        <v>-1.3112813641358169E-2</v>
      </c>
      <c r="V107" s="49">
        <f t="shared" si="155"/>
        <v>0.41437049460041647</v>
      </c>
      <c r="W107" s="49">
        <f t="shared" si="155"/>
        <v>-593.56043471766918</v>
      </c>
      <c r="X107" s="49">
        <f t="shared" si="155"/>
        <v>68.125945049994002</v>
      </c>
      <c r="Y107" s="49">
        <f t="shared" si="155"/>
        <v>1955.0930290378508</v>
      </c>
      <c r="Z107" s="49">
        <f t="shared" si="155"/>
        <v>1430.0597970511351</v>
      </c>
      <c r="AA107" s="49">
        <f t="shared" si="155"/>
        <v>1870.5042857142857</v>
      </c>
      <c r="AB107" s="49">
        <f t="shared" si="155"/>
        <v>6727.27</v>
      </c>
      <c r="AC107" s="49">
        <f t="shared" si="155"/>
        <v>919.26857142857136</v>
      </c>
      <c r="AD107" s="49">
        <f t="shared" si="155"/>
        <v>29352.61357142857</v>
      </c>
      <c r="AE107" s="49">
        <f t="shared" si="155"/>
        <v>118903.14812500002</v>
      </c>
      <c r="AF107" s="49">
        <f t="shared" si="155"/>
        <v>8978.7257142857143</v>
      </c>
      <c r="AG107" s="49">
        <f t="shared" si="155"/>
        <v>1926.6371428571431</v>
      </c>
      <c r="AH107" s="49">
        <f t="shared" si="155"/>
        <v>151419.21562499998</v>
      </c>
      <c r="AI107" s="49">
        <f t="shared" si="155"/>
        <v>0.45086430562988022</v>
      </c>
      <c r="AJ107" s="49">
        <f t="shared" si="155"/>
        <v>83741.79552751439</v>
      </c>
      <c r="AK107" s="49">
        <f t="shared" si="155"/>
        <v>0.19760729829732146</v>
      </c>
      <c r="AL107" s="49">
        <f t="shared" si="155"/>
        <v>7.6049799594713097</v>
      </c>
      <c r="AM107" s="49">
        <f t="shared" si="155"/>
        <v>33.010409519180079</v>
      </c>
      <c r="AN107" s="49">
        <f t="shared" si="155"/>
        <v>1.753643160323173</v>
      </c>
      <c r="AO107" s="49">
        <f t="shared" si="155"/>
        <v>0.54021755985001663</v>
      </c>
      <c r="AP107" s="35">
        <f t="shared" si="155"/>
        <v>10508.738230595527</v>
      </c>
      <c r="AQ107" s="36"/>
      <c r="AR107" s="36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</row>
    <row r="108" spans="1:80" s="42" customFormat="1" ht="15.5" x14ac:dyDescent="0.35">
      <c r="A108" s="33" t="s">
        <v>39</v>
      </c>
      <c r="B108" s="39"/>
      <c r="C108" s="19">
        <f>STDEV(C91:C106)</f>
        <v>193.67380558557736</v>
      </c>
      <c r="D108" s="19">
        <f t="shared" ref="D108:AP108" si="156">STDEV(D91:D106)</f>
        <v>33636.597548988546</v>
      </c>
      <c r="E108" s="19">
        <f t="shared" si="156"/>
        <v>3170.9472764102102</v>
      </c>
      <c r="F108" s="19">
        <f t="shared" si="156"/>
        <v>14061.779674866895</v>
      </c>
      <c r="G108" s="19" t="e">
        <f t="shared" si="156"/>
        <v>#DIV/0!</v>
      </c>
      <c r="H108" s="19">
        <f t="shared" si="156"/>
        <v>43561.587757712492</v>
      </c>
      <c r="I108" s="19">
        <f t="shared" si="156"/>
        <v>2.4162786116738055E-4</v>
      </c>
      <c r="J108" s="19">
        <f t="shared" si="156"/>
        <v>8.5926894367554046E-2</v>
      </c>
      <c r="K108" s="19">
        <f t="shared" si="156"/>
        <v>1.0790902120156385E-2</v>
      </c>
      <c r="L108" s="19">
        <f t="shared" si="156"/>
        <v>4.5440323536462171E-2</v>
      </c>
      <c r="M108" s="19" t="e">
        <f t="shared" si="156"/>
        <v>#DIV/0!</v>
      </c>
      <c r="N108" s="19">
        <f t="shared" si="156"/>
        <v>0.12535142492394932</v>
      </c>
      <c r="O108" s="19">
        <f t="shared" si="156"/>
        <v>887.65942669472042</v>
      </c>
      <c r="P108" s="19">
        <f t="shared" si="156"/>
        <v>470561.85504697089</v>
      </c>
      <c r="Q108" s="19">
        <f t="shared" si="156"/>
        <v>12579.557302493597</v>
      </c>
      <c r="R108" s="19">
        <f t="shared" si="156"/>
        <v>626432.51319699606</v>
      </c>
      <c r="S108" s="19">
        <f t="shared" si="156"/>
        <v>75590.652270136081</v>
      </c>
      <c r="T108" s="19">
        <f t="shared" si="156"/>
        <v>1105393.9401233273</v>
      </c>
      <c r="U108" s="19">
        <f t="shared" si="156"/>
        <v>6.3710204154341001E-3</v>
      </c>
      <c r="V108" s="19">
        <f t="shared" si="156"/>
        <v>1.2579189478087955</v>
      </c>
      <c r="W108" s="19">
        <f t="shared" si="156"/>
        <v>2030.4523006715381</v>
      </c>
      <c r="X108" s="19">
        <f t="shared" si="156"/>
        <v>156.15419142129682</v>
      </c>
      <c r="Y108" s="19">
        <f t="shared" si="156"/>
        <v>11967.39437170927</v>
      </c>
      <c r="Z108" s="19">
        <f t="shared" si="156"/>
        <v>14117.422283303185</v>
      </c>
      <c r="AA108" s="19">
        <f t="shared" si="156"/>
        <v>3294.5807541519712</v>
      </c>
      <c r="AB108" s="19">
        <f t="shared" si="156"/>
        <v>2516.9041612266433</v>
      </c>
      <c r="AC108" s="19">
        <f t="shared" si="156"/>
        <v>746.7004183836284</v>
      </c>
      <c r="AD108" s="19">
        <f t="shared" si="156"/>
        <v>45841.555331861971</v>
      </c>
      <c r="AE108" s="19">
        <f t="shared" si="156"/>
        <v>192531.17736376659</v>
      </c>
      <c r="AF108" s="19">
        <f t="shared" si="156"/>
        <v>17166.042592184582</v>
      </c>
      <c r="AG108" s="19">
        <f t="shared" si="156"/>
        <v>3078.4360757843383</v>
      </c>
      <c r="AH108" s="19">
        <f t="shared" si="156"/>
        <v>218637.64616127106</v>
      </c>
      <c r="AI108" s="19">
        <f t="shared" si="156"/>
        <v>0.83140266164623555</v>
      </c>
      <c r="AJ108" s="19">
        <f t="shared" si="156"/>
        <v>118425.69955053269</v>
      </c>
      <c r="AK108" s="19">
        <f t="shared" si="156"/>
        <v>0.4023102666340112</v>
      </c>
      <c r="AL108" s="19">
        <f t="shared" si="156"/>
        <v>9.7599679843498048</v>
      </c>
      <c r="AM108" s="19">
        <f t="shared" si="156"/>
        <v>48.689924140660189</v>
      </c>
      <c r="AN108" s="19">
        <f t="shared" si="156"/>
        <v>2.9880328518637627</v>
      </c>
      <c r="AO108" s="19">
        <f t="shared" si="156"/>
        <v>0.76085364335442662</v>
      </c>
      <c r="AP108" s="19">
        <f t="shared" si="156"/>
        <v>41861.790794402041</v>
      </c>
      <c r="AQ108" s="40"/>
      <c r="AR108" s="40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</row>
    <row r="109" spans="1:80" s="48" customFormat="1" ht="15.5" x14ac:dyDescent="0.35">
      <c r="A109" s="33" t="s">
        <v>40</v>
      </c>
      <c r="B109" s="43"/>
      <c r="C109" s="44">
        <f>+C108*100/C107</f>
        <v>71.316872969413694</v>
      </c>
      <c r="D109" s="44">
        <f t="shared" ref="D109:AP109" si="157">+D108*100/D107</f>
        <v>165.30261549841649</v>
      </c>
      <c r="E109" s="44">
        <f t="shared" si="157"/>
        <v>59.351748274216938</v>
      </c>
      <c r="F109" s="44">
        <f t="shared" si="157"/>
        <v>67.976848497092462</v>
      </c>
      <c r="G109" s="44" t="e">
        <f t="shared" si="157"/>
        <v>#DIV/0!</v>
      </c>
      <c r="H109" s="44">
        <f t="shared" si="157"/>
        <v>93.757195594869145</v>
      </c>
      <c r="I109" s="44">
        <f t="shared" si="157"/>
        <v>34.665061130633227</v>
      </c>
      <c r="J109" s="44">
        <f t="shared" si="157"/>
        <v>174.61760438016933</v>
      </c>
      <c r="K109" s="44">
        <f t="shared" si="157"/>
        <v>87.177417518040272</v>
      </c>
      <c r="L109" s="44">
        <f t="shared" si="157"/>
        <v>94.985721455905917</v>
      </c>
      <c r="M109" s="44" t="e">
        <f t="shared" si="157"/>
        <v>#DIV/0!</v>
      </c>
      <c r="N109" s="44">
        <f t="shared" si="157"/>
        <v>114.32622051180135</v>
      </c>
      <c r="O109" s="44">
        <f t="shared" si="157"/>
        <v>122.19812870069526</v>
      </c>
      <c r="P109" s="44">
        <f t="shared" si="157"/>
        <v>296.89579311498045</v>
      </c>
      <c r="Q109" s="44">
        <f t="shared" si="157"/>
        <v>202.42684703287148</v>
      </c>
      <c r="R109" s="44">
        <f t="shared" si="157"/>
        <v>227.39210474206706</v>
      </c>
      <c r="S109" s="44">
        <f t="shared" si="157"/>
        <v>212.66439223645241</v>
      </c>
      <c r="T109" s="44">
        <f t="shared" si="157"/>
        <v>257.12685714433229</v>
      </c>
      <c r="U109" s="44">
        <f t="shared" si="157"/>
        <v>-48.586219477257949</v>
      </c>
      <c r="V109" s="44">
        <f t="shared" si="157"/>
        <v>303.57348416465442</v>
      </c>
      <c r="W109" s="44">
        <f t="shared" si="157"/>
        <v>-342.08012898254174</v>
      </c>
      <c r="X109" s="45">
        <f t="shared" si="157"/>
        <v>229.21398199570453</v>
      </c>
      <c r="Y109" s="44">
        <f t="shared" si="157"/>
        <v>612.1138070651665</v>
      </c>
      <c r="Z109" s="44">
        <f t="shared" si="157"/>
        <v>987.19104700475577</v>
      </c>
      <c r="AA109" s="44">
        <f t="shared" si="157"/>
        <v>176.13329086246259</v>
      </c>
      <c r="AB109" s="44">
        <f t="shared" si="157"/>
        <v>37.413455402067157</v>
      </c>
      <c r="AC109" s="44">
        <f t="shared" si="157"/>
        <v>81.227667472981608</v>
      </c>
      <c r="AD109" s="44">
        <f t="shared" si="157"/>
        <v>156.17537845585073</v>
      </c>
      <c r="AE109" s="44">
        <f t="shared" si="157"/>
        <v>161.92269119852335</v>
      </c>
      <c r="AF109" s="44">
        <f t="shared" si="157"/>
        <v>191.1857332368705</v>
      </c>
      <c r="AG109" s="44">
        <f t="shared" si="157"/>
        <v>159.78286763531992</v>
      </c>
      <c r="AH109" s="44">
        <f t="shared" si="157"/>
        <v>144.39227231419699</v>
      </c>
      <c r="AI109" s="45">
        <f t="shared" si="157"/>
        <v>184.40197000840951</v>
      </c>
      <c r="AJ109" s="45">
        <f t="shared" si="157"/>
        <v>141.41767417874684</v>
      </c>
      <c r="AK109" s="45">
        <f t="shared" si="157"/>
        <v>203.59079350839161</v>
      </c>
      <c r="AL109" s="44">
        <f t="shared" si="157"/>
        <v>128.33653785234048</v>
      </c>
      <c r="AM109" s="44">
        <f t="shared" si="157"/>
        <v>147.49869768313482</v>
      </c>
      <c r="AN109" s="45">
        <f t="shared" si="157"/>
        <v>170.39001545292192</v>
      </c>
      <c r="AO109" s="45">
        <f t="shared" si="157"/>
        <v>140.84207917374368</v>
      </c>
      <c r="AP109" s="44">
        <f t="shared" si="157"/>
        <v>398.35220818921994</v>
      </c>
      <c r="AQ109" s="46"/>
      <c r="AR109" s="46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</row>
    <row r="110" spans="1:80" ht="15.5" x14ac:dyDescent="0.35">
      <c r="C110" s="16"/>
      <c r="D110" s="13"/>
      <c r="E110" s="13"/>
      <c r="F110" s="13"/>
      <c r="G110" s="13"/>
      <c r="H110" s="9"/>
      <c r="I110" s="8"/>
      <c r="J110" s="8"/>
      <c r="K110" s="8"/>
      <c r="L110" s="8"/>
      <c r="M110" s="8"/>
      <c r="N110" s="9"/>
      <c r="O110" s="16"/>
      <c r="P110" s="13"/>
      <c r="Q110" s="13"/>
      <c r="R110" s="13"/>
      <c r="S110" s="13"/>
      <c r="T110" s="9"/>
      <c r="U110" s="8"/>
      <c r="V110" s="8"/>
      <c r="W110" s="8"/>
      <c r="X110" s="8"/>
      <c r="Y110" s="8"/>
      <c r="Z110" s="9"/>
      <c r="AA110" s="16"/>
      <c r="AB110" s="13"/>
      <c r="AC110" s="13"/>
      <c r="AD110" s="13"/>
      <c r="AE110" s="13"/>
      <c r="AF110" s="13"/>
      <c r="AG110" s="13"/>
      <c r="AH110" s="12"/>
      <c r="AI110" s="13"/>
      <c r="AJ110" s="13"/>
      <c r="AK110" s="13"/>
      <c r="AL110" s="13"/>
      <c r="AM110" s="13"/>
      <c r="AN110" s="13"/>
      <c r="AO110" s="13"/>
      <c r="AP110" s="13"/>
    </row>
    <row r="111" spans="1:80" ht="15.5" x14ac:dyDescent="0.35">
      <c r="A111" s="21" t="s">
        <v>111</v>
      </c>
      <c r="B111" s="21">
        <v>49.3</v>
      </c>
      <c r="C111" s="16">
        <v>228.3</v>
      </c>
      <c r="D111" s="13">
        <v>7699.44</v>
      </c>
      <c r="E111" s="13">
        <v>2507.1799999999998</v>
      </c>
      <c r="F111" s="13">
        <v>5109.42</v>
      </c>
      <c r="G111" s="13"/>
      <c r="H111" s="9">
        <f t="shared" si="101"/>
        <v>15544.34</v>
      </c>
      <c r="I111" s="31">
        <f t="shared" ref="I111:I125" si="158">(C111+149.43)/300794*2*288.25/1000*1000/B111/10</f>
        <v>1.4684687266039267E-3</v>
      </c>
      <c r="J111" s="30">
        <f>(D111+149.43)/300794*2*288.25/1000*1000/B111/10</f>
        <v>3.0513382930081701E-2</v>
      </c>
      <c r="K111" s="31">
        <f>(E111+149.43)/300794*2*288.25/1000*1000/B111/10</f>
        <v>1.032787627083699E-2</v>
      </c>
      <c r="L111" s="30">
        <f>(F111+149.43)/300794*2*288.25/1000*1000/B111/10</f>
        <v>2.0444382926696477E-2</v>
      </c>
      <c r="M111" s="8"/>
      <c r="N111" s="9">
        <f>SUM(I111:M111)</f>
        <v>6.27541108542191E-2</v>
      </c>
      <c r="O111" s="7"/>
      <c r="P111" s="8">
        <v>19369.71</v>
      </c>
      <c r="Q111" s="8">
        <v>397.27</v>
      </c>
      <c r="R111" s="8">
        <v>25998.68</v>
      </c>
      <c r="S111" s="8">
        <v>1413.06</v>
      </c>
      <c r="T111" s="9">
        <f>SUM(O111:S111)</f>
        <v>47178.720000000001</v>
      </c>
      <c r="U111" s="30">
        <f t="shared" ref="U111:U125" si="159">(O111-4195.6)/220309*2*302.28/1000*1000/B111/10</f>
        <v>-2.3353626356460776E-2</v>
      </c>
      <c r="V111" s="30">
        <f>(P111-4195.6)/220309*2*302.28/1000*1000/B111/10</f>
        <v>8.4462411867631579E-2</v>
      </c>
      <c r="W111" s="10">
        <f t="shared" ref="W111:W125" si="160">(Q111-4195.6)/220309*2*302.28/1000*1000*B111</f>
        <v>-513.86233141015566</v>
      </c>
      <c r="X111" s="30">
        <f>(R111-4195.6)/220309*2*302.28/1000*1000/B111*10</f>
        <v>12.136070734579627</v>
      </c>
      <c r="Y111" s="8">
        <f t="shared" ref="Y111:Y125" si="161">(S111-4195.6)/220309*2*302.28/1000*1000*B111</f>
        <v>-376.43977528071935</v>
      </c>
      <c r="Z111" s="11">
        <f>SUM(U111:Y111)</f>
        <v>-878.10492717078432</v>
      </c>
      <c r="AA111" s="7"/>
      <c r="AB111" s="8">
        <v>8506.99</v>
      </c>
      <c r="AC111" s="8"/>
      <c r="AD111" s="8"/>
      <c r="AE111" s="8">
        <v>584893.16</v>
      </c>
      <c r="AF111" s="8"/>
      <c r="AG111" s="8">
        <v>696.03</v>
      </c>
      <c r="AH111" s="12">
        <f>SUM(AA111:AG111)</f>
        <v>594096.18000000005</v>
      </c>
      <c r="AI111" s="20">
        <f t="shared" ref="AI111:AI125" si="162">(AA111-63.701)/2108.2*2*272.2/1000*1000/B111/10</f>
        <v>-3.3366114695962623E-2</v>
      </c>
      <c r="AJ111" s="13">
        <f>(AB111-63.701)/2108.2*2*272.2/1000*1000/B111/10</f>
        <v>4.4225326005111318</v>
      </c>
      <c r="AK111" s="20">
        <f t="shared" ref="AK111:AK125" si="163">(AC111-63.701)/2108.2*2*272.2/1000*1000/B111/10</f>
        <v>-3.3366114695962623E-2</v>
      </c>
      <c r="AL111" s="32">
        <f t="shared" ref="AL111:AL125" si="164">(AD111-63.701)/2108.2*2*272.2/1000*1000/B111/10</f>
        <v>-3.3366114695962623E-2</v>
      </c>
      <c r="AM111" s="20">
        <f t="shared" ref="AM111:AM125" si="165">(AE111-63.701)/2108.2*2*272.2/1000*1000/B111/10</f>
        <v>306.32936384941797</v>
      </c>
      <c r="AN111" s="32">
        <f t="shared" ref="AN111:AN125" si="166">(AF111-63.701)/2108.2*2*272.2/1000*1000/B111/10</f>
        <v>-3.3366114695962623E-2</v>
      </c>
      <c r="AO111" s="32">
        <f>(AG111-63.701)/2108.2*2*272.2/1000*1000/B111/10</f>
        <v>0.3312092736312357</v>
      </c>
      <c r="AP111" s="14">
        <f>SUM(AI111:AO111)</f>
        <v>310.94964126477652</v>
      </c>
    </row>
    <row r="112" spans="1:80" ht="15.5" x14ac:dyDescent="0.35">
      <c r="A112" s="22" t="s">
        <v>112</v>
      </c>
      <c r="B112" s="22">
        <v>10.6</v>
      </c>
      <c r="C112" s="16">
        <v>2153.91</v>
      </c>
      <c r="D112" s="13">
        <v>19744.599999999999</v>
      </c>
      <c r="E112" s="13">
        <v>3937.73</v>
      </c>
      <c r="F112" s="13">
        <v>11257.53</v>
      </c>
      <c r="G112" s="13"/>
      <c r="H112" s="9">
        <f t="shared" si="101"/>
        <v>37093.769999999997</v>
      </c>
      <c r="I112" s="31">
        <f t="shared" si="158"/>
        <v>4.1646866137057884E-2</v>
      </c>
      <c r="J112" s="30">
        <f t="shared" ref="J112:J125" si="167">(D112+149.43)/300794*2*288.25/1000*1000/B112/10</f>
        <v>0.35970547306807227</v>
      </c>
      <c r="K112" s="31">
        <f t="shared" ref="K112:K125" si="168">(E112+149.43)/300794*2*288.25/1000*1000/B112/10</f>
        <v>7.3900251548072574E-2</v>
      </c>
      <c r="L112" s="30">
        <f t="shared" ref="L112:L125" si="169">(F112+149.43)/300794*2*288.25/1000*1000/B112/10</f>
        <v>0.20625011337916846</v>
      </c>
      <c r="M112" s="8"/>
      <c r="N112" s="9">
        <f t="shared" ref="N112:N125" si="170">SUM(I112:M112)</f>
        <v>0.68150270413237113</v>
      </c>
      <c r="O112" s="16"/>
      <c r="P112" s="13">
        <v>589.5</v>
      </c>
      <c r="Q112" s="13"/>
      <c r="R112" s="13">
        <v>2620.6</v>
      </c>
      <c r="S112" s="13"/>
      <c r="T112" s="9">
        <f t="shared" ref="T112:T125" si="171">SUM(O112:S112)</f>
        <v>3210.1</v>
      </c>
      <c r="U112" s="30">
        <f t="shared" si="159"/>
        <v>-0.10861639428052042</v>
      </c>
      <c r="V112" s="30">
        <f t="shared" ref="V112:V125" si="172">(P112-4195.6)/220309*2*302.28/1000*1000/B112/10</f>
        <v>-9.3355319719464355E-2</v>
      </c>
      <c r="W112" s="10">
        <f t="shared" si="160"/>
        <v>-122.04138061359272</v>
      </c>
      <c r="X112" s="30">
        <f t="shared" ref="X112:X125" si="173">(R112-4195.6)/220309*2*302.28/1000*1000/B112*10</f>
        <v>-4.0773863331065803</v>
      </c>
      <c r="Y112" s="8">
        <f t="shared" si="161"/>
        <v>-122.04138061359272</v>
      </c>
      <c r="Z112" s="11">
        <f t="shared" ref="Z112:Z125" si="174">SUM(U112:Y112)</f>
        <v>-248.36211927429201</v>
      </c>
      <c r="AA112" s="16">
        <v>196.4</v>
      </c>
      <c r="AB112" s="13"/>
      <c r="AC112" s="13">
        <v>1883.6</v>
      </c>
      <c r="AD112" s="13">
        <v>15864.03</v>
      </c>
      <c r="AE112" s="13">
        <v>31673.03</v>
      </c>
      <c r="AF112" s="13">
        <v>330.96</v>
      </c>
      <c r="AG112" s="13"/>
      <c r="AH112" s="12">
        <f t="shared" ref="AH112:AH125" si="175">SUM(AA112:AG112)</f>
        <v>49948.02</v>
      </c>
      <c r="AI112" s="20">
        <f t="shared" si="162"/>
        <v>0.32327200168971831</v>
      </c>
      <c r="AJ112" s="13">
        <f t="shared" ref="AJ112:AJ125" si="176">(AB112-63.701)/2108.2*2*272.2/1000*1000/B112/10</f>
        <v>-0.15518391080292052</v>
      </c>
      <c r="AK112" s="20">
        <f t="shared" si="163"/>
        <v>4.43351037010917</v>
      </c>
      <c r="AL112" s="32">
        <f t="shared" si="164"/>
        <v>38.491653917407866</v>
      </c>
      <c r="AM112" s="20">
        <f t="shared" si="165"/>
        <v>77.004431517184472</v>
      </c>
      <c r="AN112" s="32">
        <f t="shared" si="166"/>
        <v>0.65107764112459332</v>
      </c>
      <c r="AO112" s="32">
        <f t="shared" ref="AO112:AO125" si="177">(AG112-63.701)/2108.2*2*272.2/1000*1000/B112/10</f>
        <v>-0.15518391080292052</v>
      </c>
      <c r="AP112" s="14">
        <f t="shared" ref="AP112:AP123" si="178">SUM(AI112:AO112)</f>
        <v>120.59357762590997</v>
      </c>
    </row>
    <row r="113" spans="1:80" ht="15.5" x14ac:dyDescent="0.35">
      <c r="A113" s="23" t="s">
        <v>113</v>
      </c>
      <c r="B113" s="23">
        <v>53.3</v>
      </c>
      <c r="C113" s="16">
        <v>176.87</v>
      </c>
      <c r="D113" s="13">
        <v>207023.74</v>
      </c>
      <c r="E113" s="13">
        <v>14796.52</v>
      </c>
      <c r="F113" s="13">
        <v>19707.830000000002</v>
      </c>
      <c r="G113" s="13"/>
      <c r="H113" s="9">
        <f t="shared" si="101"/>
        <v>241704.95999999996</v>
      </c>
      <c r="I113" s="31">
        <f t="shared" si="158"/>
        <v>1.1733295471481415E-3</v>
      </c>
      <c r="J113" s="30">
        <f t="shared" si="167"/>
        <v>0.74496598754932553</v>
      </c>
      <c r="K113" s="31">
        <f t="shared" si="168"/>
        <v>5.3743563423839312E-2</v>
      </c>
      <c r="L113" s="30">
        <f t="shared" si="169"/>
        <v>7.1403953059769848E-2</v>
      </c>
      <c r="M113" s="8"/>
      <c r="N113" s="9">
        <f t="shared" si="170"/>
        <v>0.87128683358008285</v>
      </c>
      <c r="O113" s="16"/>
      <c r="P113" s="13">
        <v>23902.67</v>
      </c>
      <c r="Q113" s="13"/>
      <c r="R113" s="13">
        <v>108660.7</v>
      </c>
      <c r="S113" s="13">
        <v>2531.73</v>
      </c>
      <c r="T113" s="9">
        <f t="shared" si="171"/>
        <v>135095.1</v>
      </c>
      <c r="U113" s="30">
        <f t="shared" si="159"/>
        <v>-2.1601008993874606E-2</v>
      </c>
      <c r="V113" s="30">
        <f t="shared" si="172"/>
        <v>0.10146167325601016</v>
      </c>
      <c r="W113" s="10">
        <f t="shared" si="160"/>
        <v>-613.66090440608411</v>
      </c>
      <c r="X113" s="30">
        <f t="shared" si="173"/>
        <v>53.783763100534117</v>
      </c>
      <c r="Y113" s="8">
        <f t="shared" si="161"/>
        <v>-243.36256292643515</v>
      </c>
      <c r="Z113" s="11">
        <f t="shared" si="174"/>
        <v>-803.1598435677231</v>
      </c>
      <c r="AA113" s="16"/>
      <c r="AB113" s="13"/>
      <c r="AC113" s="13">
        <v>1931.02</v>
      </c>
      <c r="AD113" s="13">
        <v>14562.09</v>
      </c>
      <c r="AE113" s="13">
        <v>52772.639999999999</v>
      </c>
      <c r="AF113" s="13">
        <v>588.23</v>
      </c>
      <c r="AG113" s="13">
        <v>899.79</v>
      </c>
      <c r="AH113" s="12">
        <f t="shared" si="175"/>
        <v>70753.76999999999</v>
      </c>
      <c r="AI113" s="20">
        <f t="shared" si="162"/>
        <v>-3.0862091079004828E-2</v>
      </c>
      <c r="AJ113" s="13">
        <f t="shared" si="176"/>
        <v>-3.0862091079004828E-2</v>
      </c>
      <c r="AK113" s="20">
        <f t="shared" si="163"/>
        <v>0.90468546885537449</v>
      </c>
      <c r="AL113" s="32">
        <f t="shared" si="164"/>
        <v>7.0242319872033692</v>
      </c>
      <c r="AM113" s="20">
        <f t="shared" si="165"/>
        <v>25.536617574225044</v>
      </c>
      <c r="AN113" s="32">
        <f t="shared" si="166"/>
        <v>0.25412570872638302</v>
      </c>
      <c r="AO113" s="32">
        <f t="shared" si="177"/>
        <v>0.40507142538035612</v>
      </c>
      <c r="AP113" s="14">
        <f t="shared" si="178"/>
        <v>34.06300798223252</v>
      </c>
    </row>
    <row r="114" spans="1:80" ht="15.5" x14ac:dyDescent="0.35">
      <c r="A114" s="23" t="s">
        <v>114</v>
      </c>
      <c r="B114" s="23">
        <v>35.6</v>
      </c>
      <c r="C114" s="16">
        <v>289.38</v>
      </c>
      <c r="D114" s="13">
        <v>3781.45</v>
      </c>
      <c r="E114" s="13">
        <v>1363.59</v>
      </c>
      <c r="F114" s="13">
        <v>3331.72</v>
      </c>
      <c r="G114" s="13"/>
      <c r="H114" s="9">
        <f t="shared" si="101"/>
        <v>8766.14</v>
      </c>
      <c r="I114" s="31">
        <f t="shared" si="158"/>
        <v>2.3624175524807637E-3</v>
      </c>
      <c r="J114" s="30">
        <f t="shared" si="167"/>
        <v>2.1162644216621278E-2</v>
      </c>
      <c r="K114" s="31">
        <f t="shared" si="168"/>
        <v>8.1456325180703382E-3</v>
      </c>
      <c r="L114" s="30">
        <f t="shared" si="169"/>
        <v>1.8741436755813246E-2</v>
      </c>
      <c r="M114" s="8"/>
      <c r="N114" s="9">
        <f t="shared" si="170"/>
        <v>5.0412131042985628E-2</v>
      </c>
      <c r="O114" s="16"/>
      <c r="P114" s="13">
        <v>11642.46</v>
      </c>
      <c r="Q114" s="13"/>
      <c r="R114" s="13"/>
      <c r="S114" s="13"/>
      <c r="T114" s="9">
        <f t="shared" si="171"/>
        <v>11642.46</v>
      </c>
      <c r="U114" s="30">
        <f t="shared" si="159"/>
        <v>-3.2340836499256079E-2</v>
      </c>
      <c r="V114" s="30">
        <f t="shared" si="172"/>
        <v>5.7402441055593965E-2</v>
      </c>
      <c r="W114" s="10">
        <f t="shared" si="160"/>
        <v>-409.87482545697179</v>
      </c>
      <c r="X114" s="30">
        <f t="shared" si="173"/>
        <v>-3.2340836499256076</v>
      </c>
      <c r="Y114" s="8">
        <f t="shared" si="161"/>
        <v>-409.87482545697179</v>
      </c>
      <c r="Z114" s="11">
        <f t="shared" si="174"/>
        <v>-822.95867295931282</v>
      </c>
      <c r="AA114" s="16"/>
      <c r="AB114" s="13"/>
      <c r="AC114" s="13">
        <v>208.26</v>
      </c>
      <c r="AD114" s="13">
        <v>20798.93</v>
      </c>
      <c r="AE114" s="13">
        <v>97450.17</v>
      </c>
      <c r="AF114" s="13"/>
      <c r="AG114" s="13"/>
      <c r="AH114" s="12">
        <f t="shared" si="175"/>
        <v>118457.36</v>
      </c>
      <c r="AI114" s="20">
        <f t="shared" si="162"/>
        <v>-4.6206445351431383E-2</v>
      </c>
      <c r="AJ114" s="13">
        <f t="shared" si="176"/>
        <v>-4.6206445351431383E-2</v>
      </c>
      <c r="AK114" s="20">
        <f t="shared" si="163"/>
        <v>0.1048579697894471</v>
      </c>
      <c r="AL114" s="32">
        <f t="shared" si="164"/>
        <v>15.04059945115328</v>
      </c>
      <c r="AM114" s="20">
        <f t="shared" si="165"/>
        <v>70.640689436859162</v>
      </c>
      <c r="AN114" s="32">
        <f t="shared" si="166"/>
        <v>-4.6206445351431383E-2</v>
      </c>
      <c r="AO114" s="32">
        <f t="shared" si="177"/>
        <v>-4.6206445351431383E-2</v>
      </c>
      <c r="AP114" s="14">
        <f t="shared" si="178"/>
        <v>85.601321076396161</v>
      </c>
    </row>
    <row r="115" spans="1:80" ht="15.5" x14ac:dyDescent="0.35">
      <c r="A115" s="23" t="s">
        <v>115</v>
      </c>
      <c r="B115" s="23">
        <v>61.1</v>
      </c>
      <c r="C115" s="16"/>
      <c r="D115" s="13">
        <v>4111</v>
      </c>
      <c r="E115" s="13">
        <v>3706.09</v>
      </c>
      <c r="F115" s="13">
        <v>3687.97</v>
      </c>
      <c r="G115" s="13"/>
      <c r="H115" s="9">
        <f t="shared" si="101"/>
        <v>11505.06</v>
      </c>
      <c r="I115" s="31">
        <f t="shared" si="158"/>
        <v>4.6873429381943368E-4</v>
      </c>
      <c r="J115" s="30">
        <f t="shared" si="167"/>
        <v>1.3364181539296863E-2</v>
      </c>
      <c r="K115" s="31">
        <f t="shared" si="168"/>
        <v>1.2094053700774297E-2</v>
      </c>
      <c r="L115" s="30">
        <f t="shared" si="169"/>
        <v>1.2037214609534195E-2</v>
      </c>
      <c r="M115" s="8"/>
      <c r="N115" s="9">
        <f t="shared" si="170"/>
        <v>3.7964184143424784E-2</v>
      </c>
      <c r="O115" s="16"/>
      <c r="P115" s="13">
        <v>1890.41</v>
      </c>
      <c r="Q115" s="13"/>
      <c r="R115" s="13">
        <v>13912.63</v>
      </c>
      <c r="S115" s="13"/>
      <c r="T115" s="9">
        <f t="shared" si="171"/>
        <v>15803.039999999999</v>
      </c>
      <c r="U115" s="30">
        <f t="shared" si="159"/>
        <v>-1.8843433377635291E-2</v>
      </c>
      <c r="V115" s="30">
        <f t="shared" si="172"/>
        <v>-1.0353154301599558E-2</v>
      </c>
      <c r="W115" s="10">
        <f t="shared" si="160"/>
        <v>-703.46493919721843</v>
      </c>
      <c r="X115" s="30">
        <f t="shared" si="173"/>
        <v>4.3641483323835306</v>
      </c>
      <c r="Y115" s="8">
        <f t="shared" si="161"/>
        <v>-703.46493919721843</v>
      </c>
      <c r="Z115" s="11">
        <f t="shared" si="174"/>
        <v>-1402.5949266497328</v>
      </c>
      <c r="AA115" s="16"/>
      <c r="AB115" s="13"/>
      <c r="AC115" s="13">
        <v>465.77</v>
      </c>
      <c r="AD115" s="13">
        <v>5046.1499999999996</v>
      </c>
      <c r="AE115" s="13">
        <v>32068.91</v>
      </c>
      <c r="AF115" s="13">
        <v>1162.5</v>
      </c>
      <c r="AG115" s="13"/>
      <c r="AH115" s="12">
        <f t="shared" si="175"/>
        <v>38743.33</v>
      </c>
      <c r="AI115" s="20">
        <f t="shared" si="162"/>
        <v>-2.6922249664663785E-2</v>
      </c>
      <c r="AJ115" s="13">
        <f t="shared" si="176"/>
        <v>-2.6922249664663785E-2</v>
      </c>
      <c r="AK115" s="20">
        <f t="shared" si="163"/>
        <v>0.16992828998636916</v>
      </c>
      <c r="AL115" s="32">
        <f t="shared" si="164"/>
        <v>2.1057555755710959</v>
      </c>
      <c r="AM115" s="20">
        <f t="shared" si="165"/>
        <v>13.526510215973758</v>
      </c>
      <c r="AN115" s="32">
        <f t="shared" si="166"/>
        <v>0.46439052776695655</v>
      </c>
      <c r="AO115" s="32">
        <f t="shared" si="177"/>
        <v>-2.6922249664663785E-2</v>
      </c>
      <c r="AP115" s="14">
        <f t="shared" si="178"/>
        <v>16.185817860304187</v>
      </c>
    </row>
    <row r="116" spans="1:80" ht="15.5" x14ac:dyDescent="0.35">
      <c r="A116" s="23" t="s">
        <v>116</v>
      </c>
      <c r="B116" s="23">
        <v>24.1</v>
      </c>
      <c r="C116" s="16"/>
      <c r="D116" s="13">
        <v>9282.11</v>
      </c>
      <c r="E116" s="13">
        <v>2776.73</v>
      </c>
      <c r="F116" s="13">
        <v>24260.44</v>
      </c>
      <c r="G116" s="13"/>
      <c r="H116" s="9">
        <f t="shared" si="101"/>
        <v>36319.279999999999</v>
      </c>
      <c r="I116" s="31">
        <f t="shared" si="158"/>
        <v>1.1883678569447054E-3</v>
      </c>
      <c r="J116" s="30">
        <f t="shared" si="167"/>
        <v>7.5005949123256824E-2</v>
      </c>
      <c r="K116" s="31">
        <f t="shared" si="168"/>
        <v>2.3270792265792137E-2</v>
      </c>
      <c r="L116" s="30">
        <f t="shared" si="169"/>
        <v>0.19412370273839827</v>
      </c>
      <c r="M116" s="8"/>
      <c r="N116" s="9">
        <f t="shared" si="170"/>
        <v>0.29358881198439191</v>
      </c>
      <c r="O116" s="16"/>
      <c r="P116" s="13">
        <v>20757.36</v>
      </c>
      <c r="Q116" s="13"/>
      <c r="R116" s="13">
        <v>2657.77</v>
      </c>
      <c r="S116" s="13"/>
      <c r="T116" s="9">
        <f t="shared" si="171"/>
        <v>23415.13</v>
      </c>
      <c r="U116" s="30">
        <f t="shared" si="159"/>
        <v>-4.7773185866121004E-2</v>
      </c>
      <c r="V116" s="30">
        <f t="shared" si="172"/>
        <v>0.1885804268162094</v>
      </c>
      <c r="W116" s="10">
        <f t="shared" si="160"/>
        <v>-277.47144082901747</v>
      </c>
      <c r="X116" s="30">
        <f t="shared" si="173"/>
        <v>-1.7510496334373362</v>
      </c>
      <c r="Y116" s="8">
        <f t="shared" si="161"/>
        <v>-277.47144082901747</v>
      </c>
      <c r="Z116" s="11">
        <f t="shared" si="174"/>
        <v>-556.55312405052223</v>
      </c>
      <c r="AA116" s="16">
        <v>280</v>
      </c>
      <c r="AB116" s="13"/>
      <c r="AC116" s="13">
        <v>403</v>
      </c>
      <c r="AD116" s="13">
        <v>3594.13</v>
      </c>
      <c r="AE116" s="13">
        <v>52106.95</v>
      </c>
      <c r="AF116" s="13"/>
      <c r="AG116" s="13"/>
      <c r="AH116" s="12">
        <f t="shared" si="175"/>
        <v>56384.079999999994</v>
      </c>
      <c r="AI116" s="20">
        <f t="shared" si="162"/>
        <v>0.23176282533997852</v>
      </c>
      <c r="AJ116" s="13">
        <f t="shared" si="176"/>
        <v>-6.8255164087591594E-2</v>
      </c>
      <c r="AK116" s="20">
        <f t="shared" si="163"/>
        <v>0.36355644212423249</v>
      </c>
      <c r="AL116" s="32">
        <f t="shared" si="164"/>
        <v>3.782829322845668</v>
      </c>
      <c r="AM116" s="20">
        <f t="shared" si="165"/>
        <v>55.76396760092284</v>
      </c>
      <c r="AN116" s="32">
        <f t="shared" si="166"/>
        <v>-6.8255164087591594E-2</v>
      </c>
      <c r="AO116" s="32">
        <f t="shared" si="177"/>
        <v>-6.8255164087591594E-2</v>
      </c>
      <c r="AP116" s="14">
        <f t="shared" si="178"/>
        <v>59.937350698969951</v>
      </c>
    </row>
    <row r="117" spans="1:80" ht="15.5" x14ac:dyDescent="0.35">
      <c r="A117" s="18" t="s">
        <v>117</v>
      </c>
      <c r="B117" s="18">
        <v>24.6</v>
      </c>
      <c r="C117" s="16"/>
      <c r="D117" s="13">
        <v>9903.73</v>
      </c>
      <c r="E117" s="13">
        <v>3796.26</v>
      </c>
      <c r="F117" s="13">
        <v>8079.5</v>
      </c>
      <c r="G117" s="13"/>
      <c r="H117" s="9">
        <f t="shared" si="101"/>
        <v>21779.489999999998</v>
      </c>
      <c r="I117" s="31">
        <f t="shared" si="158"/>
        <v>1.164214038714122E-3</v>
      </c>
      <c r="J117" s="30">
        <f t="shared" si="167"/>
        <v>7.8324499802176692E-2</v>
      </c>
      <c r="K117" s="31">
        <f t="shared" si="168"/>
        <v>3.074100040429582E-2</v>
      </c>
      <c r="L117" s="30">
        <f t="shared" si="169"/>
        <v>6.4111863946970479E-2</v>
      </c>
      <c r="M117" s="8"/>
      <c r="N117" s="9">
        <f t="shared" si="170"/>
        <v>0.17434157819215712</v>
      </c>
      <c r="O117" s="16"/>
      <c r="P117" s="13">
        <v>144602.56</v>
      </c>
      <c r="Q117" s="13">
        <v>682.73</v>
      </c>
      <c r="R117" s="13">
        <v>344835.4</v>
      </c>
      <c r="S117" s="13">
        <v>1331.42</v>
      </c>
      <c r="T117" s="9">
        <f t="shared" si="171"/>
        <v>491452.11000000004</v>
      </c>
      <c r="U117" s="30">
        <f t="shared" si="159"/>
        <v>-4.6802186153394973E-2</v>
      </c>
      <c r="V117" s="30">
        <f t="shared" si="172"/>
        <v>1.5662486126304418</v>
      </c>
      <c r="W117" s="10">
        <f t="shared" si="160"/>
        <v>-237.13974873981545</v>
      </c>
      <c r="X117" s="30">
        <f t="shared" si="173"/>
        <v>379.98587403125259</v>
      </c>
      <c r="Y117" s="8">
        <f t="shared" si="161"/>
        <v>-193.3492914755185</v>
      </c>
      <c r="Z117" s="11">
        <f t="shared" si="174"/>
        <v>-48.983719757604291</v>
      </c>
      <c r="AA117" s="16">
        <v>910.42</v>
      </c>
      <c r="AB117" s="13"/>
      <c r="AC117" s="13"/>
      <c r="AD117" s="13">
        <v>4337.6899999999996</v>
      </c>
      <c r="AE117" s="13">
        <v>76835.350000000006</v>
      </c>
      <c r="AF117" s="13">
        <v>444.42</v>
      </c>
      <c r="AG117" s="13">
        <v>704.87</v>
      </c>
      <c r="AH117" s="12">
        <f t="shared" si="175"/>
        <v>83232.75</v>
      </c>
      <c r="AI117" s="20">
        <f t="shared" si="162"/>
        <v>0.88881322023257214</v>
      </c>
      <c r="AJ117" s="13">
        <f t="shared" si="176"/>
        <v>-6.6867864004510461E-2</v>
      </c>
      <c r="AK117" s="20">
        <f t="shared" si="163"/>
        <v>-6.6867864004510461E-2</v>
      </c>
      <c r="AL117" s="32">
        <f t="shared" si="164"/>
        <v>4.486468269081703</v>
      </c>
      <c r="AM117" s="20">
        <f t="shared" si="165"/>
        <v>80.588313915543111</v>
      </c>
      <c r="AN117" s="32">
        <f t="shared" si="166"/>
        <v>0.39964625855062269</v>
      </c>
      <c r="AO117" s="32">
        <f t="shared" si="177"/>
        <v>0.67304440269239041</v>
      </c>
      <c r="AP117" s="14">
        <f t="shared" si="178"/>
        <v>86.902550338091373</v>
      </c>
    </row>
    <row r="118" spans="1:80" ht="15.5" x14ac:dyDescent="0.35">
      <c r="A118" s="18" t="s">
        <v>118</v>
      </c>
      <c r="B118" s="18">
        <v>37.799999999999997</v>
      </c>
      <c r="C118" s="16"/>
      <c r="D118" s="13">
        <v>12589.03</v>
      </c>
      <c r="E118" s="13">
        <v>4393.54</v>
      </c>
      <c r="F118" s="13">
        <v>10916.18</v>
      </c>
      <c r="G118" s="13"/>
      <c r="H118" s="9">
        <f t="shared" si="101"/>
        <v>27898.75</v>
      </c>
      <c r="I118" s="31">
        <f t="shared" si="158"/>
        <v>7.5766310455998415E-4</v>
      </c>
      <c r="J118" s="30">
        <f t="shared" si="167"/>
        <v>6.4588510680005193E-2</v>
      </c>
      <c r="K118" s="31">
        <f t="shared" si="168"/>
        <v>2.3034469344327589E-2</v>
      </c>
      <c r="L118" s="30">
        <f t="shared" si="169"/>
        <v>5.6106567800642493E-2</v>
      </c>
      <c r="M118" s="8"/>
      <c r="N118" s="9">
        <f t="shared" si="170"/>
        <v>0.14448721092953526</v>
      </c>
      <c r="O118" s="16">
        <v>98.74</v>
      </c>
      <c r="P118" s="13">
        <v>7005.8</v>
      </c>
      <c r="Q118" s="13"/>
      <c r="R118" s="13">
        <v>11268.28</v>
      </c>
      <c r="S118" s="13"/>
      <c r="T118" s="9">
        <f t="shared" si="171"/>
        <v>18372.82</v>
      </c>
      <c r="U118" s="30">
        <f t="shared" si="159"/>
        <v>-2.9741748267422662E-2</v>
      </c>
      <c r="V118" s="30">
        <f t="shared" si="172"/>
        <v>2.0401053729224617E-2</v>
      </c>
      <c r="W118" s="10">
        <f t="shared" si="160"/>
        <v>-435.20416860318915</v>
      </c>
      <c r="X118" s="30">
        <f t="shared" si="173"/>
        <v>5.1345144363252562</v>
      </c>
      <c r="Y118" s="8">
        <f t="shared" si="161"/>
        <v>-435.20416860318915</v>
      </c>
      <c r="Z118" s="11">
        <f t="shared" si="174"/>
        <v>-865.28316346459121</v>
      </c>
      <c r="AA118" s="16"/>
      <c r="AB118" s="13"/>
      <c r="AC118" s="13"/>
      <c r="AD118" s="13">
        <v>2996.82</v>
      </c>
      <c r="AE118" s="13">
        <v>24935.37</v>
      </c>
      <c r="AF118" s="13"/>
      <c r="AG118" s="13"/>
      <c r="AH118" s="12">
        <f t="shared" si="175"/>
        <v>27932.19</v>
      </c>
      <c r="AI118" s="20">
        <f t="shared" si="162"/>
        <v>-4.3517181336268716E-2</v>
      </c>
      <c r="AJ118" s="13">
        <f t="shared" si="176"/>
        <v>-4.3517181336268716E-2</v>
      </c>
      <c r="AK118" s="20">
        <f t="shared" si="163"/>
        <v>-4.3517181336268716E-2</v>
      </c>
      <c r="AL118" s="32">
        <f t="shared" si="164"/>
        <v>2.0037530243458526</v>
      </c>
      <c r="AM118" s="20">
        <f t="shared" si="165"/>
        <v>16.991019450379945</v>
      </c>
      <c r="AN118" s="32">
        <f t="shared" si="166"/>
        <v>-4.3517181336268716E-2</v>
      </c>
      <c r="AO118" s="32">
        <f t="shared" si="177"/>
        <v>-4.3517181336268716E-2</v>
      </c>
      <c r="AP118" s="14">
        <f t="shared" si="178"/>
        <v>18.777186568044449</v>
      </c>
    </row>
    <row r="119" spans="1:80" ht="15.5" x14ac:dyDescent="0.35">
      <c r="A119" s="18" t="s">
        <v>119</v>
      </c>
      <c r="B119" s="18">
        <v>71.2</v>
      </c>
      <c r="C119" s="16"/>
      <c r="D119" s="13">
        <v>5144.9799999999996</v>
      </c>
      <c r="E119" s="13">
        <v>5730.64</v>
      </c>
      <c r="F119" s="13">
        <v>20303.47</v>
      </c>
      <c r="G119" s="13"/>
      <c r="H119" s="9">
        <f t="shared" si="101"/>
        <v>31179.09</v>
      </c>
      <c r="I119" s="31">
        <f t="shared" si="158"/>
        <v>4.0224249090403647E-4</v>
      </c>
      <c r="J119" s="30">
        <f t="shared" si="167"/>
        <v>1.4251734365704611E-2</v>
      </c>
      <c r="K119" s="31">
        <f t="shared" si="168"/>
        <v>1.5828240671151027E-2</v>
      </c>
      <c r="L119" s="30">
        <f t="shared" si="169"/>
        <v>5.505604926862858E-2</v>
      </c>
      <c r="M119" s="8"/>
      <c r="N119" s="9">
        <f t="shared" si="170"/>
        <v>8.5538266796388263E-2</v>
      </c>
      <c r="O119" s="16"/>
      <c r="P119" s="13">
        <v>6744.14</v>
      </c>
      <c r="Q119" s="13"/>
      <c r="R119" s="13">
        <v>2087.02</v>
      </c>
      <c r="S119" s="13"/>
      <c r="T119" s="9">
        <f t="shared" si="171"/>
        <v>8831.16</v>
      </c>
      <c r="U119" s="30">
        <f t="shared" si="159"/>
        <v>-1.6170418249628039E-2</v>
      </c>
      <c r="V119" s="30">
        <f t="shared" si="172"/>
        <v>9.8224229492580393E-3</v>
      </c>
      <c r="W119" s="10">
        <f t="shared" si="160"/>
        <v>-819.74965091394358</v>
      </c>
      <c r="X119" s="30">
        <f t="shared" si="173"/>
        <v>-0.81267567243780825</v>
      </c>
      <c r="Y119" s="8">
        <f t="shared" si="161"/>
        <v>-819.74965091394358</v>
      </c>
      <c r="Z119" s="11">
        <f t="shared" si="174"/>
        <v>-1640.3183254956252</v>
      </c>
      <c r="AA119" s="16"/>
      <c r="AB119" s="13"/>
      <c r="AC119" s="13">
        <v>341.23</v>
      </c>
      <c r="AD119" s="13">
        <v>5478.64</v>
      </c>
      <c r="AE119" s="13">
        <v>56173.33</v>
      </c>
      <c r="AF119" s="13"/>
      <c r="AG119" s="13"/>
      <c r="AH119" s="12">
        <f t="shared" si="175"/>
        <v>61993.200000000004</v>
      </c>
      <c r="AI119" s="20">
        <f t="shared" si="162"/>
        <v>-2.3103222675715691E-2</v>
      </c>
      <c r="AJ119" s="13">
        <f t="shared" si="176"/>
        <v>-2.3103222675715691E-2</v>
      </c>
      <c r="AK119" s="20">
        <f t="shared" si="163"/>
        <v>0.10065484507258445</v>
      </c>
      <c r="AL119" s="32">
        <f t="shared" si="164"/>
        <v>1.9639023169560488</v>
      </c>
      <c r="AM119" s="20">
        <f t="shared" si="165"/>
        <v>20.349967081188595</v>
      </c>
      <c r="AN119" s="32">
        <f t="shared" si="166"/>
        <v>-2.3103222675715691E-2</v>
      </c>
      <c r="AO119" s="32">
        <f t="shared" si="177"/>
        <v>-2.3103222675715691E-2</v>
      </c>
      <c r="AP119" s="14">
        <f t="shared" si="178"/>
        <v>22.322111352514366</v>
      </c>
    </row>
    <row r="120" spans="1:80" ht="15.5" x14ac:dyDescent="0.35">
      <c r="A120" s="18" t="s">
        <v>120</v>
      </c>
      <c r="B120" s="18">
        <v>19.3</v>
      </c>
      <c r="C120" s="16">
        <v>569.92999999999995</v>
      </c>
      <c r="D120" s="13">
        <v>1841.88</v>
      </c>
      <c r="E120" s="13">
        <v>426.13</v>
      </c>
      <c r="F120" s="13">
        <v>1559.76</v>
      </c>
      <c r="G120" s="13"/>
      <c r="H120" s="9">
        <f t="shared" si="101"/>
        <v>4397.7</v>
      </c>
      <c r="I120" s="31">
        <f t="shared" si="158"/>
        <v>7.1436327363078173E-3</v>
      </c>
      <c r="J120" s="30">
        <f t="shared" si="167"/>
        <v>1.9774782173233325E-2</v>
      </c>
      <c r="K120" s="31">
        <f t="shared" si="168"/>
        <v>5.7156211878743989E-3</v>
      </c>
      <c r="L120" s="30">
        <f t="shared" si="169"/>
        <v>1.6973178431619718E-2</v>
      </c>
      <c r="M120" s="8"/>
      <c r="N120" s="9">
        <f t="shared" si="170"/>
        <v>4.9607214529035257E-2</v>
      </c>
      <c r="O120" s="16"/>
      <c r="P120" s="13">
        <v>93237.47</v>
      </c>
      <c r="Q120" s="13">
        <v>262.79000000000002</v>
      </c>
      <c r="R120" s="13">
        <v>103165.8</v>
      </c>
      <c r="S120" s="13">
        <v>1684.09</v>
      </c>
      <c r="T120" s="9">
        <f t="shared" si="171"/>
        <v>198350.15</v>
      </c>
      <c r="U120" s="30">
        <f t="shared" si="159"/>
        <v>-5.9654599967539704E-2</v>
      </c>
      <c r="V120" s="30">
        <f t="shared" si="172"/>
        <v>1.2660303973714544</v>
      </c>
      <c r="W120" s="10">
        <f t="shared" si="160"/>
        <v>-208.28953216836354</v>
      </c>
      <c r="X120" s="30">
        <f t="shared" si="173"/>
        <v>140.71950828742962</v>
      </c>
      <c r="Y120" s="8">
        <f t="shared" si="161"/>
        <v>-133.01462387864319</v>
      </c>
      <c r="Z120" s="11">
        <f t="shared" si="174"/>
        <v>-199.37827196217319</v>
      </c>
      <c r="AA120" s="16">
        <v>1286.3699999999999</v>
      </c>
      <c r="AB120" s="13"/>
      <c r="AC120" s="13"/>
      <c r="AD120" s="13">
        <v>141229.07999999999</v>
      </c>
      <c r="AE120" s="13">
        <v>54522.42</v>
      </c>
      <c r="AF120" s="13"/>
      <c r="AG120" s="13"/>
      <c r="AH120" s="12">
        <f t="shared" si="175"/>
        <v>197037.87</v>
      </c>
      <c r="AI120" s="20">
        <f t="shared" si="162"/>
        <v>1.6359043212956266</v>
      </c>
      <c r="AJ120" s="13">
        <f t="shared" si="176"/>
        <v>-8.5230541684505556E-2</v>
      </c>
      <c r="AK120" s="20">
        <f t="shared" si="163"/>
        <v>-8.5230541684505556E-2</v>
      </c>
      <c r="AL120" s="32">
        <f t="shared" si="164"/>
        <v>188.87618277999599</v>
      </c>
      <c r="AM120" s="20">
        <f t="shared" si="165"/>
        <v>72.864572295792442</v>
      </c>
      <c r="AN120" s="32">
        <f t="shared" si="166"/>
        <v>-8.5230541684505556E-2</v>
      </c>
      <c r="AO120" s="32">
        <f t="shared" si="177"/>
        <v>-8.5230541684505556E-2</v>
      </c>
      <c r="AP120" s="14">
        <f t="shared" si="178"/>
        <v>263.03573723034606</v>
      </c>
    </row>
    <row r="121" spans="1:80" ht="15.5" x14ac:dyDescent="0.35">
      <c r="A121" s="18" t="s">
        <v>121</v>
      </c>
      <c r="B121" s="18">
        <v>46.9</v>
      </c>
      <c r="C121" s="16"/>
      <c r="D121" s="13">
        <v>11860.6</v>
      </c>
      <c r="E121" s="13">
        <v>1254.42</v>
      </c>
      <c r="F121" s="13">
        <v>65647.08</v>
      </c>
      <c r="G121" s="13"/>
      <c r="H121" s="9">
        <f t="shared" si="101"/>
        <v>78762.100000000006</v>
      </c>
      <c r="I121" s="31">
        <f t="shared" si="158"/>
        <v>6.1065384546625588E-4</v>
      </c>
      <c r="J121" s="30">
        <f t="shared" si="167"/>
        <v>4.907964266656694E-2</v>
      </c>
      <c r="K121" s="31">
        <f t="shared" si="168"/>
        <v>5.7369095961841889E-3</v>
      </c>
      <c r="L121" s="30">
        <f t="shared" si="169"/>
        <v>0.26888102690061538</v>
      </c>
      <c r="M121" s="8"/>
      <c r="N121" s="9">
        <f t="shared" si="170"/>
        <v>0.32430823300883277</v>
      </c>
      <c r="O121" s="16"/>
      <c r="P121" s="13">
        <v>3143.07</v>
      </c>
      <c r="Q121" s="13"/>
      <c r="R121" s="13">
        <v>2416.56</v>
      </c>
      <c r="S121" s="13"/>
      <c r="T121" s="9">
        <f t="shared" si="171"/>
        <v>5559.63</v>
      </c>
      <c r="U121" s="30">
        <f t="shared" si="159"/>
        <v>-2.4548694656151733E-2</v>
      </c>
      <c r="V121" s="30">
        <f t="shared" si="172"/>
        <v>-6.15841300086743E-3</v>
      </c>
      <c r="W121" s="10">
        <f t="shared" si="160"/>
        <v>-539.97554252617908</v>
      </c>
      <c r="X121" s="30">
        <f t="shared" si="173"/>
        <v>-1.0409264405825196</v>
      </c>
      <c r="Y121" s="8">
        <f t="shared" si="161"/>
        <v>-539.97554252617908</v>
      </c>
      <c r="Z121" s="11">
        <f t="shared" si="174"/>
        <v>-1081.0227186005977</v>
      </c>
      <c r="AA121" s="16">
        <v>207.59</v>
      </c>
      <c r="AB121" s="13"/>
      <c r="AC121" s="13"/>
      <c r="AD121" s="13">
        <v>4940.5200000000004</v>
      </c>
      <c r="AE121" s="13">
        <v>39382.339999999997</v>
      </c>
      <c r="AF121" s="13"/>
      <c r="AG121" s="13">
        <v>497.11</v>
      </c>
      <c r="AH121" s="12">
        <f t="shared" si="175"/>
        <v>45027.56</v>
      </c>
      <c r="AI121" s="20">
        <f t="shared" si="162"/>
        <v>7.9224783154578274E-2</v>
      </c>
      <c r="AJ121" s="13">
        <f t="shared" si="176"/>
        <v>-3.5073549136694186E-2</v>
      </c>
      <c r="AK121" s="20">
        <f t="shared" si="163"/>
        <v>-3.5073549136694186E-2</v>
      </c>
      <c r="AL121" s="32">
        <f t="shared" si="164"/>
        <v>2.685159586619736</v>
      </c>
      <c r="AM121" s="20">
        <f t="shared" si="165"/>
        <v>21.648705937967069</v>
      </c>
      <c r="AN121" s="32">
        <f t="shared" si="166"/>
        <v>-3.5073549136694186E-2</v>
      </c>
      <c r="AO121" s="32">
        <f t="shared" si="177"/>
        <v>0.2386334886074864</v>
      </c>
      <c r="AP121" s="14">
        <f t="shared" si="178"/>
        <v>24.54650314893879</v>
      </c>
    </row>
    <row r="122" spans="1:80" ht="15.5" x14ac:dyDescent="0.35">
      <c r="A122" s="18" t="s">
        <v>122</v>
      </c>
      <c r="B122" s="18">
        <v>66.099999999999994</v>
      </c>
      <c r="C122" s="16"/>
      <c r="D122" s="13">
        <v>8637.75</v>
      </c>
      <c r="E122" s="13">
        <v>18301.310000000001</v>
      </c>
      <c r="F122" s="13">
        <v>22000.6</v>
      </c>
      <c r="G122" s="13"/>
      <c r="H122" s="9">
        <f t="shared" si="101"/>
        <v>48939.66</v>
      </c>
      <c r="I122" s="31">
        <f t="shared" si="158"/>
        <v>4.3327784194201814E-4</v>
      </c>
      <c r="J122" s="30">
        <f t="shared" si="167"/>
        <v>2.5478755184073231E-2</v>
      </c>
      <c r="K122" s="31">
        <f t="shared" si="168"/>
        <v>5.3498606768609201E-2</v>
      </c>
      <c r="L122" s="30">
        <f t="shared" si="169"/>
        <v>6.4224835691300011E-2</v>
      </c>
      <c r="M122" s="8"/>
      <c r="N122" s="9">
        <f t="shared" si="170"/>
        <v>0.14363547548592448</v>
      </c>
      <c r="O122" s="16"/>
      <c r="P122" s="13">
        <v>3865.76</v>
      </c>
      <c r="Q122" s="13"/>
      <c r="R122" s="13">
        <v>18850.37</v>
      </c>
      <c r="S122" s="13"/>
      <c r="T122" s="9">
        <f t="shared" si="171"/>
        <v>22716.129999999997</v>
      </c>
      <c r="U122" s="30">
        <f t="shared" si="159"/>
        <v>-1.7418060202322484E-2</v>
      </c>
      <c r="V122" s="30">
        <f t="shared" si="172"/>
        <v>-1.3693328670831471E-3</v>
      </c>
      <c r="W122" s="10">
        <f t="shared" si="160"/>
        <v>-761.03162816589418</v>
      </c>
      <c r="X122" s="30">
        <f t="shared" si="173"/>
        <v>6.0839371272568759</v>
      </c>
      <c r="Y122" s="8">
        <f t="shared" si="161"/>
        <v>-761.03162816589418</v>
      </c>
      <c r="Z122" s="11">
        <f t="shared" si="174"/>
        <v>-1515.9981065976008</v>
      </c>
      <c r="AA122" s="16"/>
      <c r="AB122" s="13"/>
      <c r="AC122" s="13"/>
      <c r="AD122" s="13">
        <v>26133.02</v>
      </c>
      <c r="AE122" s="13">
        <v>89354.57</v>
      </c>
      <c r="AF122" s="13">
        <v>1075.45</v>
      </c>
      <c r="AG122" s="13">
        <v>720.9</v>
      </c>
      <c r="AH122" s="12">
        <f t="shared" si="175"/>
        <v>117283.94</v>
      </c>
      <c r="AI122" s="20">
        <f t="shared" si="162"/>
        <v>-2.4885770870059869E-2</v>
      </c>
      <c r="AJ122" s="13">
        <f t="shared" si="176"/>
        <v>-2.4885770870059869E-2</v>
      </c>
      <c r="AK122" s="20">
        <f t="shared" si="163"/>
        <v>-2.4885770870059869E-2</v>
      </c>
      <c r="AL122" s="32">
        <f t="shared" si="164"/>
        <v>10.184378571333234</v>
      </c>
      <c r="AM122" s="20">
        <f t="shared" si="165"/>
        <v>34.882844958831605</v>
      </c>
      <c r="AN122" s="32">
        <f t="shared" si="166"/>
        <v>0.39525523605614049</v>
      </c>
      <c r="AO122" s="32">
        <f t="shared" si="177"/>
        <v>0.25674485063079822</v>
      </c>
      <c r="AP122" s="14">
        <f t="shared" si="178"/>
        <v>45.644566304241593</v>
      </c>
    </row>
    <row r="123" spans="1:80" ht="15.5" x14ac:dyDescent="0.35">
      <c r="A123" s="18" t="s">
        <v>123</v>
      </c>
      <c r="B123" s="18">
        <v>20.3</v>
      </c>
      <c r="C123" s="16"/>
      <c r="D123" s="13">
        <v>1060.6300000000001</v>
      </c>
      <c r="E123" s="13">
        <v>1514.59</v>
      </c>
      <c r="F123" s="13">
        <v>363.67</v>
      </c>
      <c r="G123" s="13"/>
      <c r="H123" s="9">
        <f t="shared" si="101"/>
        <v>2938.8900000000003</v>
      </c>
      <c r="I123" s="31">
        <f t="shared" si="158"/>
        <v>1.4108209533185911E-3</v>
      </c>
      <c r="J123" s="30">
        <f t="shared" si="167"/>
        <v>1.1424600165781267E-2</v>
      </c>
      <c r="K123" s="31">
        <f t="shared" si="168"/>
        <v>1.571059548110287E-2</v>
      </c>
      <c r="L123" s="30">
        <f t="shared" si="169"/>
        <v>4.8443567633525333E-3</v>
      </c>
      <c r="M123" s="8"/>
      <c r="N123" s="9">
        <f t="shared" si="170"/>
        <v>3.3390373363555263E-2</v>
      </c>
      <c r="O123" s="16">
        <v>1354.08</v>
      </c>
      <c r="P123" s="13">
        <v>1900367.76</v>
      </c>
      <c r="Q123" s="13">
        <v>28711.4</v>
      </c>
      <c r="R123" s="13">
        <v>2205942.44</v>
      </c>
      <c r="S123" s="13">
        <v>170762.57</v>
      </c>
      <c r="T123" s="9">
        <f t="shared" si="171"/>
        <v>4307138.25</v>
      </c>
      <c r="U123" s="30">
        <f t="shared" si="159"/>
        <v>-3.8411551495954169E-2</v>
      </c>
      <c r="V123" s="30">
        <f t="shared" si="172"/>
        <v>25.632377941747599</v>
      </c>
      <c r="W123" s="10">
        <f t="shared" si="160"/>
        <v>1365.6810324335368</v>
      </c>
      <c r="X123" s="30">
        <f t="shared" si="173"/>
        <v>2976.3124006065191</v>
      </c>
      <c r="Y123" s="8">
        <f t="shared" si="161"/>
        <v>9278.8059765100825</v>
      </c>
      <c r="Z123" s="11">
        <f t="shared" si="174"/>
        <v>13646.39337594039</v>
      </c>
      <c r="AA123" s="16">
        <v>9279.1</v>
      </c>
      <c r="AB123" s="13"/>
      <c r="AC123" s="13">
        <v>1202</v>
      </c>
      <c r="AD123" s="13">
        <v>129837.2</v>
      </c>
      <c r="AE123" s="13">
        <v>631210.43000000005</v>
      </c>
      <c r="AF123" s="13">
        <v>12684.47</v>
      </c>
      <c r="AG123" s="13">
        <v>8895.93</v>
      </c>
      <c r="AH123" s="12">
        <f t="shared" si="175"/>
        <v>793109.13</v>
      </c>
      <c r="AI123" s="20">
        <f t="shared" si="162"/>
        <v>11.722612607678299</v>
      </c>
      <c r="AJ123" s="13">
        <f t="shared" si="176"/>
        <v>-8.1031992833052083E-2</v>
      </c>
      <c r="AK123" s="20">
        <f t="shared" si="163"/>
        <v>1.4479935387179221</v>
      </c>
      <c r="AL123" s="32">
        <f t="shared" si="164"/>
        <v>165.08069325266624</v>
      </c>
      <c r="AM123" s="20">
        <f t="shared" si="165"/>
        <v>802.86144991338074</v>
      </c>
      <c r="AN123" s="32">
        <f t="shared" si="166"/>
        <v>16.054474233616521</v>
      </c>
      <c r="AO123" s="32">
        <f t="shared" si="177"/>
        <v>11.235194377291958</v>
      </c>
      <c r="AP123" s="14">
        <f t="shared" si="178"/>
        <v>1008.3213859305185</v>
      </c>
    </row>
    <row r="124" spans="1:80" ht="15.5" x14ac:dyDescent="0.35">
      <c r="A124" s="18" t="s">
        <v>124</v>
      </c>
      <c r="B124" s="18">
        <v>149</v>
      </c>
      <c r="C124" s="16">
        <v>504.62</v>
      </c>
      <c r="D124" s="13">
        <v>17746.7</v>
      </c>
      <c r="E124" s="13">
        <v>3415.26</v>
      </c>
      <c r="F124" s="13">
        <v>17583.490000000002</v>
      </c>
      <c r="G124" s="13"/>
      <c r="H124" s="9">
        <f t="shared" si="101"/>
        <v>39250.070000000007</v>
      </c>
      <c r="I124" s="31">
        <f t="shared" si="158"/>
        <v>8.4130762327340079E-4</v>
      </c>
      <c r="J124" s="30">
        <f t="shared" si="167"/>
        <v>2.3019877067642851E-2</v>
      </c>
      <c r="K124" s="31">
        <f t="shared" si="168"/>
        <v>4.5852776876484352E-3</v>
      </c>
      <c r="L124" s="30">
        <f t="shared" si="169"/>
        <v>2.2809939269012085E-2</v>
      </c>
      <c r="M124" s="8"/>
      <c r="N124" s="9">
        <f t="shared" si="170"/>
        <v>5.125640164757677E-2</v>
      </c>
      <c r="O124" s="16"/>
      <c r="P124" s="13">
        <v>9329.99</v>
      </c>
      <c r="Q124" s="13"/>
      <c r="R124" s="13">
        <v>4684.8999999999996</v>
      </c>
      <c r="S124" s="13"/>
      <c r="T124" s="9">
        <f t="shared" si="171"/>
        <v>14014.89</v>
      </c>
      <c r="U124" s="30">
        <f t="shared" si="159"/>
        <v>-7.7270723447887008E-3</v>
      </c>
      <c r="V124" s="30">
        <f t="shared" si="172"/>
        <v>9.4560499037943668E-3</v>
      </c>
      <c r="W124" s="10">
        <f t="shared" si="160"/>
        <v>-1715.4873312665393</v>
      </c>
      <c r="X124" s="30">
        <f t="shared" si="173"/>
        <v>9.0114798796479753E-2</v>
      </c>
      <c r="Y124" s="8">
        <f t="shared" si="161"/>
        <v>-1715.4873312665393</v>
      </c>
      <c r="Z124" s="11">
        <f t="shared" si="174"/>
        <v>-3430.8828187567233</v>
      </c>
      <c r="AA124" s="16"/>
      <c r="AB124" s="13"/>
      <c r="AC124" s="13"/>
      <c r="AD124" s="13">
        <v>28675.599999999999</v>
      </c>
      <c r="AE124" s="13">
        <v>32287.95</v>
      </c>
      <c r="AF124" s="13"/>
      <c r="AG124" s="13"/>
      <c r="AH124" s="12">
        <f t="shared" si="175"/>
        <v>60963.55</v>
      </c>
      <c r="AI124" s="20">
        <f t="shared" si="162"/>
        <v>-1.1039929224905754E-2</v>
      </c>
      <c r="AJ124" s="13">
        <f t="shared" si="176"/>
        <v>-1.1039929224905754E-2</v>
      </c>
      <c r="AK124" s="20">
        <f t="shared" si="163"/>
        <v>-1.1039929224905754E-2</v>
      </c>
      <c r="AL124" s="32">
        <f t="shared" si="164"/>
        <v>4.9586873039693522</v>
      </c>
      <c r="AM124" s="20">
        <f t="shared" si="165"/>
        <v>5.5847385172248476</v>
      </c>
      <c r="AN124" s="32">
        <f t="shared" si="166"/>
        <v>-1.1039929224905754E-2</v>
      </c>
      <c r="AO124" s="32">
        <f t="shared" si="177"/>
        <v>-1.1039929224905754E-2</v>
      </c>
      <c r="AP124" s="14">
        <f t="shared" ref="AP124:AP125" si="179">SUM(AI124:AO124)</f>
        <v>10.488226175069672</v>
      </c>
    </row>
    <row r="125" spans="1:80" ht="15.5" x14ac:dyDescent="0.35">
      <c r="A125" s="18" t="s">
        <v>125</v>
      </c>
      <c r="B125" s="18">
        <v>38.5</v>
      </c>
      <c r="C125" s="16"/>
      <c r="D125" s="13">
        <v>1860.48</v>
      </c>
      <c r="E125" s="13">
        <v>2908.18</v>
      </c>
      <c r="F125" s="13">
        <v>9676.2000000000007</v>
      </c>
      <c r="G125" s="13"/>
      <c r="H125" s="9">
        <f t="shared" si="101"/>
        <v>14444.86</v>
      </c>
      <c r="I125" s="31">
        <f t="shared" si="158"/>
        <v>7.4388741174980259E-4</v>
      </c>
      <c r="J125" s="30">
        <f t="shared" si="167"/>
        <v>1.0005666517767823E-2</v>
      </c>
      <c r="K125" s="31">
        <f t="shared" si="168"/>
        <v>1.5221291501307058E-2</v>
      </c>
      <c r="L125" s="30">
        <f t="shared" si="169"/>
        <v>4.8913621558664355E-2</v>
      </c>
      <c r="M125" s="8"/>
      <c r="N125" s="9">
        <f t="shared" si="170"/>
        <v>7.4884466989489043E-2</v>
      </c>
      <c r="O125" s="16"/>
      <c r="P125" s="13">
        <v>283896.53999999998</v>
      </c>
      <c r="Q125" s="13">
        <v>1017.67</v>
      </c>
      <c r="R125" s="13">
        <v>1274035.52</v>
      </c>
      <c r="S125" s="13"/>
      <c r="T125" s="9">
        <f t="shared" si="171"/>
        <v>1558949.73</v>
      </c>
      <c r="U125" s="30">
        <f t="shared" si="159"/>
        <v>-2.9904773490221203E-2</v>
      </c>
      <c r="V125" s="30">
        <f t="shared" si="172"/>
        <v>1.9936107483320504</v>
      </c>
      <c r="W125" s="10">
        <f t="shared" si="160"/>
        <v>-335.74706612439797</v>
      </c>
      <c r="X125" s="30">
        <f t="shared" si="173"/>
        <v>905.09760645534868</v>
      </c>
      <c r="Y125" s="8">
        <f t="shared" si="161"/>
        <v>-443.26350505880379</v>
      </c>
      <c r="Z125" s="11">
        <f t="shared" si="174"/>
        <v>128.05074124698871</v>
      </c>
      <c r="AA125" s="16">
        <v>933.65</v>
      </c>
      <c r="AB125" s="13">
        <v>4947.55</v>
      </c>
      <c r="AC125" s="13"/>
      <c r="AD125" s="13">
        <v>7442.69</v>
      </c>
      <c r="AE125" s="13">
        <v>36633.08</v>
      </c>
      <c r="AF125" s="13"/>
      <c r="AG125" s="13">
        <v>1071.83</v>
      </c>
      <c r="AH125" s="12">
        <f t="shared" si="175"/>
        <v>51028.800000000003</v>
      </c>
      <c r="AI125" s="20">
        <f t="shared" si="162"/>
        <v>0.58349799927802004</v>
      </c>
      <c r="AJ125" s="13">
        <f t="shared" si="176"/>
        <v>3.2757277958546531</v>
      </c>
      <c r="AK125" s="20">
        <f t="shared" si="163"/>
        <v>-4.2725959857427463E-2</v>
      </c>
      <c r="AL125" s="32">
        <f t="shared" si="164"/>
        <v>4.9492847490996805</v>
      </c>
      <c r="AM125" s="20">
        <f t="shared" si="165"/>
        <v>24.528057945166495</v>
      </c>
      <c r="AN125" s="32">
        <f t="shared" si="166"/>
        <v>-4.2725959857427463E-2</v>
      </c>
      <c r="AO125" s="32">
        <f t="shared" si="177"/>
        <v>0.67617901108473155</v>
      </c>
      <c r="AP125" s="14">
        <f t="shared" si="179"/>
        <v>33.927295580768728</v>
      </c>
    </row>
    <row r="126" spans="1:80" s="38" customFormat="1" ht="15.5" x14ac:dyDescent="0.35">
      <c r="A126" s="33" t="s">
        <v>38</v>
      </c>
      <c r="B126" s="34"/>
      <c r="C126" s="35">
        <f>AVERAGE(C111:C125)</f>
        <v>653.83499999999992</v>
      </c>
      <c r="D126" s="35">
        <f t="shared" ref="D126:AP126" si="180">AVERAGE(D111:D125)</f>
        <v>21485.874666666667</v>
      </c>
      <c r="E126" s="35">
        <f t="shared" si="180"/>
        <v>4721.8779999999988</v>
      </c>
      <c r="F126" s="35">
        <f t="shared" si="180"/>
        <v>14898.990666666668</v>
      </c>
      <c r="G126" s="35" t="e">
        <f t="shared" si="180"/>
        <v>#DIV/0!</v>
      </c>
      <c r="H126" s="35">
        <f t="shared" si="180"/>
        <v>41368.277333333339</v>
      </c>
      <c r="I126" s="51">
        <f t="shared" si="180"/>
        <v>4.1210589440193908E-3</v>
      </c>
      <c r="J126" s="51">
        <f t="shared" si="180"/>
        <v>0.1027110458033071</v>
      </c>
      <c r="K126" s="51">
        <f t="shared" si="180"/>
        <v>2.3436945491325748E-2</v>
      </c>
      <c r="L126" s="51">
        <f t="shared" si="180"/>
        <v>7.4994816206679069E-2</v>
      </c>
      <c r="M126" s="51" t="e">
        <f t="shared" si="180"/>
        <v>#DIV/0!</v>
      </c>
      <c r="N126" s="51">
        <f t="shared" si="180"/>
        <v>0.20526386644533137</v>
      </c>
      <c r="O126" s="51">
        <f t="shared" si="180"/>
        <v>726.41</v>
      </c>
      <c r="P126" s="51">
        <f t="shared" si="180"/>
        <v>168689.68000000002</v>
      </c>
      <c r="Q126" s="51">
        <f t="shared" si="180"/>
        <v>6214.3720000000003</v>
      </c>
      <c r="R126" s="51">
        <f t="shared" si="180"/>
        <v>294366.90499999997</v>
      </c>
      <c r="S126" s="51">
        <f t="shared" si="180"/>
        <v>35544.574000000001</v>
      </c>
      <c r="T126" s="51">
        <f t="shared" si="180"/>
        <v>457448.62799999997</v>
      </c>
      <c r="U126" s="51">
        <f t="shared" si="180"/>
        <v>-3.4860506013419459E-2</v>
      </c>
      <c r="V126" s="51">
        <f t="shared" si="180"/>
        <v>2.0545745306513501</v>
      </c>
      <c r="W126" s="51">
        <f t="shared" si="180"/>
        <v>-421.82129719918845</v>
      </c>
      <c r="X126" s="51">
        <f t="shared" si="180"/>
        <v>298.18612107872906</v>
      </c>
      <c r="Y126" s="51">
        <f t="shared" si="180"/>
        <v>140.33835402116114</v>
      </c>
      <c r="Z126" s="51">
        <f t="shared" si="180"/>
        <v>18.722891925339592</v>
      </c>
      <c r="AA126" s="51">
        <f t="shared" si="180"/>
        <v>1870.5042857142857</v>
      </c>
      <c r="AB126" s="51">
        <f t="shared" si="180"/>
        <v>6727.27</v>
      </c>
      <c r="AC126" s="51">
        <f t="shared" si="180"/>
        <v>919.26857142857136</v>
      </c>
      <c r="AD126" s="51">
        <f t="shared" si="180"/>
        <v>29352.61357142857</v>
      </c>
      <c r="AE126" s="51">
        <f t="shared" si="180"/>
        <v>126153.31333333337</v>
      </c>
      <c r="AF126" s="51">
        <f t="shared" si="180"/>
        <v>2714.3383333333331</v>
      </c>
      <c r="AG126" s="51">
        <f t="shared" si="180"/>
        <v>1926.6371428571431</v>
      </c>
      <c r="AH126" s="51">
        <f t="shared" si="180"/>
        <v>157732.78199999998</v>
      </c>
      <c r="AI126" s="51">
        <f t="shared" si="180"/>
        <v>1.015012316918052</v>
      </c>
      <c r="AJ126" s="51">
        <f t="shared" si="180"/>
        <v>0.46667203224096404</v>
      </c>
      <c r="AK126" s="51">
        <f t="shared" si="180"/>
        <v>0.47883200092298428</v>
      </c>
      <c r="AL126" s="51">
        <f t="shared" si="180"/>
        <v>30.10668093290354</v>
      </c>
      <c r="AM126" s="51">
        <f t="shared" si="180"/>
        <v>108.60675001400385</v>
      </c>
      <c r="AN126" s="51">
        <f t="shared" si="180"/>
        <v>1.1886967665193808</v>
      </c>
      <c r="AO126" s="51">
        <f t="shared" si="180"/>
        <v>0.89044121229939688</v>
      </c>
      <c r="AP126" s="35">
        <f t="shared" si="180"/>
        <v>142.75308527580819</v>
      </c>
      <c r="AQ126" s="36"/>
      <c r="AR126" s="36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</row>
    <row r="127" spans="1:80" s="42" customFormat="1" ht="15.5" x14ac:dyDescent="0.35">
      <c r="A127" s="33" t="s">
        <v>39</v>
      </c>
      <c r="B127" s="39"/>
      <c r="C127" s="19">
        <f>STDEV(C111:C125)</f>
        <v>751.12359373807442</v>
      </c>
      <c r="D127" s="19">
        <f t="shared" ref="D127:AP127" si="181">STDEV(D111:D125)</f>
        <v>51631.885049611803</v>
      </c>
      <c r="E127" s="19">
        <f t="shared" si="181"/>
        <v>5037.3960321624245</v>
      </c>
      <c r="F127" s="19">
        <f t="shared" si="181"/>
        <v>16081.087142208155</v>
      </c>
      <c r="G127" s="19" t="e">
        <f t="shared" si="181"/>
        <v>#DIV/0!</v>
      </c>
      <c r="H127" s="19">
        <f t="shared" si="181"/>
        <v>58856.804293059366</v>
      </c>
      <c r="I127" s="19">
        <f t="shared" si="181"/>
        <v>1.0513241827152181E-2</v>
      </c>
      <c r="J127" s="19">
        <f t="shared" si="181"/>
        <v>0.19784941398802824</v>
      </c>
      <c r="K127" s="19">
        <f t="shared" si="181"/>
        <v>2.0915509642944429E-2</v>
      </c>
      <c r="L127" s="19">
        <f t="shared" si="181"/>
        <v>8.0979756155290641E-2</v>
      </c>
      <c r="M127" s="19" t="e">
        <f t="shared" si="181"/>
        <v>#DIV/0!</v>
      </c>
      <c r="N127" s="19">
        <f t="shared" si="181"/>
        <v>0.25098505932445486</v>
      </c>
      <c r="O127" s="19">
        <f t="shared" si="181"/>
        <v>887.65942669472042</v>
      </c>
      <c r="P127" s="19">
        <f t="shared" si="181"/>
        <v>485245.01678850286</v>
      </c>
      <c r="Q127" s="19">
        <f t="shared" si="181"/>
        <v>12579.557302493597</v>
      </c>
      <c r="R127" s="19">
        <f t="shared" si="181"/>
        <v>645635.16546464176</v>
      </c>
      <c r="S127" s="19">
        <f t="shared" si="181"/>
        <v>75590.652270136081</v>
      </c>
      <c r="T127" s="19">
        <f t="shared" si="181"/>
        <v>1138492.8222241132</v>
      </c>
      <c r="U127" s="19">
        <f t="shared" si="181"/>
        <v>2.4632474105599132E-2</v>
      </c>
      <c r="V127" s="19">
        <f t="shared" si="181"/>
        <v>6.5563265695398547</v>
      </c>
      <c r="W127" s="19">
        <f t="shared" si="181"/>
        <v>625.5764840891718</v>
      </c>
      <c r="X127" s="19">
        <f t="shared" si="181"/>
        <v>779.70957454771667</v>
      </c>
      <c r="Y127" s="19">
        <f t="shared" si="181"/>
        <v>2559.0607319982828</v>
      </c>
      <c r="Z127" s="19">
        <f t="shared" si="181"/>
        <v>3867.3230049418994</v>
      </c>
      <c r="AA127" s="19">
        <f t="shared" si="181"/>
        <v>3294.5807541519712</v>
      </c>
      <c r="AB127" s="19">
        <f t="shared" si="181"/>
        <v>2516.9041612266433</v>
      </c>
      <c r="AC127" s="19">
        <f t="shared" si="181"/>
        <v>746.7004183836284</v>
      </c>
      <c r="AD127" s="19">
        <f t="shared" si="181"/>
        <v>45841.555331861971</v>
      </c>
      <c r="AE127" s="19">
        <f t="shared" si="181"/>
        <v>197014.90859552115</v>
      </c>
      <c r="AF127" s="19">
        <f t="shared" si="181"/>
        <v>4895.9379243916756</v>
      </c>
      <c r="AG127" s="19">
        <f t="shared" si="181"/>
        <v>3078.4360757843383</v>
      </c>
      <c r="AH127" s="19">
        <f t="shared" si="181"/>
        <v>224796.67573402385</v>
      </c>
      <c r="AI127" s="19">
        <f t="shared" si="181"/>
        <v>2.9993466878742163</v>
      </c>
      <c r="AJ127" s="19">
        <f t="shared" si="181"/>
        <v>1.3907269197680094</v>
      </c>
      <c r="AK127" s="19">
        <f t="shared" si="181"/>
        <v>1.1751191111440604</v>
      </c>
      <c r="AL127" s="19">
        <f t="shared" si="181"/>
        <v>60.529563110157859</v>
      </c>
      <c r="AM127" s="19">
        <f t="shared" si="181"/>
        <v>205.49280869758937</v>
      </c>
      <c r="AN127" s="19">
        <f t="shared" si="181"/>
        <v>4.1195700506823627</v>
      </c>
      <c r="AO127" s="19">
        <f t="shared" si="181"/>
        <v>2.8745754570881461</v>
      </c>
      <c r="AP127" s="19">
        <f t="shared" si="181"/>
        <v>255.81074644815169</v>
      </c>
      <c r="AQ127" s="40"/>
      <c r="AR127" s="40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</row>
    <row r="128" spans="1:80" s="48" customFormat="1" ht="15.5" x14ac:dyDescent="0.35">
      <c r="A128" s="33" t="s">
        <v>40</v>
      </c>
      <c r="B128" s="43"/>
      <c r="C128" s="44">
        <f>+C127*100/C126</f>
        <v>114.87968581340468</v>
      </c>
      <c r="D128" s="44">
        <f t="shared" ref="D128:AP128" si="182">+D127*100/D126</f>
        <v>240.30618185497408</v>
      </c>
      <c r="E128" s="44">
        <f t="shared" si="182"/>
        <v>106.68204540994972</v>
      </c>
      <c r="F128" s="44">
        <f t="shared" si="182"/>
        <v>107.93407085076021</v>
      </c>
      <c r="G128" s="44" t="e">
        <f t="shared" si="182"/>
        <v>#DIV/0!</v>
      </c>
      <c r="H128" s="44">
        <f t="shared" si="182"/>
        <v>142.27521203942976</v>
      </c>
      <c r="I128" s="44">
        <f t="shared" si="182"/>
        <v>255.11020274071367</v>
      </c>
      <c r="J128" s="44">
        <f t="shared" si="182"/>
        <v>192.62720230393941</v>
      </c>
      <c r="K128" s="44">
        <f t="shared" si="182"/>
        <v>89.241619180645657</v>
      </c>
      <c r="L128" s="44">
        <f t="shared" si="182"/>
        <v>107.98047151968159</v>
      </c>
      <c r="M128" s="44" t="e">
        <f t="shared" si="182"/>
        <v>#DIV/0!</v>
      </c>
      <c r="N128" s="44">
        <f t="shared" si="182"/>
        <v>122.27435041096265</v>
      </c>
      <c r="O128" s="44">
        <f t="shared" si="182"/>
        <v>122.19812870069526</v>
      </c>
      <c r="P128" s="44">
        <f t="shared" si="182"/>
        <v>287.6554255058773</v>
      </c>
      <c r="Q128" s="44">
        <f t="shared" si="182"/>
        <v>202.42684703287148</v>
      </c>
      <c r="R128" s="44">
        <f t="shared" si="182"/>
        <v>219.33007906056622</v>
      </c>
      <c r="S128" s="44">
        <f t="shared" si="182"/>
        <v>212.66439223645241</v>
      </c>
      <c r="T128" s="44">
        <f t="shared" si="182"/>
        <v>248.87883634096576</v>
      </c>
      <c r="U128" s="44">
        <f t="shared" si="182"/>
        <v>-70.66011633943846</v>
      </c>
      <c r="V128" s="44">
        <f t="shared" si="182"/>
        <v>319.10872405594068</v>
      </c>
      <c r="W128" s="44">
        <f t="shared" si="182"/>
        <v>-148.3036746230876</v>
      </c>
      <c r="X128" s="44">
        <f t="shared" si="182"/>
        <v>261.48419374014145</v>
      </c>
      <c r="Y128" s="44">
        <f t="shared" si="182"/>
        <v>1823.4934774939791</v>
      </c>
      <c r="Z128" s="44">
        <f t="shared" si="182"/>
        <v>20655.585794990668</v>
      </c>
      <c r="AA128" s="44">
        <f t="shared" si="182"/>
        <v>176.13329086246259</v>
      </c>
      <c r="AB128" s="44">
        <f t="shared" si="182"/>
        <v>37.413455402067157</v>
      </c>
      <c r="AC128" s="44">
        <f t="shared" si="182"/>
        <v>81.227667472981608</v>
      </c>
      <c r="AD128" s="44">
        <f t="shared" si="182"/>
        <v>156.17537845585073</v>
      </c>
      <c r="AE128" s="44">
        <f t="shared" si="182"/>
        <v>156.17101397483793</v>
      </c>
      <c r="AF128" s="44">
        <f t="shared" si="182"/>
        <v>180.37316366450298</v>
      </c>
      <c r="AG128" s="44">
        <f t="shared" si="182"/>
        <v>159.78286763531992</v>
      </c>
      <c r="AH128" s="44">
        <f t="shared" si="182"/>
        <v>142.51741006763191</v>
      </c>
      <c r="AI128" s="44">
        <f t="shared" si="182"/>
        <v>295.49855089259682</v>
      </c>
      <c r="AJ128" s="44">
        <f t="shared" si="182"/>
        <v>298.00948496736004</v>
      </c>
      <c r="AK128" s="44">
        <f t="shared" si="182"/>
        <v>245.41365424176558</v>
      </c>
      <c r="AL128" s="44">
        <f t="shared" si="182"/>
        <v>201.05026935734122</v>
      </c>
      <c r="AM128" s="44">
        <f t="shared" si="182"/>
        <v>189.20813731291372</v>
      </c>
      <c r="AN128" s="45">
        <f t="shared" si="182"/>
        <v>346.56189591100366</v>
      </c>
      <c r="AO128" s="44">
        <f t="shared" si="182"/>
        <v>322.8259673274888</v>
      </c>
      <c r="AP128" s="44">
        <f t="shared" si="182"/>
        <v>179.19805092401947</v>
      </c>
      <c r="AQ128" s="46"/>
      <c r="AR128" s="46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</row>
    <row r="129" spans="1:42" ht="15.5" x14ac:dyDescent="0.35">
      <c r="C129" s="16"/>
      <c r="D129" s="13"/>
      <c r="E129" s="13"/>
      <c r="F129" s="13"/>
      <c r="G129" s="13"/>
      <c r="H129" s="9"/>
      <c r="I129" s="8"/>
      <c r="J129" s="8"/>
      <c r="K129" s="8"/>
      <c r="L129" s="8"/>
      <c r="M129" s="8"/>
      <c r="N129" s="9"/>
      <c r="O129" s="16"/>
      <c r="P129" s="13"/>
      <c r="Q129" s="13"/>
      <c r="R129" s="13"/>
      <c r="S129" s="13"/>
      <c r="T129" s="9"/>
      <c r="U129" s="8"/>
      <c r="V129" s="8"/>
      <c r="W129" s="8"/>
      <c r="X129" s="8"/>
      <c r="Y129" s="8"/>
      <c r="Z129" s="9"/>
      <c r="AA129" s="16"/>
      <c r="AB129" s="13"/>
      <c r="AC129" s="13"/>
      <c r="AD129" s="13"/>
      <c r="AE129" s="13"/>
      <c r="AF129" s="13"/>
      <c r="AG129" s="13"/>
      <c r="AH129" s="12"/>
      <c r="AI129" s="13"/>
      <c r="AJ129" s="13"/>
      <c r="AK129" s="13"/>
      <c r="AL129" s="13"/>
      <c r="AM129" s="13"/>
      <c r="AN129" s="13"/>
      <c r="AO129" s="13"/>
      <c r="AP129" s="13"/>
    </row>
    <row r="130" spans="1:42" ht="15.5" x14ac:dyDescent="0.35">
      <c r="A130" s="17" t="s">
        <v>126</v>
      </c>
      <c r="B130" s="17">
        <v>74.3</v>
      </c>
      <c r="C130" s="16"/>
      <c r="D130" s="13">
        <v>44975.16</v>
      </c>
      <c r="E130" s="8">
        <v>3128.98</v>
      </c>
      <c r="F130" s="8">
        <v>10979.73</v>
      </c>
      <c r="G130" s="13"/>
      <c r="H130" s="9">
        <f t="shared" si="101"/>
        <v>59083.87000000001</v>
      </c>
      <c r="I130" s="31">
        <f t="shared" ref="I130:I144" si="183">(C130+149.43)/300794*2*288.25/1000*1000/B130/10</f>
        <v>3.8545982977614265E-4</v>
      </c>
      <c r="J130" s="30">
        <f>(D130+149.43)/300794*2*288.25/1000*1000/B130/10</f>
        <v>0.11640043351481118</v>
      </c>
      <c r="K130" s="31">
        <f>(E130+149.43)/300794*2*288.25/1000*1000/B130/10</f>
        <v>8.4567714684896204E-3</v>
      </c>
      <c r="L130" s="30">
        <f>(F130+149.43)/300794*2*288.25/1000*1000/B130/10</f>
        <v>2.8708051389623606E-2</v>
      </c>
      <c r="M130" s="8"/>
      <c r="N130" s="9">
        <f>SUM(I130:M130)</f>
        <v>0.15395071620270054</v>
      </c>
      <c r="O130" s="7"/>
      <c r="P130" s="8">
        <v>19369.71</v>
      </c>
      <c r="Q130" s="8">
        <v>397.27</v>
      </c>
      <c r="R130" s="8">
        <v>25998.68</v>
      </c>
      <c r="S130" s="8">
        <v>1413.06</v>
      </c>
      <c r="T130" s="9">
        <f>SUM(O130:S130)</f>
        <v>47178.720000000001</v>
      </c>
      <c r="U130" s="30">
        <f t="shared" ref="U130:U145" si="184">(O130-4195.6)/220309*2*302.28/1000*1000/B130/10</f>
        <v>-1.5495744002335349E-2</v>
      </c>
      <c r="V130" s="30">
        <f>(P130-4195.6)/220309*2*302.28/1000*1000/B130/10</f>
        <v>5.6043026986194303E-2</v>
      </c>
      <c r="W130" s="10">
        <f t="shared" ref="W130:W145" si="185">(Q130-4195.6)/220309*2*302.28/1000*1000*B130</f>
        <v>-774.44160697311497</v>
      </c>
      <c r="X130" s="30">
        <f>(R130-4195.6)/220309*2*302.28/1000*1000/B130*10</f>
        <v>8.052601442998327</v>
      </c>
      <c r="Y130" s="8">
        <f t="shared" ref="Y130:Y145" si="186">(S130-4195.6)/220309*2*302.28/1000*1000*B130</f>
        <v>-567.33215625471496</v>
      </c>
      <c r="Z130" s="11">
        <f>SUM(U130:Y130)</f>
        <v>-1333.6806145018477</v>
      </c>
      <c r="AA130" s="7"/>
      <c r="AB130" s="8">
        <v>8506.99</v>
      </c>
      <c r="AC130" s="8"/>
      <c r="AD130" s="8"/>
      <c r="AE130" s="8">
        <v>584893.16</v>
      </c>
      <c r="AF130" s="8"/>
      <c r="AG130" s="8">
        <v>696.03</v>
      </c>
      <c r="AH130" s="12">
        <f>SUM(AA130:AG130)</f>
        <v>594096.18000000005</v>
      </c>
      <c r="AI130" s="20">
        <f t="shared" ref="AI130:AI145" si="187">(AA130-63.701)/2108.2*2*272.2/1000*1000/B130/10</f>
        <v>-2.2139292792879642E-2</v>
      </c>
      <c r="AJ130" s="13">
        <f>(AB130-63.701)/2108.2*2*272.2/1000*1000/B130/10</f>
        <v>2.934466449598907</v>
      </c>
      <c r="AK130" s="20">
        <f t="shared" ref="AK130:AK145" si="188">(AC130-63.701)/2108.2*2*272.2/1000*1000/B130/10</f>
        <v>-2.2139292792879642E-2</v>
      </c>
      <c r="AL130" s="32">
        <f t="shared" ref="AL130:AL145" si="189">(AD130-63.701)/2108.2*2*272.2/1000*1000/B130/10</f>
        <v>-2.2139292792879642E-2</v>
      </c>
      <c r="AM130" s="20">
        <f t="shared" ref="AM130:AM145" si="190">(AE130-63.701)/2108.2*2*272.2/1000*1000/B130/10</f>
        <v>203.25757251381299</v>
      </c>
      <c r="AN130" s="32">
        <f t="shared" ref="AN130:AN145" si="191">(AF130-63.701)/2108.2*2*272.2/1000*1000/B130/10</f>
        <v>-2.2139292792879642E-2</v>
      </c>
      <c r="AO130" s="32">
        <f>(AG130-63.701)/2108.2*2*272.2/1000*1000/B130/10</f>
        <v>0.2197660456261093</v>
      </c>
      <c r="AP130" s="14">
        <f>SUM(AI130:AO130)</f>
        <v>206.32324783786649</v>
      </c>
    </row>
    <row r="131" spans="1:42" ht="15.5" x14ac:dyDescent="0.35">
      <c r="A131" s="21" t="s">
        <v>127</v>
      </c>
      <c r="B131" s="21">
        <v>108.3</v>
      </c>
      <c r="C131" s="16">
        <v>976.32</v>
      </c>
      <c r="D131" s="13">
        <v>19877.259999999998</v>
      </c>
      <c r="E131" s="13">
        <v>3669.17</v>
      </c>
      <c r="F131" s="13">
        <v>4718.26</v>
      </c>
      <c r="G131" s="13"/>
      <c r="H131" s="9">
        <f t="shared" si="101"/>
        <v>29241.010000000002</v>
      </c>
      <c r="I131" s="31">
        <f t="shared" si="183"/>
        <v>1.9922491105120723E-3</v>
      </c>
      <c r="J131" s="30">
        <f t="shared" ref="J131:J144" si="192">(D131+149.43)/300794*2*288.25/1000*1000/B131/10</f>
        <v>3.5441399368421958E-2</v>
      </c>
      <c r="K131" s="31">
        <f t="shared" ref="K131:K144" si="193">(E131+149.43)/300794*2*288.25/1000*1000/B131/10</f>
        <v>6.7578080865213427E-3</v>
      </c>
      <c r="L131" s="30">
        <f t="shared" ref="L131:L145" si="194">(F131+149.43)/300794*2*288.25/1000*1000/B131/10</f>
        <v>8.6143913593146916E-3</v>
      </c>
      <c r="M131" s="8"/>
      <c r="N131" s="9">
        <f t="shared" ref="N131:N144" si="195">SUM(I131:M131)</f>
        <v>5.2805847924770069E-2</v>
      </c>
      <c r="O131" s="7"/>
      <c r="P131" s="8">
        <v>19369.71</v>
      </c>
      <c r="Q131" s="8">
        <v>397.27</v>
      </c>
      <c r="R131" s="8">
        <v>25998.68</v>
      </c>
      <c r="S131" s="8">
        <v>1413.06</v>
      </c>
      <c r="T131" s="9">
        <f>SUM(O131:S131)</f>
        <v>47178.720000000001</v>
      </c>
      <c r="U131" s="30">
        <f t="shared" si="184"/>
        <v>-1.0630967491906892E-2</v>
      </c>
      <c r="V131" s="30">
        <f t="shared" ref="V131:V145" si="196">(P131-4195.6)/220309*2*302.28/1000*1000/B131/10</f>
        <v>3.8448724885265344E-2</v>
      </c>
      <c r="W131" s="10">
        <f t="shared" si="185"/>
        <v>-1128.8294217387395</v>
      </c>
      <c r="X131" s="30">
        <f t="shared" ref="X131:X145" si="197">(R131-4195.6)/220309*2*302.28/1000*1000/B131*10</f>
        <v>5.5245455883174106</v>
      </c>
      <c r="Y131" s="8">
        <f t="shared" si="186"/>
        <v>-826.94579437934897</v>
      </c>
      <c r="Z131" s="11">
        <f t="shared" ref="Z131:Z145" si="198">SUM(U131:Y131)</f>
        <v>-1950.2228527723778</v>
      </c>
      <c r="AA131" s="7"/>
      <c r="AB131" s="8">
        <v>8506.99</v>
      </c>
      <c r="AC131" s="8"/>
      <c r="AD131" s="8"/>
      <c r="AE131" s="8">
        <v>584893.16</v>
      </c>
      <c r="AF131" s="8"/>
      <c r="AG131" s="8">
        <v>696.03</v>
      </c>
      <c r="AH131" s="12">
        <f>SUM(AA131:AG131)</f>
        <v>594096.18000000005</v>
      </c>
      <c r="AI131" s="20">
        <f t="shared" si="187"/>
        <v>-1.5188822294653345E-2</v>
      </c>
      <c r="AJ131" s="13">
        <f>(AB131-63.701)/2108.2*2*272.2/1000*1000/B131/10</f>
        <v>2.0132119778873387</v>
      </c>
      <c r="AK131" s="20">
        <f t="shared" si="188"/>
        <v>-1.5188822294653345E-2</v>
      </c>
      <c r="AL131" s="32">
        <f t="shared" si="189"/>
        <v>-1.5188822294653345E-2</v>
      </c>
      <c r="AM131" s="20">
        <f t="shared" si="190"/>
        <v>139.44633091206191</v>
      </c>
      <c r="AN131" s="32">
        <f t="shared" si="191"/>
        <v>-1.5188822294653345E-2</v>
      </c>
      <c r="AO131" s="32">
        <f>(AG131-63.701)/2108.2*2*272.2/1000*1000/B131/10</f>
        <v>0.15077208855050711</v>
      </c>
      <c r="AP131" s="14">
        <f>SUM(AI131:AO131)</f>
        <v>141.54955968932114</v>
      </c>
    </row>
    <row r="132" spans="1:42" ht="15.5" x14ac:dyDescent="0.35">
      <c r="A132" s="22" t="s">
        <v>128</v>
      </c>
      <c r="B132" s="22">
        <v>118.8</v>
      </c>
      <c r="C132" s="16">
        <v>551.91999999999996</v>
      </c>
      <c r="D132" s="13">
        <v>39362.839999999997</v>
      </c>
      <c r="E132" s="13">
        <v>8586.2099999999991</v>
      </c>
      <c r="F132" s="13">
        <v>61085.61</v>
      </c>
      <c r="G132" s="13"/>
      <c r="H132" s="9">
        <f t="shared" si="101"/>
        <v>109586.57999999999</v>
      </c>
      <c r="I132" s="31">
        <f t="shared" si="183"/>
        <v>1.1314842245022034E-3</v>
      </c>
      <c r="J132" s="30">
        <f t="shared" si="192"/>
        <v>6.374493502426988E-2</v>
      </c>
      <c r="K132" s="31">
        <f t="shared" si="193"/>
        <v>1.4093161546917274E-2</v>
      </c>
      <c r="L132" s="30">
        <f t="shared" si="194"/>
        <v>9.8790164321325188E-2</v>
      </c>
      <c r="M132" s="8"/>
      <c r="N132" s="9">
        <f t="shared" si="195"/>
        <v>0.17775974511701453</v>
      </c>
      <c r="O132" s="16"/>
      <c r="P132" s="13">
        <v>589.5</v>
      </c>
      <c r="Q132" s="13"/>
      <c r="R132" s="13">
        <v>2620.6</v>
      </c>
      <c r="S132" s="13"/>
      <c r="T132" s="9">
        <f t="shared" ref="T132:T145" si="199">SUM(O132:S132)</f>
        <v>3210.1</v>
      </c>
      <c r="U132" s="30">
        <f t="shared" si="184"/>
        <v>-9.6913617792383534E-3</v>
      </c>
      <c r="V132" s="30">
        <f t="shared" si="196"/>
        <v>-8.3296834093124772E-3</v>
      </c>
      <c r="W132" s="10">
        <f t="shared" si="185"/>
        <v>-1367.7845298957373</v>
      </c>
      <c r="X132" s="30">
        <f t="shared" si="197"/>
        <v>-0.36380719807179929</v>
      </c>
      <c r="Y132" s="8">
        <f t="shared" si="186"/>
        <v>-1367.7845298957373</v>
      </c>
      <c r="Z132" s="11">
        <f t="shared" si="198"/>
        <v>-2735.9508880347348</v>
      </c>
      <c r="AA132" s="16">
        <v>196.4</v>
      </c>
      <c r="AB132" s="13"/>
      <c r="AC132" s="13">
        <v>1883.6</v>
      </c>
      <c r="AD132" s="13">
        <v>15864.03</v>
      </c>
      <c r="AE132" s="13">
        <v>31673.03</v>
      </c>
      <c r="AF132" s="13">
        <v>330.96</v>
      </c>
      <c r="AG132" s="13"/>
      <c r="AH132" s="12">
        <f t="shared" ref="AH132:AH145" si="200">SUM(AA132:AG132)</f>
        <v>49948.02</v>
      </c>
      <c r="AI132" s="20">
        <f t="shared" si="187"/>
        <v>2.8844134830900793E-2</v>
      </c>
      <c r="AJ132" s="13">
        <f>(AB132-63.701)/2108.2*2*272.2/1000*1000/B132/10</f>
        <v>-1.3846375879721864E-2</v>
      </c>
      <c r="AK132" s="20">
        <f t="shared" si="188"/>
        <v>0.39558257511075084</v>
      </c>
      <c r="AL132" s="32">
        <f t="shared" si="189"/>
        <v>3.4344405010481767</v>
      </c>
      <c r="AM132" s="20">
        <f t="shared" si="190"/>
        <v>6.8707657751023179</v>
      </c>
      <c r="AN132" s="32">
        <f t="shared" si="191"/>
        <v>5.809278616094856E-2</v>
      </c>
      <c r="AO132" s="32">
        <f>(AG132-63.701)/2108.2*2*272.2/1000*1000/B132/10</f>
        <v>-1.3846375879721864E-2</v>
      </c>
      <c r="AP132" s="14">
        <f>SUM(AI132:AO132)</f>
        <v>10.760033020493651</v>
      </c>
    </row>
    <row r="133" spans="1:42" ht="15.5" x14ac:dyDescent="0.35">
      <c r="A133" s="23" t="s">
        <v>129</v>
      </c>
      <c r="B133" s="23">
        <v>47.5</v>
      </c>
      <c r="C133" s="16">
        <v>642.91</v>
      </c>
      <c r="D133" s="13">
        <v>50464.37</v>
      </c>
      <c r="E133" s="13">
        <v>8024.54</v>
      </c>
      <c r="F133" s="13">
        <v>21153.56</v>
      </c>
      <c r="G133" s="13"/>
      <c r="H133" s="9">
        <f t="shared" ref="H133:H196" si="201">SUM(C133:G133)</f>
        <v>80285.38</v>
      </c>
      <c r="I133" s="31">
        <f t="shared" si="183"/>
        <v>3.1970403245025528E-3</v>
      </c>
      <c r="J133" s="30">
        <f t="shared" si="192"/>
        <v>0.20422338841445256</v>
      </c>
      <c r="K133" s="31">
        <f t="shared" si="193"/>
        <v>3.2981436884764292E-2</v>
      </c>
      <c r="L133" s="30">
        <f t="shared" si="194"/>
        <v>8.5956177982273577E-2</v>
      </c>
      <c r="M133" s="8"/>
      <c r="N133" s="9">
        <f t="shared" si="195"/>
        <v>0.32635804360599296</v>
      </c>
      <c r="O133" s="16"/>
      <c r="P133" s="13">
        <v>23902.67</v>
      </c>
      <c r="Q133" s="13"/>
      <c r="R133" s="13">
        <v>108660.7</v>
      </c>
      <c r="S133" s="13">
        <v>2531.73</v>
      </c>
      <c r="T133" s="9">
        <f t="shared" si="199"/>
        <v>135095.1</v>
      </c>
      <c r="U133" s="30">
        <f t="shared" si="184"/>
        <v>-2.4238605881547713E-2</v>
      </c>
      <c r="V133" s="30">
        <f t="shared" si="196"/>
        <v>0.11385067756937561</v>
      </c>
      <c r="W133" s="10">
        <f t="shared" si="185"/>
        <v>-546.88354520242024</v>
      </c>
      <c r="X133" s="30">
        <f t="shared" si="197"/>
        <v>60.351043647546703</v>
      </c>
      <c r="Y133" s="8">
        <f t="shared" si="186"/>
        <v>-216.88033281436529</v>
      </c>
      <c r="Z133" s="11">
        <f t="shared" si="198"/>
        <v>-703.32322229755096</v>
      </c>
      <c r="AA133" s="16"/>
      <c r="AB133" s="13"/>
      <c r="AC133" s="13">
        <v>1931.02</v>
      </c>
      <c r="AD133" s="13">
        <v>14562.09</v>
      </c>
      <c r="AE133" s="13">
        <v>52772.639999999999</v>
      </c>
      <c r="AF133" s="13">
        <v>588.23</v>
      </c>
      <c r="AG133" s="13">
        <v>899.79</v>
      </c>
      <c r="AH133" s="12">
        <f t="shared" si="200"/>
        <v>70753.76999999999</v>
      </c>
      <c r="AI133" s="20">
        <f t="shared" si="187"/>
        <v>-3.4630514831809629E-2</v>
      </c>
      <c r="AJ133" s="13">
        <f t="shared" ref="AJ133:AJ145" si="202">(AB133-63.701)/2108.2*2*272.2/1000*1000/B133/10</f>
        <v>-3.4630514831809629E-2</v>
      </c>
      <c r="AK133" s="20">
        <f t="shared" si="188"/>
        <v>1.0151523261050834</v>
      </c>
      <c r="AL133" s="32">
        <f t="shared" si="189"/>
        <v>7.881927682482937</v>
      </c>
      <c r="AM133" s="20">
        <f t="shared" si="190"/>
        <v>28.654772983288307</v>
      </c>
      <c r="AN133" s="32">
        <f t="shared" si="191"/>
        <v>0.28515579526560453</v>
      </c>
      <c r="AO133" s="32">
        <f t="shared" ref="AO133:AO145" si="203">(AG133-63.701)/2108.2*2*272.2/1000*1000/B133/10</f>
        <v>0.454532778374168</v>
      </c>
      <c r="AP133" s="14">
        <f t="shared" ref="AP133:AP145" si="204">SUM(AI133:AO133)</f>
        <v>38.222280535852477</v>
      </c>
    </row>
    <row r="134" spans="1:42" ht="15.5" x14ac:dyDescent="0.35">
      <c r="A134" s="23" t="s">
        <v>130</v>
      </c>
      <c r="B134" s="23">
        <v>195</v>
      </c>
      <c r="C134" s="16"/>
      <c r="D134" s="13">
        <v>3652.17</v>
      </c>
      <c r="E134" s="13">
        <v>1703.17</v>
      </c>
      <c r="F134" s="13">
        <v>16843.189999999999</v>
      </c>
      <c r="G134" s="13"/>
      <c r="H134" s="9">
        <f t="shared" si="201"/>
        <v>22198.53</v>
      </c>
      <c r="I134" s="31">
        <f t="shared" si="183"/>
        <v>1.4687007873008924E-4</v>
      </c>
      <c r="J134" s="30">
        <f t="shared" si="192"/>
        <v>3.7364738760644256E-3</v>
      </c>
      <c r="K134" s="31">
        <f t="shared" si="193"/>
        <v>1.8208626638249569E-3</v>
      </c>
      <c r="L134" s="30">
        <f t="shared" si="194"/>
        <v>1.6701515339827937E-2</v>
      </c>
      <c r="M134" s="8"/>
      <c r="N134" s="9">
        <f t="shared" si="195"/>
        <v>2.2405721958447408E-2</v>
      </c>
      <c r="O134" s="16"/>
      <c r="P134" s="13">
        <v>11642.46</v>
      </c>
      <c r="Q134" s="13"/>
      <c r="R134" s="13"/>
      <c r="S134" s="13"/>
      <c r="T134" s="9">
        <f t="shared" si="199"/>
        <v>11642.46</v>
      </c>
      <c r="U134" s="30">
        <f t="shared" si="184"/>
        <v>-5.9042757916590574E-3</v>
      </c>
      <c r="V134" s="30">
        <f t="shared" si="196"/>
        <v>1.0479625136303308E-2</v>
      </c>
      <c r="W134" s="10">
        <f t="shared" si="185"/>
        <v>-2245.1008697783568</v>
      </c>
      <c r="X134" s="30">
        <f t="shared" si="197"/>
        <v>-0.59042757916590571</v>
      </c>
      <c r="Y134" s="8">
        <f t="shared" si="186"/>
        <v>-2245.1008697783568</v>
      </c>
      <c r="Z134" s="11">
        <f t="shared" si="198"/>
        <v>-4490.7875917865349</v>
      </c>
      <c r="AA134" s="16"/>
      <c r="AB134" s="13"/>
      <c r="AC134" s="13">
        <v>208.26</v>
      </c>
      <c r="AD134" s="13">
        <v>20798.93</v>
      </c>
      <c r="AE134" s="13">
        <v>97450.17</v>
      </c>
      <c r="AF134" s="13"/>
      <c r="AG134" s="13"/>
      <c r="AH134" s="12">
        <f t="shared" si="200"/>
        <v>118457.36</v>
      </c>
      <c r="AI134" s="20">
        <f t="shared" si="187"/>
        <v>-8.4356382282613183E-3</v>
      </c>
      <c r="AJ134" s="13">
        <f t="shared" si="202"/>
        <v>-8.4356382282613183E-3</v>
      </c>
      <c r="AK134" s="20">
        <f t="shared" si="188"/>
        <v>1.9143301151304186E-2</v>
      </c>
      <c r="AL134" s="32">
        <f t="shared" si="189"/>
        <v>2.7458735408259325</v>
      </c>
      <c r="AM134" s="20">
        <f t="shared" si="190"/>
        <v>12.896454071549675</v>
      </c>
      <c r="AN134" s="32">
        <f t="shared" si="191"/>
        <v>-8.4356382282613183E-3</v>
      </c>
      <c r="AO134" s="32">
        <f t="shared" si="203"/>
        <v>-8.4356382282613183E-3</v>
      </c>
      <c r="AP134" s="14">
        <f t="shared" si="204"/>
        <v>15.627728360613865</v>
      </c>
    </row>
    <row r="135" spans="1:42" ht="15.5" x14ac:dyDescent="0.35">
      <c r="A135" s="23" t="s">
        <v>131</v>
      </c>
      <c r="B135" s="23">
        <v>115.6</v>
      </c>
      <c r="C135" s="16"/>
      <c r="D135" s="13">
        <v>2535.91</v>
      </c>
      <c r="E135" s="13">
        <v>5164.2299999999996</v>
      </c>
      <c r="F135" s="13">
        <v>5814.06</v>
      </c>
      <c r="G135" s="13"/>
      <c r="H135" s="9">
        <f t="shared" si="201"/>
        <v>13514.2</v>
      </c>
      <c r="I135" s="31">
        <f t="shared" si="183"/>
        <v>2.4774797017618861E-4</v>
      </c>
      <c r="J135" s="30">
        <f t="shared" si="192"/>
        <v>4.4521684683994272E-3</v>
      </c>
      <c r="K135" s="31">
        <f t="shared" si="193"/>
        <v>8.8098004363675701E-3</v>
      </c>
      <c r="L135" s="30">
        <f t="shared" si="194"/>
        <v>9.8871882665194349E-3</v>
      </c>
      <c r="M135" s="8"/>
      <c r="N135" s="9">
        <f t="shared" si="195"/>
        <v>2.3396905141462622E-2</v>
      </c>
      <c r="O135" s="16"/>
      <c r="P135" s="13">
        <v>1890.41</v>
      </c>
      <c r="Q135" s="13"/>
      <c r="R135" s="13">
        <v>13912.63</v>
      </c>
      <c r="S135" s="13"/>
      <c r="T135" s="9">
        <f t="shared" si="199"/>
        <v>15803.039999999999</v>
      </c>
      <c r="U135" s="30">
        <f t="shared" si="184"/>
        <v>-9.9596347696670959E-3</v>
      </c>
      <c r="V135" s="30">
        <f t="shared" si="196"/>
        <v>-5.4721256732502849E-3</v>
      </c>
      <c r="W135" s="10">
        <f t="shared" si="185"/>
        <v>-1330.9418489557847</v>
      </c>
      <c r="X135" s="30">
        <f t="shared" si="197"/>
        <v>2.3066562552649978</v>
      </c>
      <c r="Y135" s="8">
        <f t="shared" si="186"/>
        <v>-1330.9418489557847</v>
      </c>
      <c r="Z135" s="11">
        <f t="shared" si="198"/>
        <v>-2659.5924734167475</v>
      </c>
      <c r="AA135" s="16"/>
      <c r="AB135" s="13"/>
      <c r="AC135" s="13">
        <v>465.77</v>
      </c>
      <c r="AD135" s="13">
        <v>5046.1499999999996</v>
      </c>
      <c r="AE135" s="13">
        <v>32068.91</v>
      </c>
      <c r="AF135" s="13">
        <v>1162.5</v>
      </c>
      <c r="AG135" s="13"/>
      <c r="AH135" s="12">
        <f t="shared" si="200"/>
        <v>38743.33</v>
      </c>
      <c r="AI135" s="20">
        <f t="shared" si="187"/>
        <v>-1.4229666561513471E-2</v>
      </c>
      <c r="AJ135" s="13">
        <f t="shared" si="202"/>
        <v>-1.4229666561513471E-2</v>
      </c>
      <c r="AK135" s="20">
        <f t="shared" si="188"/>
        <v>8.9815039084490983E-2</v>
      </c>
      <c r="AL135" s="32">
        <f t="shared" si="189"/>
        <v>1.1129901874342041</v>
      </c>
      <c r="AM135" s="20">
        <f t="shared" si="190"/>
        <v>7.1493925103459919</v>
      </c>
      <c r="AN135" s="32">
        <f t="shared" si="191"/>
        <v>0.24545208690796755</v>
      </c>
      <c r="AO135" s="32">
        <f t="shared" si="203"/>
        <v>-1.4229666561513471E-2</v>
      </c>
      <c r="AP135" s="14">
        <f t="shared" si="204"/>
        <v>8.5549608240881128</v>
      </c>
    </row>
    <row r="136" spans="1:42" ht="15.5" x14ac:dyDescent="0.35">
      <c r="A136" s="23" t="s">
        <v>132</v>
      </c>
      <c r="B136" s="23">
        <v>14.5</v>
      </c>
      <c r="C136" s="16"/>
      <c r="D136" s="13">
        <v>3578.07</v>
      </c>
      <c r="E136" s="13">
        <v>1135.76</v>
      </c>
      <c r="F136" s="13">
        <v>567.29999999999995</v>
      </c>
      <c r="G136" s="13"/>
      <c r="H136" s="9">
        <f t="shared" si="201"/>
        <v>5281.13</v>
      </c>
      <c r="I136" s="31">
        <f t="shared" si="183"/>
        <v>1.9751493346460277E-3</v>
      </c>
      <c r="J136" s="30">
        <f t="shared" si="192"/>
        <v>4.9269685771886951E-2</v>
      </c>
      <c r="K136" s="31">
        <f t="shared" si="193"/>
        <v>1.6987500323855508E-2</v>
      </c>
      <c r="L136" s="30">
        <f t="shared" si="194"/>
        <v>9.4736584529267719E-3</v>
      </c>
      <c r="M136" s="8"/>
      <c r="N136" s="9">
        <f t="shared" si="195"/>
        <v>7.7705993883315255E-2</v>
      </c>
      <c r="O136" s="16"/>
      <c r="P136" s="13">
        <v>20757.36</v>
      </c>
      <c r="Q136" s="13"/>
      <c r="R136" s="13">
        <v>2657.77</v>
      </c>
      <c r="S136" s="13"/>
      <c r="T136" s="9">
        <f t="shared" si="199"/>
        <v>23415.13</v>
      </c>
      <c r="U136" s="30">
        <f t="shared" si="184"/>
        <v>-7.9402329611966638E-2</v>
      </c>
      <c r="V136" s="30">
        <f t="shared" si="196"/>
        <v>0.31343367491521701</v>
      </c>
      <c r="W136" s="10">
        <f t="shared" si="185"/>
        <v>-166.94339800915986</v>
      </c>
      <c r="X136" s="30">
        <f t="shared" si="197"/>
        <v>-2.9103652528165385</v>
      </c>
      <c r="Y136" s="8">
        <f t="shared" si="186"/>
        <v>-166.94339800915986</v>
      </c>
      <c r="Z136" s="11">
        <f t="shared" si="198"/>
        <v>-336.56312992583304</v>
      </c>
      <c r="AA136" s="16">
        <v>280</v>
      </c>
      <c r="AB136" s="13"/>
      <c r="AC136" s="13">
        <v>403</v>
      </c>
      <c r="AD136" s="13">
        <v>3594.13</v>
      </c>
      <c r="AE136" s="13">
        <v>52106.95</v>
      </c>
      <c r="AF136" s="13"/>
      <c r="AG136" s="13"/>
      <c r="AH136" s="12">
        <f t="shared" si="200"/>
        <v>56384.079999999994</v>
      </c>
      <c r="AI136" s="20">
        <f t="shared" si="187"/>
        <v>0.38520579935817123</v>
      </c>
      <c r="AJ136" s="13">
        <f t="shared" si="202"/>
        <v>-0.11344478996627291</v>
      </c>
      <c r="AK136" s="20">
        <f t="shared" si="188"/>
        <v>0.60425587966855199</v>
      </c>
      <c r="AL136" s="32">
        <f t="shared" si="189"/>
        <v>6.2873232193503856</v>
      </c>
      <c r="AM136" s="20">
        <f t="shared" si="190"/>
        <v>92.683559943602802</v>
      </c>
      <c r="AN136" s="32">
        <f t="shared" si="191"/>
        <v>-0.11344478996627291</v>
      </c>
      <c r="AO136" s="32">
        <f t="shared" si="203"/>
        <v>-0.11344478996627291</v>
      </c>
      <c r="AP136" s="14">
        <f t="shared" si="204"/>
        <v>99.620010472081105</v>
      </c>
    </row>
    <row r="137" spans="1:42" ht="15.5" x14ac:dyDescent="0.35">
      <c r="A137" s="18" t="s">
        <v>133</v>
      </c>
      <c r="B137" s="18">
        <v>157.5</v>
      </c>
      <c r="C137" s="16"/>
      <c r="D137" s="13">
        <v>50672.84</v>
      </c>
      <c r="E137" s="13">
        <v>7370.73</v>
      </c>
      <c r="F137" s="13">
        <v>87266.89</v>
      </c>
      <c r="G137" s="13"/>
      <c r="H137" s="9">
        <f t="shared" si="201"/>
        <v>145310.46</v>
      </c>
      <c r="I137" s="31">
        <f t="shared" si="183"/>
        <v>1.8183914509439618E-4</v>
      </c>
      <c r="J137" s="30">
        <f t="shared" si="192"/>
        <v>6.1844864676146548E-2</v>
      </c>
      <c r="K137" s="31">
        <f t="shared" si="193"/>
        <v>9.1511708851841969E-3</v>
      </c>
      <c r="L137" s="30">
        <f t="shared" si="194"/>
        <v>0.10637561999664169</v>
      </c>
      <c r="M137" s="8"/>
      <c r="N137" s="9">
        <f t="shared" si="195"/>
        <v>0.17755349470306683</v>
      </c>
      <c r="O137" s="16"/>
      <c r="P137" s="13">
        <v>144602.56</v>
      </c>
      <c r="Q137" s="13">
        <v>682.73</v>
      </c>
      <c r="R137" s="13">
        <v>344835.4</v>
      </c>
      <c r="S137" s="13">
        <v>1331.42</v>
      </c>
      <c r="T137" s="9">
        <f t="shared" si="199"/>
        <v>491452.11000000004</v>
      </c>
      <c r="U137" s="30">
        <f t="shared" si="184"/>
        <v>-7.3100557420540712E-3</v>
      </c>
      <c r="V137" s="30">
        <f t="shared" si="196"/>
        <v>0.24463311663942139</v>
      </c>
      <c r="W137" s="10">
        <f t="shared" si="185"/>
        <v>-1518.2727815658916</v>
      </c>
      <c r="X137" s="30">
        <f t="shared" si="197"/>
        <v>59.350174610595644</v>
      </c>
      <c r="Y137" s="8">
        <f t="shared" si="186"/>
        <v>-1237.9070490810634</v>
      </c>
      <c r="Z137" s="11">
        <f t="shared" si="198"/>
        <v>-2696.5923329754623</v>
      </c>
      <c r="AA137" s="16">
        <v>910.42</v>
      </c>
      <c r="AB137" s="13"/>
      <c r="AC137" s="13"/>
      <c r="AD137" s="13">
        <v>4337.6899999999996</v>
      </c>
      <c r="AE137" s="13">
        <v>76835.350000000006</v>
      </c>
      <c r="AF137" s="13">
        <v>444.42</v>
      </c>
      <c r="AG137" s="13">
        <v>704.87</v>
      </c>
      <c r="AH137" s="12">
        <f t="shared" si="200"/>
        <v>83232.75</v>
      </c>
      <c r="AI137" s="20">
        <f t="shared" si="187"/>
        <v>0.13882416011251603</v>
      </c>
      <c r="AJ137" s="13">
        <f t="shared" si="202"/>
        <v>-1.044412352070449E-2</v>
      </c>
      <c r="AK137" s="20">
        <f t="shared" si="188"/>
        <v>-1.044412352070449E-2</v>
      </c>
      <c r="AL137" s="32">
        <f t="shared" si="189"/>
        <v>0.70074361536133278</v>
      </c>
      <c r="AM137" s="20">
        <f t="shared" si="190"/>
        <v>12.587127125856258</v>
      </c>
      <c r="AN137" s="32">
        <f t="shared" si="191"/>
        <v>6.2420939430763933E-2</v>
      </c>
      <c r="AO137" s="32">
        <f t="shared" si="203"/>
        <v>0.1051231257538591</v>
      </c>
      <c r="AP137" s="14">
        <f t="shared" si="204"/>
        <v>13.573350719473321</v>
      </c>
    </row>
    <row r="138" spans="1:42" ht="15.5" x14ac:dyDescent="0.35">
      <c r="A138" s="18" t="s">
        <v>134</v>
      </c>
      <c r="B138" s="18">
        <v>68.3</v>
      </c>
      <c r="C138" s="16">
        <v>1569.49</v>
      </c>
      <c r="D138" s="13">
        <v>8849.31</v>
      </c>
      <c r="E138" s="13">
        <v>5523.25</v>
      </c>
      <c r="F138" s="13">
        <v>25064.95</v>
      </c>
      <c r="G138" s="13"/>
      <c r="H138" s="9">
        <f t="shared" si="201"/>
        <v>41007</v>
      </c>
      <c r="I138" s="31">
        <f t="shared" si="183"/>
        <v>4.8235313290054547E-3</v>
      </c>
      <c r="J138" s="30">
        <f t="shared" si="192"/>
        <v>2.5251730337406363E-2</v>
      </c>
      <c r="K138" s="31">
        <f t="shared" si="193"/>
        <v>1.591833808404269E-2</v>
      </c>
      <c r="L138" s="30">
        <f t="shared" si="194"/>
        <v>7.0755097311945042E-2</v>
      </c>
      <c r="M138" s="8"/>
      <c r="N138" s="9">
        <f t="shared" si="195"/>
        <v>0.11674869706239954</v>
      </c>
      <c r="O138" s="16">
        <v>98.74</v>
      </c>
      <c r="P138" s="13">
        <v>7005.8</v>
      </c>
      <c r="Q138" s="13"/>
      <c r="R138" s="13">
        <v>11268.28</v>
      </c>
      <c r="S138" s="13"/>
      <c r="T138" s="9">
        <f t="shared" si="199"/>
        <v>18372.82</v>
      </c>
      <c r="U138" s="30">
        <f t="shared" si="184"/>
        <v>-1.6460294063083115E-2</v>
      </c>
      <c r="V138" s="30">
        <f t="shared" si="196"/>
        <v>1.1290773513392246E-2</v>
      </c>
      <c r="W138" s="10">
        <f t="shared" si="185"/>
        <v>-786.36097131211159</v>
      </c>
      <c r="X138" s="30">
        <f t="shared" si="197"/>
        <v>2.8416492780833775</v>
      </c>
      <c r="Y138" s="8">
        <f t="shared" si="186"/>
        <v>-786.36097131211159</v>
      </c>
      <c r="Z138" s="11">
        <f t="shared" si="198"/>
        <v>-1569.8854628666895</v>
      </c>
      <c r="AA138" s="16"/>
      <c r="AB138" s="13"/>
      <c r="AC138" s="13"/>
      <c r="AD138" s="13">
        <v>2996.82</v>
      </c>
      <c r="AE138" s="13">
        <v>24935.37</v>
      </c>
      <c r="AF138" s="13"/>
      <c r="AG138" s="13"/>
      <c r="AH138" s="12">
        <f t="shared" si="200"/>
        <v>27932.19</v>
      </c>
      <c r="AI138" s="20">
        <f t="shared" si="187"/>
        <v>-2.4084179421829537E-2</v>
      </c>
      <c r="AJ138" s="13">
        <f t="shared" si="202"/>
        <v>-2.4084179421829537E-2</v>
      </c>
      <c r="AK138" s="20">
        <f t="shared" si="188"/>
        <v>-2.4084179421829537E-2</v>
      </c>
      <c r="AL138" s="32">
        <f t="shared" si="189"/>
        <v>1.1089584819952156</v>
      </c>
      <c r="AM138" s="20">
        <f t="shared" si="190"/>
        <v>9.4035217455982725</v>
      </c>
      <c r="AN138" s="32">
        <f t="shared" si="191"/>
        <v>-2.4084179421829537E-2</v>
      </c>
      <c r="AO138" s="32">
        <f t="shared" si="203"/>
        <v>-2.4084179421829537E-2</v>
      </c>
      <c r="AP138" s="14">
        <f t="shared" si="204"/>
        <v>10.392059330484342</v>
      </c>
    </row>
    <row r="139" spans="1:42" ht="15.5" x14ac:dyDescent="0.35">
      <c r="A139" s="18" t="s">
        <v>135</v>
      </c>
      <c r="B139" s="18">
        <v>175.1</v>
      </c>
      <c r="C139" s="16"/>
      <c r="D139" s="13">
        <v>28409.01</v>
      </c>
      <c r="E139" s="13">
        <v>4104.01</v>
      </c>
      <c r="F139" s="13">
        <v>27935.9</v>
      </c>
      <c r="G139" s="13"/>
      <c r="H139" s="9">
        <f t="shared" si="201"/>
        <v>60448.92</v>
      </c>
      <c r="I139" s="31">
        <f t="shared" si="183"/>
        <v>1.6356176671826044E-4</v>
      </c>
      <c r="J139" s="30">
        <f t="shared" si="192"/>
        <v>3.1259244469768036E-2</v>
      </c>
      <c r="K139" s="31">
        <f t="shared" si="193"/>
        <v>4.6556927058162192E-3</v>
      </c>
      <c r="L139" s="30">
        <f t="shared" si="194"/>
        <v>3.0741391913707831E-2</v>
      </c>
      <c r="M139" s="8"/>
      <c r="N139" s="9">
        <f t="shared" si="195"/>
        <v>6.6819890856010339E-2</v>
      </c>
      <c r="O139" s="16"/>
      <c r="P139" s="13">
        <v>6744.14</v>
      </c>
      <c r="Q139" s="13"/>
      <c r="R139" s="13">
        <v>2087.02</v>
      </c>
      <c r="S139" s="13"/>
      <c r="T139" s="9">
        <f t="shared" si="199"/>
        <v>8831.16</v>
      </c>
      <c r="U139" s="30">
        <f t="shared" si="184"/>
        <v>-6.5752928576442967E-3</v>
      </c>
      <c r="V139" s="30">
        <f t="shared" si="196"/>
        <v>3.9940406281391916E-3</v>
      </c>
      <c r="W139" s="10">
        <f t="shared" si="185"/>
        <v>-2015.9854476830269</v>
      </c>
      <c r="X139" s="30">
        <f t="shared" si="197"/>
        <v>-0.3304540712596914</v>
      </c>
      <c r="Y139" s="8">
        <f t="shared" si="186"/>
        <v>-2015.9854476830269</v>
      </c>
      <c r="Z139" s="11">
        <f t="shared" si="198"/>
        <v>-4032.303930689543</v>
      </c>
      <c r="AA139" s="16"/>
      <c r="AB139" s="13"/>
      <c r="AC139" s="13">
        <v>341.23</v>
      </c>
      <c r="AD139" s="13">
        <v>5478.64</v>
      </c>
      <c r="AE139" s="13">
        <v>56173.33</v>
      </c>
      <c r="AF139" s="13"/>
      <c r="AG139" s="13"/>
      <c r="AH139" s="12">
        <f t="shared" si="200"/>
        <v>61993.200000000004</v>
      </c>
      <c r="AI139" s="20">
        <f t="shared" si="187"/>
        <v>-9.3943429726496708E-3</v>
      </c>
      <c r="AJ139" s="13">
        <f t="shared" si="202"/>
        <v>-9.3943429726496708E-3</v>
      </c>
      <c r="AK139" s="20">
        <f t="shared" si="188"/>
        <v>4.092875482106232E-2</v>
      </c>
      <c r="AL139" s="32">
        <f t="shared" si="189"/>
        <v>0.7985713590363831</v>
      </c>
      <c r="AM139" s="20">
        <f t="shared" si="190"/>
        <v>8.2748010061714901</v>
      </c>
      <c r="AN139" s="32">
        <f t="shared" si="191"/>
        <v>-9.3943429726496708E-3</v>
      </c>
      <c r="AO139" s="32">
        <f t="shared" si="203"/>
        <v>-9.3943429726496708E-3</v>
      </c>
      <c r="AP139" s="14">
        <f t="shared" si="204"/>
        <v>9.0767237481383365</v>
      </c>
    </row>
    <row r="140" spans="1:42" ht="15.5" x14ac:dyDescent="0.35">
      <c r="A140" s="18" t="s">
        <v>136</v>
      </c>
      <c r="B140" s="18">
        <v>93</v>
      </c>
      <c r="C140" s="16">
        <v>471.73</v>
      </c>
      <c r="D140" s="13">
        <v>41264.39</v>
      </c>
      <c r="E140" s="13">
        <v>5541.29</v>
      </c>
      <c r="F140" s="13">
        <v>8327.84</v>
      </c>
      <c r="G140" s="13"/>
      <c r="H140" s="9">
        <f t="shared" si="201"/>
        <v>55605.25</v>
      </c>
      <c r="I140" s="31">
        <f t="shared" si="183"/>
        <v>1.2801199777992599E-3</v>
      </c>
      <c r="J140" s="30">
        <f t="shared" si="192"/>
        <v>8.534783041242601E-2</v>
      </c>
      <c r="K140" s="31">
        <f t="shared" si="193"/>
        <v>1.1727742224325139E-2</v>
      </c>
      <c r="L140" s="30">
        <f t="shared" si="194"/>
        <v>1.7470414521537657E-2</v>
      </c>
      <c r="M140" s="8"/>
      <c r="N140" s="9">
        <f t="shared" si="195"/>
        <v>0.11582610713608807</v>
      </c>
      <c r="O140" s="16"/>
      <c r="P140" s="13">
        <v>93237.47</v>
      </c>
      <c r="Q140" s="13">
        <v>262.79000000000002</v>
      </c>
      <c r="R140" s="13">
        <v>103165.8</v>
      </c>
      <c r="S140" s="13">
        <v>1684.09</v>
      </c>
      <c r="T140" s="9">
        <f t="shared" si="199"/>
        <v>198350.15</v>
      </c>
      <c r="U140" s="30">
        <f t="shared" si="184"/>
        <v>-1.2379933111543185E-2</v>
      </c>
      <c r="V140" s="30">
        <f t="shared" si="196"/>
        <v>0.26273534052977493</v>
      </c>
      <c r="W140" s="10">
        <f t="shared" si="185"/>
        <v>-1003.6749477542905</v>
      </c>
      <c r="X140" s="30">
        <f t="shared" si="197"/>
        <v>29.203080752122492</v>
      </c>
      <c r="Y140" s="8">
        <f t="shared" si="186"/>
        <v>-640.95129641004223</v>
      </c>
      <c r="Z140" s="11">
        <f t="shared" si="198"/>
        <v>-1615.1728080047919</v>
      </c>
      <c r="AA140" s="16">
        <v>1286.3699999999999</v>
      </c>
      <c r="AB140" s="13"/>
      <c r="AC140" s="13"/>
      <c r="AD140" s="13">
        <v>141229.07999999999</v>
      </c>
      <c r="AE140" s="13">
        <v>54522.42</v>
      </c>
      <c r="AF140" s="13"/>
      <c r="AG140" s="13"/>
      <c r="AH140" s="12">
        <f t="shared" si="200"/>
        <v>197037.87</v>
      </c>
      <c r="AI140" s="20">
        <f t="shared" si="187"/>
        <v>0.339494122591458</v>
      </c>
      <c r="AJ140" s="13">
        <f t="shared" si="202"/>
        <v>-1.7687628543128574E-2</v>
      </c>
      <c r="AK140" s="20">
        <f t="shared" si="188"/>
        <v>-1.7687628543128574E-2</v>
      </c>
      <c r="AL140" s="32">
        <f t="shared" si="189"/>
        <v>39.196885243590557</v>
      </c>
      <c r="AM140" s="20">
        <f t="shared" si="190"/>
        <v>15.121357476438646</v>
      </c>
      <c r="AN140" s="32">
        <f t="shared" si="191"/>
        <v>-1.7687628543128574E-2</v>
      </c>
      <c r="AO140" s="32">
        <f t="shared" si="203"/>
        <v>-1.7687628543128574E-2</v>
      </c>
      <c r="AP140" s="14">
        <f t="shared" si="204"/>
        <v>54.586986328448148</v>
      </c>
    </row>
    <row r="141" spans="1:42" ht="15.5" x14ac:dyDescent="0.35">
      <c r="A141" s="18" t="s">
        <v>137</v>
      </c>
      <c r="B141" s="18">
        <v>86</v>
      </c>
      <c r="C141" s="16">
        <v>2095.92</v>
      </c>
      <c r="D141" s="13">
        <v>37612.46</v>
      </c>
      <c r="E141" s="13">
        <v>6001.03</v>
      </c>
      <c r="F141" s="13">
        <v>384329.61</v>
      </c>
      <c r="G141" s="13"/>
      <c r="H141" s="9">
        <f t="shared" si="201"/>
        <v>430039.01999999996</v>
      </c>
      <c r="I141" s="31">
        <f t="shared" si="183"/>
        <v>5.0039819997337275E-3</v>
      </c>
      <c r="J141" s="30">
        <f t="shared" si="192"/>
        <v>8.4156063792248437E-2</v>
      </c>
      <c r="K141" s="31">
        <f t="shared" si="193"/>
        <v>1.3706901431884697E-2</v>
      </c>
      <c r="L141" s="30">
        <f t="shared" si="194"/>
        <v>0.85684913061879175</v>
      </c>
      <c r="M141" s="8"/>
      <c r="N141" s="9">
        <f t="shared" si="195"/>
        <v>0.95971607784265867</v>
      </c>
      <c r="O141" s="16"/>
      <c r="P141" s="13">
        <v>3143.07</v>
      </c>
      <c r="Q141" s="13"/>
      <c r="R141" s="13">
        <v>2416.56</v>
      </c>
      <c r="S141" s="13"/>
      <c r="T141" s="9">
        <f t="shared" si="199"/>
        <v>5559.63</v>
      </c>
      <c r="U141" s="30">
        <f t="shared" si="184"/>
        <v>-1.3387602085738562E-2</v>
      </c>
      <c r="V141" s="30">
        <f t="shared" si="196"/>
        <v>-3.3584833690777026E-3</v>
      </c>
      <c r="W141" s="10">
        <f t="shared" si="185"/>
        <v>-990.14705026122397</v>
      </c>
      <c r="X141" s="30">
        <f t="shared" si="197"/>
        <v>-0.56766802399209493</v>
      </c>
      <c r="Y141" s="8">
        <f t="shared" si="186"/>
        <v>-990.14705026122397</v>
      </c>
      <c r="Z141" s="11">
        <f t="shared" si="198"/>
        <v>-1980.8785146318946</v>
      </c>
      <c r="AA141" s="16">
        <v>207.59</v>
      </c>
      <c r="AB141" s="13"/>
      <c r="AC141" s="13"/>
      <c r="AD141" s="13">
        <v>4940.5200000000004</v>
      </c>
      <c r="AE141" s="13">
        <v>39382.339999999997</v>
      </c>
      <c r="AF141" s="13"/>
      <c r="AG141" s="13">
        <v>497.11</v>
      </c>
      <c r="AH141" s="12">
        <f t="shared" si="200"/>
        <v>45027.56</v>
      </c>
      <c r="AI141" s="20">
        <f t="shared" si="187"/>
        <v>4.3205143371508381E-2</v>
      </c>
      <c r="AJ141" s="13">
        <f t="shared" si="202"/>
        <v>-1.9127319238499505E-2</v>
      </c>
      <c r="AK141" s="20">
        <f t="shared" si="188"/>
        <v>-1.9127319238499505E-2</v>
      </c>
      <c r="AL141" s="32">
        <f t="shared" si="189"/>
        <v>1.4643486582844838</v>
      </c>
      <c r="AM141" s="20">
        <f t="shared" si="190"/>
        <v>11.806096610356459</v>
      </c>
      <c r="AN141" s="32">
        <f t="shared" si="191"/>
        <v>-1.9127319238499505E-2</v>
      </c>
      <c r="AO141" s="32">
        <f t="shared" si="203"/>
        <v>0.130138495531292</v>
      </c>
      <c r="AP141" s="14">
        <f t="shared" si="204"/>
        <v>13.386406949828244</v>
      </c>
    </row>
    <row r="142" spans="1:42" ht="15.5" x14ac:dyDescent="0.35">
      <c r="A142" s="18" t="s">
        <v>138</v>
      </c>
      <c r="B142" s="18">
        <v>98.4</v>
      </c>
      <c r="C142" s="16"/>
      <c r="D142" s="13">
        <v>10938.39</v>
      </c>
      <c r="E142" s="13">
        <v>3999.48</v>
      </c>
      <c r="F142" s="13">
        <v>20535.16</v>
      </c>
      <c r="G142" s="13"/>
      <c r="H142" s="9">
        <f t="shared" si="201"/>
        <v>35473.03</v>
      </c>
      <c r="I142" s="31">
        <f t="shared" si="183"/>
        <v>2.9105350967853049E-4</v>
      </c>
      <c r="J142" s="30">
        <f t="shared" si="192"/>
        <v>2.1596392462583176E-2</v>
      </c>
      <c r="K142" s="31">
        <f t="shared" si="193"/>
        <v>8.0810735249973349E-3</v>
      </c>
      <c r="L142" s="30">
        <f t="shared" si="194"/>
        <v>4.028858004257134E-2</v>
      </c>
      <c r="M142" s="8"/>
      <c r="N142" s="9">
        <f t="shared" si="195"/>
        <v>7.0257099539830378E-2</v>
      </c>
      <c r="O142" s="16"/>
      <c r="P142" s="13">
        <v>3865.76</v>
      </c>
      <c r="Q142" s="13"/>
      <c r="R142" s="13">
        <v>18850.37</v>
      </c>
      <c r="S142" s="13"/>
      <c r="T142" s="9">
        <f t="shared" si="199"/>
        <v>22716.129999999997</v>
      </c>
      <c r="U142" s="30">
        <f t="shared" si="184"/>
        <v>-1.1700546538348743E-2</v>
      </c>
      <c r="V142" s="30">
        <f t="shared" si="196"/>
        <v>-9.1984657026621954E-4</v>
      </c>
      <c r="W142" s="10">
        <f t="shared" si="185"/>
        <v>-1132.9124389035401</v>
      </c>
      <c r="X142" s="30">
        <f t="shared" si="197"/>
        <v>4.0868723995089375</v>
      </c>
      <c r="Y142" s="8">
        <f t="shared" si="186"/>
        <v>-1132.9124389035401</v>
      </c>
      <c r="Z142" s="11">
        <f t="shared" si="198"/>
        <v>-2261.7506258006797</v>
      </c>
      <c r="AA142" s="16"/>
      <c r="AB142" s="13"/>
      <c r="AC142" s="13"/>
      <c r="AD142" s="13">
        <v>26133.02</v>
      </c>
      <c r="AE142" s="13">
        <v>89354.57</v>
      </c>
      <c r="AF142" s="13">
        <v>1075.45</v>
      </c>
      <c r="AG142" s="13">
        <v>720.9</v>
      </c>
      <c r="AH142" s="12">
        <f t="shared" si="200"/>
        <v>117283.94</v>
      </c>
      <c r="AI142" s="20">
        <f t="shared" si="187"/>
        <v>-1.6716966001127615E-2</v>
      </c>
      <c r="AJ142" s="13">
        <f t="shared" si="202"/>
        <v>-1.6716966001127615E-2</v>
      </c>
      <c r="AK142" s="20">
        <f t="shared" si="188"/>
        <v>-1.6716966001127615E-2</v>
      </c>
      <c r="AL142" s="32">
        <f t="shared" si="189"/>
        <v>6.8413356053366527</v>
      </c>
      <c r="AM142" s="20">
        <f t="shared" si="190"/>
        <v>23.432480201003749</v>
      </c>
      <c r="AN142" s="32">
        <f t="shared" si="191"/>
        <v>0.26551190145641146</v>
      </c>
      <c r="AO142" s="32">
        <f t="shared" si="203"/>
        <v>0.17246783157211137</v>
      </c>
      <c r="AP142" s="14">
        <f t="shared" si="204"/>
        <v>30.661644641365537</v>
      </c>
    </row>
    <row r="143" spans="1:42" ht="15.5" x14ac:dyDescent="0.35">
      <c r="A143" s="18" t="s">
        <v>139</v>
      </c>
      <c r="B143" s="18">
        <v>132.80000000000001</v>
      </c>
      <c r="C143" s="16"/>
      <c r="D143" s="13">
        <v>20261.18</v>
      </c>
      <c r="E143" s="13">
        <v>4552.1099999999997</v>
      </c>
      <c r="F143" s="13">
        <v>12212.81</v>
      </c>
      <c r="G143" s="13"/>
      <c r="H143" s="9">
        <f t="shared" si="201"/>
        <v>37026.1</v>
      </c>
      <c r="I143" s="31">
        <f t="shared" si="183"/>
        <v>2.1566013066541713E-4</v>
      </c>
      <c r="J143" s="30">
        <f t="shared" si="192"/>
        <v>2.9456968611128086E-2</v>
      </c>
      <c r="K143" s="31">
        <f t="shared" si="193"/>
        <v>6.7853491984787894E-3</v>
      </c>
      <c r="L143" s="30">
        <f t="shared" si="194"/>
        <v>1.7841412659554617E-2</v>
      </c>
      <c r="M143" s="8"/>
      <c r="N143" s="9">
        <f t="shared" si="195"/>
        <v>5.4299390599826913E-2</v>
      </c>
      <c r="O143" s="16">
        <v>1354.08</v>
      </c>
      <c r="P143" s="13">
        <v>1900367.76</v>
      </c>
      <c r="Q143" s="13">
        <v>28711.4</v>
      </c>
      <c r="R143" s="13">
        <v>2205942.44</v>
      </c>
      <c r="S143" s="13">
        <v>170762.57</v>
      </c>
      <c r="T143" s="9">
        <f t="shared" si="199"/>
        <v>4307138.25</v>
      </c>
      <c r="U143" s="30">
        <f t="shared" si="184"/>
        <v>-5.8716452964448019E-3</v>
      </c>
      <c r="V143" s="30">
        <f t="shared" si="196"/>
        <v>3.9182023510352124</v>
      </c>
      <c r="W143" s="10">
        <f t="shared" si="185"/>
        <v>8934.1103993681609</v>
      </c>
      <c r="X143" s="30">
        <f t="shared" si="197"/>
        <v>454.96341665897836</v>
      </c>
      <c r="Y143" s="8">
        <f t="shared" si="186"/>
        <v>60700.760279829512</v>
      </c>
      <c r="Z143" s="11">
        <f t="shared" si="198"/>
        <v>70093.746426562386</v>
      </c>
      <c r="AA143" s="16">
        <v>9279.1</v>
      </c>
      <c r="AB143" s="13"/>
      <c r="AC143" s="13">
        <v>1202</v>
      </c>
      <c r="AD143" s="13">
        <v>129837.2</v>
      </c>
      <c r="AE143" s="13">
        <v>631210.43000000005</v>
      </c>
      <c r="AF143" s="13">
        <v>12684.47</v>
      </c>
      <c r="AG143" s="13">
        <v>8895.93</v>
      </c>
      <c r="AH143" s="12">
        <f t="shared" si="200"/>
        <v>793109.13</v>
      </c>
      <c r="AI143" s="20">
        <f t="shared" si="187"/>
        <v>1.791935511565282</v>
      </c>
      <c r="AJ143" s="13">
        <f t="shared" si="202"/>
        <v>-1.2386667579148773E-2</v>
      </c>
      <c r="AK143" s="20">
        <f t="shared" si="188"/>
        <v>0.22134238581305588</v>
      </c>
      <c r="AL143" s="32">
        <f t="shared" si="189"/>
        <v>25.234473441484372</v>
      </c>
      <c r="AM143" s="20">
        <f t="shared" si="190"/>
        <v>122.72656199730143</v>
      </c>
      <c r="AN143" s="32">
        <f t="shared" si="191"/>
        <v>2.4541101426386698</v>
      </c>
      <c r="AO143" s="32">
        <f t="shared" si="203"/>
        <v>1.7174280561673698</v>
      </c>
      <c r="AP143" s="14">
        <f t="shared" si="204"/>
        <v>154.13346486739104</v>
      </c>
    </row>
    <row r="144" spans="1:42" ht="15.5" x14ac:dyDescent="0.35">
      <c r="A144" s="18" t="s">
        <v>140</v>
      </c>
      <c r="B144" s="18">
        <v>133</v>
      </c>
      <c r="C144" s="16">
        <v>2735.07</v>
      </c>
      <c r="D144" s="13">
        <v>47414.03</v>
      </c>
      <c r="E144" s="13">
        <v>8509.27</v>
      </c>
      <c r="F144" s="13">
        <v>76831.429999999993</v>
      </c>
      <c r="G144" s="13"/>
      <c r="H144" s="9">
        <f t="shared" si="201"/>
        <v>135489.79999999999</v>
      </c>
      <c r="I144" s="31">
        <f t="shared" si="183"/>
        <v>4.1567034786778112E-3</v>
      </c>
      <c r="J144" s="30">
        <f t="shared" si="192"/>
        <v>6.8541237524684662E-2</v>
      </c>
      <c r="K144" s="31">
        <f t="shared" si="193"/>
        <v>1.2477603886575686E-2</v>
      </c>
      <c r="L144" s="30">
        <f t="shared" si="194"/>
        <v>0.11093312829038293</v>
      </c>
      <c r="M144" s="8"/>
      <c r="N144" s="9">
        <f t="shared" si="195"/>
        <v>0.1961086731803211</v>
      </c>
      <c r="O144" s="16"/>
      <c r="P144" s="13">
        <v>9329.99</v>
      </c>
      <c r="Q144" s="13"/>
      <c r="R144" s="13">
        <v>4684.8999999999996</v>
      </c>
      <c r="S144" s="13"/>
      <c r="T144" s="9">
        <f t="shared" si="199"/>
        <v>14014.89</v>
      </c>
      <c r="U144" s="30">
        <f t="shared" si="184"/>
        <v>-8.6566449576956118E-3</v>
      </c>
      <c r="V144" s="30">
        <f t="shared" si="196"/>
        <v>1.0593619817032787E-2</v>
      </c>
      <c r="W144" s="10">
        <f t="shared" si="185"/>
        <v>-1531.2739265667767</v>
      </c>
      <c r="X144" s="30">
        <f t="shared" si="197"/>
        <v>0.10095567684718408</v>
      </c>
      <c r="Y144" s="8">
        <f t="shared" si="186"/>
        <v>-1531.2739265667767</v>
      </c>
      <c r="Z144" s="11">
        <f t="shared" si="198"/>
        <v>-3062.4449604818469</v>
      </c>
      <c r="AA144" s="16"/>
      <c r="AB144" s="13"/>
      <c r="AC144" s="13"/>
      <c r="AD144" s="13">
        <v>28675.599999999999</v>
      </c>
      <c r="AE144" s="13">
        <v>32287.95</v>
      </c>
      <c r="AF144" s="13"/>
      <c r="AG144" s="13"/>
      <c r="AH144" s="12">
        <f t="shared" si="200"/>
        <v>60963.55</v>
      </c>
      <c r="AI144" s="20">
        <f t="shared" si="187"/>
        <v>-1.2368041011360581E-2</v>
      </c>
      <c r="AJ144" s="13">
        <f t="shared" si="202"/>
        <v>-1.2368041011360581E-2</v>
      </c>
      <c r="AK144" s="20">
        <f t="shared" si="188"/>
        <v>-1.2368041011360581E-2</v>
      </c>
      <c r="AL144" s="32">
        <f t="shared" si="189"/>
        <v>5.5552211149731843</v>
      </c>
      <c r="AM144" s="20">
        <f t="shared" si="190"/>
        <v>6.2565867598985125</v>
      </c>
      <c r="AN144" s="32">
        <f t="shared" si="191"/>
        <v>-1.2368041011360581E-2</v>
      </c>
      <c r="AO144" s="32">
        <f t="shared" si="203"/>
        <v>-1.2368041011360581E-2</v>
      </c>
      <c r="AP144" s="14">
        <f t="shared" si="204"/>
        <v>11.749967669814895</v>
      </c>
    </row>
    <row r="145" spans="1:80" ht="15.5" x14ac:dyDescent="0.35">
      <c r="A145" s="18" t="s">
        <v>141</v>
      </c>
      <c r="B145" s="18">
        <v>126</v>
      </c>
      <c r="C145" s="16"/>
      <c r="D145" s="13">
        <v>5032.1899999999996</v>
      </c>
      <c r="E145" s="13">
        <v>6777.88</v>
      </c>
      <c r="F145" s="13">
        <v>9637.49</v>
      </c>
      <c r="G145" s="13"/>
      <c r="H145" s="9">
        <f t="shared" si="201"/>
        <v>21447.559999999998</v>
      </c>
      <c r="I145" s="31">
        <f t="shared" ref="I130:I145" si="205">(C145+149.43)/300794*2*288.25/1000*1000/B145/10</f>
        <v>2.2729893136799522E-4</v>
      </c>
      <c r="J145" s="30">
        <f t="shared" ref="J132:J145" si="206">(D145+149.43)/300794*2*288.25/1000*1000/B145/10</f>
        <v>7.8817954142744538E-3</v>
      </c>
      <c r="K145" s="30">
        <f t="shared" ref="K132:K145" si="207">(E145+149.43)/300794*2*288.25/1000*1000/B145/10</f>
        <v>1.0537175669241967E-2</v>
      </c>
      <c r="L145" s="30">
        <f t="shared" si="194"/>
        <v>1.4886946780325639E-2</v>
      </c>
      <c r="M145" s="8"/>
      <c r="N145" s="9">
        <f t="shared" ref="N132:N145" si="208">SUM(I145:M145)</f>
        <v>3.3533216795210055E-2</v>
      </c>
      <c r="O145" s="16"/>
      <c r="P145" s="13">
        <v>283896.53999999998</v>
      </c>
      <c r="Q145" s="13">
        <v>1017.67</v>
      </c>
      <c r="R145" s="13">
        <v>1274035.52</v>
      </c>
      <c r="S145" s="13"/>
      <c r="T145" s="9">
        <f t="shared" si="199"/>
        <v>1558949.73</v>
      </c>
      <c r="U145" s="30">
        <f t="shared" si="184"/>
        <v>-9.1375696775675887E-3</v>
      </c>
      <c r="V145" s="30">
        <f t="shared" si="196"/>
        <v>0.60915883976812657</v>
      </c>
      <c r="W145" s="10">
        <f t="shared" si="185"/>
        <v>-1098.8085800434842</v>
      </c>
      <c r="X145" s="30">
        <f t="shared" si="197"/>
        <v>276.55760197246764</v>
      </c>
      <c r="Y145" s="8">
        <f t="shared" si="186"/>
        <v>-1450.6805620106304</v>
      </c>
      <c r="Z145" s="11">
        <f t="shared" si="198"/>
        <v>-2272.3315188115566</v>
      </c>
      <c r="AA145" s="16">
        <v>933.65</v>
      </c>
      <c r="AB145" s="13">
        <v>4947.55</v>
      </c>
      <c r="AC145" s="13"/>
      <c r="AD145" s="13">
        <v>7442.69</v>
      </c>
      <c r="AE145" s="13">
        <v>36633.08</v>
      </c>
      <c r="AF145" s="13"/>
      <c r="AG145" s="13">
        <v>1071.83</v>
      </c>
      <c r="AH145" s="12">
        <f t="shared" si="200"/>
        <v>51028.800000000003</v>
      </c>
      <c r="AI145" s="20">
        <f t="shared" si="187"/>
        <v>0.1782910553349506</v>
      </c>
      <c r="AJ145" s="13">
        <f t="shared" si="202"/>
        <v>1.0009168265111439</v>
      </c>
      <c r="AK145" s="20">
        <f t="shared" si="188"/>
        <v>-1.3055154400880615E-2</v>
      </c>
      <c r="AL145" s="32">
        <f t="shared" si="189"/>
        <v>1.5122814511137914</v>
      </c>
      <c r="AM145" s="20">
        <f t="shared" si="190"/>
        <v>7.4946843721342065</v>
      </c>
      <c r="AN145" s="32">
        <f t="shared" si="191"/>
        <v>-1.3055154400880615E-2</v>
      </c>
      <c r="AO145" s="32">
        <f t="shared" si="203"/>
        <v>0.20661025338700129</v>
      </c>
      <c r="AP145" s="14">
        <f t="shared" si="204"/>
        <v>10.366673649679331</v>
      </c>
    </row>
    <row r="146" spans="1:80" s="38" customFormat="1" ht="15.5" x14ac:dyDescent="0.35">
      <c r="A146" s="33" t="s">
        <v>38</v>
      </c>
      <c r="B146" s="34"/>
      <c r="C146" s="35">
        <f>AVERAGE(C130:C145)</f>
        <v>1291.9085714285716</v>
      </c>
      <c r="D146" s="35">
        <f t="shared" ref="D146:AP146" si="209">AVERAGE(D130:D145)</f>
        <v>25931.223750000001</v>
      </c>
      <c r="E146" s="35">
        <f t="shared" si="209"/>
        <v>5236.944375</v>
      </c>
      <c r="F146" s="35">
        <f t="shared" si="209"/>
        <v>48331.486875000002</v>
      </c>
      <c r="G146" s="35" t="e">
        <f t="shared" si="209"/>
        <v>#DIV/0!</v>
      </c>
      <c r="H146" s="35">
        <f t="shared" si="209"/>
        <v>80064.86500000002</v>
      </c>
      <c r="I146" s="51">
        <f t="shared" si="209"/>
        <v>1.5887344463491329E-3</v>
      </c>
      <c r="J146" s="51">
        <f t="shared" si="209"/>
        <v>5.5787788258685758E-2</v>
      </c>
      <c r="K146" s="51">
        <f t="shared" si="209"/>
        <v>1.1434274313830454E-2</v>
      </c>
      <c r="L146" s="51">
        <f t="shared" si="209"/>
        <v>9.5267054327954362E-2</v>
      </c>
      <c r="M146" s="51" t="e">
        <f t="shared" si="209"/>
        <v>#DIV/0!</v>
      </c>
      <c r="N146" s="51">
        <f t="shared" si="209"/>
        <v>0.16407785134681971</v>
      </c>
      <c r="O146" s="51">
        <f t="shared" si="209"/>
        <v>726.41</v>
      </c>
      <c r="P146" s="51">
        <f t="shared" si="209"/>
        <v>159357.18187500001</v>
      </c>
      <c r="Q146" s="51">
        <f t="shared" si="209"/>
        <v>5244.8550000000005</v>
      </c>
      <c r="R146" s="51">
        <f t="shared" si="209"/>
        <v>276475.69</v>
      </c>
      <c r="S146" s="51">
        <f t="shared" si="209"/>
        <v>29855.988333333331</v>
      </c>
      <c r="T146" s="51">
        <f t="shared" si="209"/>
        <v>431806.75875000004</v>
      </c>
      <c r="U146" s="51">
        <f t="shared" si="209"/>
        <v>-1.5425156478652564E-2</v>
      </c>
      <c r="V146" s="51">
        <f t="shared" si="209"/>
        <v>0.34842397952509679</v>
      </c>
      <c r="W146" s="51">
        <f t="shared" si="209"/>
        <v>-544.01568532971874</v>
      </c>
      <c r="X146" s="51">
        <f t="shared" si="209"/>
        <v>56.160992259839063</v>
      </c>
      <c r="Y146" s="51">
        <f t="shared" si="209"/>
        <v>2762.0382879696017</v>
      </c>
      <c r="Z146" s="51">
        <f t="shared" si="209"/>
        <v>2274.5165937227684</v>
      </c>
      <c r="AA146" s="51">
        <f t="shared" si="209"/>
        <v>1870.5042857142857</v>
      </c>
      <c r="AB146" s="51">
        <f t="shared" si="209"/>
        <v>7320.5099999999993</v>
      </c>
      <c r="AC146" s="51">
        <f t="shared" si="209"/>
        <v>919.26857142857136</v>
      </c>
      <c r="AD146" s="51">
        <f t="shared" si="209"/>
        <v>29352.61357142857</v>
      </c>
      <c r="AE146" s="51">
        <f t="shared" si="209"/>
        <v>154824.55375000002</v>
      </c>
      <c r="AF146" s="51">
        <f t="shared" si="209"/>
        <v>2714.3383333333331</v>
      </c>
      <c r="AG146" s="51">
        <f t="shared" si="209"/>
        <v>1772.81125</v>
      </c>
      <c r="AH146" s="51">
        <f t="shared" si="209"/>
        <v>185005.49437499998</v>
      </c>
      <c r="AI146" s="51">
        <f t="shared" si="209"/>
        <v>0.17178827894054388</v>
      </c>
      <c r="AJ146" s="51">
        <f t="shared" si="209"/>
        <v>0.35261243751508503</v>
      </c>
      <c r="AK146" s="51">
        <f t="shared" si="209"/>
        <v>0.1397130459080772</v>
      </c>
      <c r="AL146" s="51">
        <f t="shared" si="209"/>
        <v>6.4898778742018788</v>
      </c>
      <c r="AM146" s="51">
        <f t="shared" si="209"/>
        <v>44.253879125282694</v>
      </c>
      <c r="AN146" s="51">
        <f t="shared" si="209"/>
        <v>0.1947386526868719</v>
      </c>
      <c r="AO146" s="51">
        <f t="shared" si="209"/>
        <v>0.183959250773605</v>
      </c>
      <c r="AP146" s="35">
        <f t="shared" si="209"/>
        <v>51.786568665308742</v>
      </c>
      <c r="AQ146" s="36"/>
      <c r="AR146" s="36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</row>
    <row r="147" spans="1:80" s="42" customFormat="1" ht="15.5" x14ac:dyDescent="0.35">
      <c r="A147" s="33" t="s">
        <v>39</v>
      </c>
      <c r="B147" s="39"/>
      <c r="C147" s="19">
        <f>STDEV(C130:C145)</f>
        <v>870.56227067010275</v>
      </c>
      <c r="D147" s="19">
        <f t="shared" ref="D147:AP147" si="210">STDEV(D130:D145)</f>
        <v>18550.50236402162</v>
      </c>
      <c r="E147" s="19">
        <f t="shared" si="210"/>
        <v>2263.9225706016482</v>
      </c>
      <c r="F147" s="19">
        <f t="shared" si="210"/>
        <v>93321.741384914189</v>
      </c>
      <c r="G147" s="19" t="e">
        <f t="shared" si="210"/>
        <v>#DIV/0!</v>
      </c>
      <c r="H147" s="19">
        <f t="shared" si="210"/>
        <v>102261.46490068462</v>
      </c>
      <c r="I147" s="19">
        <f t="shared" si="210"/>
        <v>1.7641574980858978E-3</v>
      </c>
      <c r="J147" s="19">
        <f t="shared" si="210"/>
        <v>5.1082172087777648E-2</v>
      </c>
      <c r="K147" s="19">
        <f t="shared" si="210"/>
        <v>7.0403499893772854E-3</v>
      </c>
      <c r="L147" s="19">
        <f t="shared" si="210"/>
        <v>0.20648354017868839</v>
      </c>
      <c r="M147" s="19" t="e">
        <f t="shared" si="210"/>
        <v>#DIV/0!</v>
      </c>
      <c r="N147" s="19">
        <f t="shared" si="210"/>
        <v>0.22693596472733746</v>
      </c>
      <c r="O147" s="19">
        <f t="shared" si="210"/>
        <v>887.65942669472042</v>
      </c>
      <c r="P147" s="19">
        <f t="shared" si="210"/>
        <v>470275.17430782254</v>
      </c>
      <c r="Q147" s="19">
        <f t="shared" si="210"/>
        <v>11499.390802173391</v>
      </c>
      <c r="R147" s="19">
        <f t="shared" si="210"/>
        <v>625996.46507880453</v>
      </c>
      <c r="S147" s="19">
        <f t="shared" si="210"/>
        <v>69031.278488970042</v>
      </c>
      <c r="T147" s="19">
        <f t="shared" si="210"/>
        <v>1104660.5511092159</v>
      </c>
      <c r="U147" s="19">
        <f t="shared" si="210"/>
        <v>1.7694256246344277E-2</v>
      </c>
      <c r="V147" s="19">
        <f t="shared" si="210"/>
        <v>0.96699430435251355</v>
      </c>
      <c r="W147" s="19">
        <f t="shared" si="210"/>
        <v>2579.1200572117818</v>
      </c>
      <c r="X147" s="19">
        <f t="shared" si="210"/>
        <v>126.79728506057516</v>
      </c>
      <c r="Y147" s="19">
        <f t="shared" si="210"/>
        <v>15460.967823215948</v>
      </c>
      <c r="Z147" s="19">
        <f t="shared" si="210"/>
        <v>18117.138082303954</v>
      </c>
      <c r="AA147" s="19">
        <f t="shared" si="210"/>
        <v>3294.5807541519712</v>
      </c>
      <c r="AB147" s="19">
        <f t="shared" si="210"/>
        <v>2055.043642164324</v>
      </c>
      <c r="AC147" s="19">
        <f t="shared" si="210"/>
        <v>746.7004183836284</v>
      </c>
      <c r="AD147" s="19">
        <f t="shared" si="210"/>
        <v>45841.555331861971</v>
      </c>
      <c r="AE147" s="19">
        <f t="shared" si="210"/>
        <v>222215.78782974207</v>
      </c>
      <c r="AF147" s="19">
        <f t="shared" si="210"/>
        <v>4895.9379243916756</v>
      </c>
      <c r="AG147" s="19">
        <f t="shared" si="210"/>
        <v>2883.0962209226068</v>
      </c>
      <c r="AH147" s="19">
        <f t="shared" si="210"/>
        <v>243033.85738951745</v>
      </c>
      <c r="AI147" s="19">
        <f t="shared" si="210"/>
        <v>0.451630102919714</v>
      </c>
      <c r="AJ147" s="19">
        <f t="shared" si="210"/>
        <v>0.88291781833108818</v>
      </c>
      <c r="AK147" s="19">
        <f t="shared" si="210"/>
        <v>0.29457558066468847</v>
      </c>
      <c r="AL147" s="19">
        <f t="shared" si="210"/>
        <v>10.664465378884481</v>
      </c>
      <c r="AM147" s="19">
        <f t="shared" si="210"/>
        <v>60.822136310017719</v>
      </c>
      <c r="AN147" s="19">
        <f t="shared" si="210"/>
        <v>0.61376144762306617</v>
      </c>
      <c r="AO147" s="19">
        <f t="shared" si="210"/>
        <v>0.43209732501973541</v>
      </c>
      <c r="AP147" s="19">
        <f t="shared" si="210"/>
        <v>63.24060185813461</v>
      </c>
      <c r="AQ147" s="40"/>
      <c r="AR147" s="40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</row>
    <row r="148" spans="1:80" s="48" customFormat="1" ht="15.5" x14ac:dyDescent="0.35">
      <c r="A148" s="33" t="s">
        <v>40</v>
      </c>
      <c r="B148" s="43"/>
      <c r="C148" s="44">
        <f>+C147*100/C146</f>
        <v>67.385749264551208</v>
      </c>
      <c r="D148" s="44">
        <f t="shared" ref="D148:AP148" si="211">+D147*100/D146</f>
        <v>71.537319421809471</v>
      </c>
      <c r="E148" s="44">
        <f t="shared" si="211"/>
        <v>43.229838021750005</v>
      </c>
      <c r="F148" s="44">
        <f t="shared" si="211"/>
        <v>193.08684135100734</v>
      </c>
      <c r="G148" s="44" t="e">
        <f t="shared" si="211"/>
        <v>#DIV/0!</v>
      </c>
      <c r="H148" s="44">
        <f t="shared" si="211"/>
        <v>127.72327150078202</v>
      </c>
      <c r="I148" s="44">
        <f t="shared" si="211"/>
        <v>111.04168491719192</v>
      </c>
      <c r="J148" s="44">
        <f t="shared" si="211"/>
        <v>91.565150156001238</v>
      </c>
      <c r="K148" s="44">
        <f t="shared" si="211"/>
        <v>61.572337659081278</v>
      </c>
      <c r="L148" s="44">
        <f t="shared" si="211"/>
        <v>216.74181240859423</v>
      </c>
      <c r="M148" s="44" t="e">
        <f t="shared" si="211"/>
        <v>#DIV/0!</v>
      </c>
      <c r="N148" s="44">
        <f t="shared" si="211"/>
        <v>138.30993206246427</v>
      </c>
      <c r="O148" s="44">
        <f t="shared" si="211"/>
        <v>122.19812870069526</v>
      </c>
      <c r="P148" s="44">
        <f t="shared" si="211"/>
        <v>295.10761220458016</v>
      </c>
      <c r="Q148" s="44">
        <f t="shared" si="211"/>
        <v>219.25088114301329</v>
      </c>
      <c r="R148" s="44">
        <f t="shared" si="211"/>
        <v>226.42007515337224</v>
      </c>
      <c r="S148" s="44">
        <f t="shared" si="211"/>
        <v>231.21417960864707</v>
      </c>
      <c r="T148" s="44">
        <f t="shared" si="211"/>
        <v>255.82289501604885</v>
      </c>
      <c r="U148" s="44">
        <f t="shared" si="211"/>
        <v>-114.71038411073498</v>
      </c>
      <c r="V148" s="44">
        <f t="shared" si="211"/>
        <v>277.53379823929754</v>
      </c>
      <c r="W148" s="44">
        <f t="shared" si="211"/>
        <v>-474.08928212219115</v>
      </c>
      <c r="X148" s="44">
        <f t="shared" si="211"/>
        <v>225.77465240272895</v>
      </c>
      <c r="Y148" s="44">
        <f t="shared" si="211"/>
        <v>559.7666002878417</v>
      </c>
      <c r="Z148" s="44">
        <f t="shared" si="211"/>
        <v>796.52696895260283</v>
      </c>
      <c r="AA148" s="44">
        <f t="shared" si="211"/>
        <v>176.13329086246259</v>
      </c>
      <c r="AB148" s="44">
        <f t="shared" si="211"/>
        <v>28.07241083154485</v>
      </c>
      <c r="AC148" s="44">
        <f t="shared" si="211"/>
        <v>81.227667472981608</v>
      </c>
      <c r="AD148" s="44">
        <f t="shared" si="211"/>
        <v>156.17537845585073</v>
      </c>
      <c r="AE148" s="44">
        <f t="shared" si="211"/>
        <v>143.52748478678694</v>
      </c>
      <c r="AF148" s="44">
        <f t="shared" si="211"/>
        <v>180.37316366450298</v>
      </c>
      <c r="AG148" s="44">
        <f t="shared" si="211"/>
        <v>162.62849307407132</v>
      </c>
      <c r="AH148" s="44">
        <f t="shared" si="211"/>
        <v>131.36575116893334</v>
      </c>
      <c r="AI148" s="44">
        <f t="shared" si="211"/>
        <v>262.89925349099269</v>
      </c>
      <c r="AJ148" s="45">
        <f t="shared" si="211"/>
        <v>250.39327159108399</v>
      </c>
      <c r="AK148" s="45">
        <f t="shared" si="211"/>
        <v>210.84328864929444</v>
      </c>
      <c r="AL148" s="44">
        <f t="shared" si="211"/>
        <v>164.32459262873249</v>
      </c>
      <c r="AM148" s="44">
        <f t="shared" si="211"/>
        <v>137.43910706184718</v>
      </c>
      <c r="AN148" s="44">
        <f t="shared" si="211"/>
        <v>315.171867092024</v>
      </c>
      <c r="AO148" s="44">
        <f t="shared" si="211"/>
        <v>234.88752166723543</v>
      </c>
      <c r="AP148" s="44">
        <f t="shared" si="211"/>
        <v>122.11776815500581</v>
      </c>
      <c r="AQ148" s="46"/>
      <c r="AR148" s="46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</row>
    <row r="149" spans="1:80" ht="15.5" x14ac:dyDescent="0.35">
      <c r="C149" s="16"/>
      <c r="D149" s="13"/>
      <c r="E149" s="13"/>
      <c r="F149" s="13"/>
      <c r="G149" s="13"/>
      <c r="H149" s="9"/>
      <c r="I149" s="8"/>
      <c r="J149" s="8"/>
      <c r="K149" s="8"/>
      <c r="L149" s="8"/>
      <c r="M149" s="8"/>
      <c r="N149" s="9"/>
      <c r="O149" s="16"/>
      <c r="P149" s="13"/>
      <c r="Q149" s="13"/>
      <c r="R149" s="13"/>
      <c r="S149" s="13"/>
      <c r="T149" s="9"/>
      <c r="U149" s="8"/>
      <c r="V149" s="8"/>
      <c r="W149" s="8"/>
      <c r="X149" s="8"/>
      <c r="Y149" s="8"/>
      <c r="Z149" s="9"/>
      <c r="AA149" s="16"/>
      <c r="AB149" s="13"/>
      <c r="AC149" s="13"/>
      <c r="AD149" s="13"/>
      <c r="AE149" s="13"/>
      <c r="AF149" s="13"/>
      <c r="AG149" s="13"/>
      <c r="AH149" s="12"/>
      <c r="AI149" s="13"/>
      <c r="AJ149" s="13"/>
      <c r="AK149" s="13"/>
      <c r="AL149" s="13"/>
      <c r="AM149" s="13"/>
      <c r="AN149" s="13"/>
      <c r="AO149" s="13"/>
      <c r="AP149" s="13"/>
    </row>
    <row r="150" spans="1:80" ht="15.5" x14ac:dyDescent="0.35">
      <c r="A150" s="17" t="s">
        <v>142</v>
      </c>
      <c r="B150" s="17">
        <v>84.7</v>
      </c>
      <c r="C150" s="16"/>
      <c r="D150" s="13">
        <v>29286.93</v>
      </c>
      <c r="E150" s="13">
        <v>15809.8</v>
      </c>
      <c r="F150" s="13">
        <v>9800.74</v>
      </c>
      <c r="G150" s="13"/>
      <c r="H150" s="9">
        <f t="shared" si="201"/>
        <v>54897.469999999994</v>
      </c>
      <c r="I150" s="31">
        <f t="shared" ref="I150:I165" si="212">(C150+149.43)/300794*2*288.25/1000*1000/B150/10</f>
        <v>3.381306417044557E-4</v>
      </c>
      <c r="J150" s="30">
        <f>(D150+149.43)/300794*2*288.25/1000*1000/B150/10</f>
        <v>6.6608681631823416E-2</v>
      </c>
      <c r="K150" s="31">
        <f>(E150+149.43)/300794*2*288.25/1000*1000/B150/10</f>
        <v>3.6112592391146357E-2</v>
      </c>
      <c r="L150" s="30">
        <f>(F150+149.43)/300794*2*288.25/1000*1000/B150/10</f>
        <v>2.2515273821645081E-2</v>
      </c>
      <c r="M150" s="8"/>
      <c r="N150" s="9">
        <f>SUM(I150:M150)</f>
        <v>0.12557467848631931</v>
      </c>
      <c r="O150" s="7"/>
      <c r="P150" s="8">
        <v>19369.71</v>
      </c>
      <c r="Q150" s="8">
        <v>397.27</v>
      </c>
      <c r="R150" s="8">
        <v>25998.68</v>
      </c>
      <c r="S150" s="8">
        <v>1413.06</v>
      </c>
      <c r="T150" s="9">
        <f>SUM(O150:S150)</f>
        <v>47178.720000000001</v>
      </c>
      <c r="U150" s="30">
        <f t="shared" ref="U150:U165" si="213">(O150-4195.6)/220309*2*302.28/1000*1000/B150/10</f>
        <v>-1.3593078859191454E-2</v>
      </c>
      <c r="V150" s="30">
        <f>(P150-4195.6)/220309*2*302.28/1000*1000/B150/10</f>
        <v>4.9161710803709999E-2</v>
      </c>
      <c r="W150" s="10">
        <f t="shared" ref="W150:W165" si="214">(Q150-4195.6)/220309*2*302.28/1000*1000*B150</f>
        <v>-882.84258560730609</v>
      </c>
      <c r="X150" s="30">
        <f>(R150-4195.6)/220309*2*302.28/1000*1000/B150*10</f>
        <v>7.0638522693598063</v>
      </c>
      <c r="Y150" s="8">
        <f t="shared" ref="Y150:Y165" si="215">(S150-4195.6)/220309*2*302.28/1000*1000*B150</f>
        <v>-646.74338673989712</v>
      </c>
      <c r="Z150" s="11">
        <f>SUM(U150:Y150)</f>
        <v>-1522.4865514458988</v>
      </c>
      <c r="AA150" s="7"/>
      <c r="AB150" s="8">
        <v>8506.99</v>
      </c>
      <c r="AC150" s="8"/>
      <c r="AD150" s="8"/>
      <c r="AE150" s="8">
        <v>584893.16</v>
      </c>
      <c r="AF150" s="8"/>
      <c r="AG150" s="8">
        <v>696.03</v>
      </c>
      <c r="AH150" s="12">
        <f>SUM(AA150:AG150)</f>
        <v>594096.18000000005</v>
      </c>
      <c r="AI150" s="20">
        <f t="shared" ref="AI150:AI165" si="216">(AA150-63.701)/2108.2*2*272.2/1000*1000/B150/10</f>
        <v>-1.9420890844285211E-2</v>
      </c>
      <c r="AJ150" s="13">
        <f>(AB150-63.701)/2108.2*2*272.2/1000*1000/B150/10</f>
        <v>2.5741541582668099</v>
      </c>
      <c r="AK150" s="20">
        <f t="shared" ref="AK150:AK165" si="217">(AC150-63.701)/2108.2*2*272.2/1000*1000/B150/10</f>
        <v>-1.9420890844285211E-2</v>
      </c>
      <c r="AL150" s="32">
        <f t="shared" ref="AL150:AL165" si="218">(AD150-63.701)/2108.2*2*272.2/1000*1000/B150/10</f>
        <v>-1.9420890844285211E-2</v>
      </c>
      <c r="AM150" s="20">
        <f t="shared" ref="AM150:AM165" si="219">(AE150-63.701)/2108.2*2*272.2/1000*1000/B150/10</f>
        <v>178.30032630196345</v>
      </c>
      <c r="AN150" s="32">
        <f t="shared" ref="AN150:AN165" si="220">(AF150-63.701)/2108.2*2*272.2/1000*1000/B150/10</f>
        <v>-1.9420890844285211E-2</v>
      </c>
      <c r="AO150" s="32">
        <f>(AG150-63.701)/2108.2*2*272.2/1000*1000/B150/10</f>
        <v>0.19278178500613835</v>
      </c>
      <c r="AP150" s="14">
        <f>SUM(AI150:AO150)</f>
        <v>180.98957868185926</v>
      </c>
    </row>
    <row r="151" spans="1:80" ht="15.5" x14ac:dyDescent="0.35">
      <c r="A151" s="21" t="s">
        <v>143</v>
      </c>
      <c r="B151" s="21">
        <v>39.299999999999997</v>
      </c>
      <c r="C151" s="16">
        <v>230.53</v>
      </c>
      <c r="D151" s="13">
        <v>11929.71</v>
      </c>
      <c r="E151" s="13">
        <v>1096.95</v>
      </c>
      <c r="F151" s="13">
        <v>1409.6</v>
      </c>
      <c r="G151" s="13"/>
      <c r="H151" s="9">
        <f t="shared" si="201"/>
        <v>14666.79</v>
      </c>
      <c r="I151" s="31">
        <f t="shared" si="212"/>
        <v>1.8530002214156831E-3</v>
      </c>
      <c r="J151" s="30">
        <f t="shared" ref="J151:J165" si="221">(D151+149.43)/300794*2*288.25/1000*1000/B151/10</f>
        <v>5.8907908975973866E-2</v>
      </c>
      <c r="K151" s="31">
        <f t="shared" ref="K151:K165" si="222">(E151+149.43)/300794*2*288.25/1000*1000/B151/10</f>
        <v>6.0783830297085999E-3</v>
      </c>
      <c r="L151" s="30">
        <f t="shared" ref="L151:L165" si="223">(F151+149.43)/300794*2*288.25/1000*1000/B151/10</f>
        <v>7.6031238424931358E-3</v>
      </c>
      <c r="M151" s="8"/>
      <c r="N151" s="9">
        <f t="shared" ref="N151:N164" si="224">SUM(I151:M151)</f>
        <v>7.4442416069591288E-2</v>
      </c>
      <c r="O151" s="7"/>
      <c r="P151" s="8">
        <v>19369.71</v>
      </c>
      <c r="Q151" s="8">
        <v>397.27</v>
      </c>
      <c r="R151" s="8">
        <v>25998.68</v>
      </c>
      <c r="S151" s="8">
        <v>1413.06</v>
      </c>
      <c r="T151" s="9">
        <f>SUM(O151:S151)</f>
        <v>47178.720000000001</v>
      </c>
      <c r="U151" s="30">
        <f t="shared" si="213"/>
        <v>-2.9296024920445706E-2</v>
      </c>
      <c r="V151" s="30">
        <f t="shared" ref="V151:V165" si="225">(P151-4195.6)/220309*2*302.28/1000*1000/B151/10</f>
        <v>0.10595411972199076</v>
      </c>
      <c r="W151" s="10">
        <f t="shared" si="214"/>
        <v>-409.63062118497197</v>
      </c>
      <c r="X151" s="30">
        <f t="shared" ref="X151:X165" si="226">(R151-4195.6)/220309*2*302.28/1000*1000/B151*10</f>
        <v>15.224129445668591</v>
      </c>
      <c r="Y151" s="8">
        <f t="shared" si="215"/>
        <v>-300.08282289112105</v>
      </c>
      <c r="Z151" s="11">
        <f t="shared" ref="Z151:Z165" si="227">SUM(U151:Y151)</f>
        <v>-694.41265653562289</v>
      </c>
      <c r="AA151" s="7"/>
      <c r="AB151" s="8">
        <v>8506.99</v>
      </c>
      <c r="AC151" s="8"/>
      <c r="AD151" s="8"/>
      <c r="AE151" s="8">
        <v>584893.16</v>
      </c>
      <c r="AF151" s="8"/>
      <c r="AG151" s="8">
        <v>696.03</v>
      </c>
      <c r="AH151" s="12">
        <f>SUM(AA151:AG151)</f>
        <v>594096.18000000005</v>
      </c>
      <c r="AI151" s="20">
        <f t="shared" si="216"/>
        <v>-4.1856220216563801E-2</v>
      </c>
      <c r="AJ151" s="13">
        <f t="shared" ref="AJ151:AJ163" si="228">(AB151-63.701)/2108.2*2*272.2/1000*1000/B151/10</f>
        <v>5.5478589619643461</v>
      </c>
      <c r="AK151" s="20">
        <f t="shared" si="217"/>
        <v>-4.1856220216563801E-2</v>
      </c>
      <c r="AL151" s="32">
        <f t="shared" si="218"/>
        <v>-4.1856220216563801E-2</v>
      </c>
      <c r="AM151" s="20">
        <f t="shared" si="219"/>
        <v>384.27576686453705</v>
      </c>
      <c r="AN151" s="32">
        <f t="shared" si="220"/>
        <v>-4.1856220216563801E-2</v>
      </c>
      <c r="AO151" s="32">
        <f t="shared" ref="AO151:AO163" si="229">(AG151-63.701)/2108.2*2*272.2/1000*1000/B151/10</f>
        <v>0.41548644249414562</v>
      </c>
      <c r="AP151" s="14">
        <f t="shared" ref="AP151:AP163" si="230">SUM(AI151:AO151)</f>
        <v>390.07168738812931</v>
      </c>
    </row>
    <row r="152" spans="1:80" ht="15.5" x14ac:dyDescent="0.35">
      <c r="A152" s="22" t="s">
        <v>144</v>
      </c>
      <c r="B152" s="22">
        <v>48.6</v>
      </c>
      <c r="C152" s="16">
        <v>253.09</v>
      </c>
      <c r="D152" s="13">
        <v>15524</v>
      </c>
      <c r="E152" s="13">
        <v>6172.66</v>
      </c>
      <c r="F152" s="13">
        <v>13211.24</v>
      </c>
      <c r="G152" s="13"/>
      <c r="H152" s="9">
        <f t="shared" si="201"/>
        <v>35160.99</v>
      </c>
      <c r="I152" s="31">
        <f t="shared" si="212"/>
        <v>1.5873815832997938E-3</v>
      </c>
      <c r="J152" s="30">
        <f t="shared" si="221"/>
        <v>6.1809883059570928E-2</v>
      </c>
      <c r="K152" s="31">
        <f t="shared" si="222"/>
        <v>2.4931852414696896E-2</v>
      </c>
      <c r="L152" s="30">
        <f t="shared" si="223"/>
        <v>5.2689261399547979E-2</v>
      </c>
      <c r="M152" s="8"/>
      <c r="N152" s="9">
        <f t="shared" si="224"/>
        <v>0.1410183784571156</v>
      </c>
      <c r="O152" s="16"/>
      <c r="P152" s="13">
        <v>589.5</v>
      </c>
      <c r="Q152" s="13"/>
      <c r="R152" s="13">
        <v>2620.6</v>
      </c>
      <c r="S152" s="13"/>
      <c r="T152" s="9">
        <f t="shared" ref="T152:T165" si="231">SUM(O152:S152)</f>
        <v>3210.1</v>
      </c>
      <c r="U152" s="30">
        <f t="shared" si="213"/>
        <v>-2.3689995460360415E-2</v>
      </c>
      <c r="V152" s="30">
        <f t="shared" si="225"/>
        <v>-2.0361448333874942E-2</v>
      </c>
      <c r="W152" s="10">
        <f t="shared" si="214"/>
        <v>-559.54821677552889</v>
      </c>
      <c r="X152" s="30">
        <f t="shared" si="226"/>
        <v>-0.88930648417550928</v>
      </c>
      <c r="Y152" s="8">
        <f t="shared" si="215"/>
        <v>-559.54821677552889</v>
      </c>
      <c r="Z152" s="11">
        <f t="shared" si="227"/>
        <v>-1120.0297914790276</v>
      </c>
      <c r="AA152" s="16">
        <v>196.4</v>
      </c>
      <c r="AB152" s="13"/>
      <c r="AC152" s="13">
        <v>1883.6</v>
      </c>
      <c r="AD152" s="13">
        <v>15864.03</v>
      </c>
      <c r="AE152" s="13">
        <v>31673.03</v>
      </c>
      <c r="AF152" s="13">
        <v>330.96</v>
      </c>
      <c r="AG152" s="13"/>
      <c r="AH152" s="12">
        <f t="shared" ref="AH152:AH165" si="232">SUM(AA152:AG152)</f>
        <v>49948.02</v>
      </c>
      <c r="AI152" s="20">
        <f t="shared" si="216"/>
        <v>7.0507885142201937E-2</v>
      </c>
      <c r="AJ152" s="13">
        <f>(AB152-63.701)/2108.2*2*272.2/1000*1000/B152/10</f>
        <v>-3.3846696594875665E-2</v>
      </c>
      <c r="AK152" s="20">
        <f t="shared" si="217"/>
        <v>0.96697962804850202</v>
      </c>
      <c r="AL152" s="32">
        <f t="shared" si="218"/>
        <v>8.3952990025622078</v>
      </c>
      <c r="AM152" s="20">
        <f t="shared" si="219"/>
        <v>16.795205228027889</v>
      </c>
      <c r="AN152" s="32">
        <f t="shared" si="220"/>
        <v>0.1420045883934298</v>
      </c>
      <c r="AO152" s="32">
        <f>(AG152-63.701)/2108.2*2*272.2/1000*1000/B152/10</f>
        <v>-3.3846696594875665E-2</v>
      </c>
      <c r="AP152" s="14">
        <f>SUM(AI152:AO152)</f>
        <v>26.302302938984482</v>
      </c>
    </row>
    <row r="153" spans="1:80" ht="15.5" x14ac:dyDescent="0.35">
      <c r="A153" s="23" t="s">
        <v>145</v>
      </c>
      <c r="B153" s="23">
        <v>49.9</v>
      </c>
      <c r="C153" s="16">
        <v>191.97</v>
      </c>
      <c r="D153" s="13">
        <v>4695.7299999999996</v>
      </c>
      <c r="E153" s="13">
        <v>3250.72</v>
      </c>
      <c r="F153" s="13">
        <v>4131.41</v>
      </c>
      <c r="G153" s="13"/>
      <c r="H153" s="9">
        <f t="shared" si="201"/>
        <v>12269.83</v>
      </c>
      <c r="I153" s="31">
        <f t="shared" si="212"/>
        <v>1.3112729844750371E-3</v>
      </c>
      <c r="J153" s="30">
        <f t="shared" si="221"/>
        <v>1.860962921341263E-2</v>
      </c>
      <c r="K153" s="31">
        <f t="shared" si="222"/>
        <v>1.3059533796610423E-2</v>
      </c>
      <c r="L153" s="30">
        <f t="shared" si="223"/>
        <v>1.6442149510428002E-2</v>
      </c>
      <c r="M153" s="8"/>
      <c r="N153" s="9">
        <f t="shared" si="224"/>
        <v>4.9422585504926092E-2</v>
      </c>
      <c r="O153" s="16"/>
      <c r="P153" s="13">
        <v>23902.67</v>
      </c>
      <c r="Q153" s="13"/>
      <c r="R153" s="13">
        <v>108660.7</v>
      </c>
      <c r="S153" s="13">
        <v>2531.73</v>
      </c>
      <c r="T153" s="9">
        <f t="shared" si="231"/>
        <v>135095.1</v>
      </c>
      <c r="U153" s="30">
        <f t="shared" si="213"/>
        <v>-2.3072821229930186E-2</v>
      </c>
      <c r="V153" s="30">
        <f t="shared" si="225"/>
        <v>0.10837489347786258</v>
      </c>
      <c r="W153" s="10">
        <f t="shared" si="214"/>
        <v>-574.51555590738462</v>
      </c>
      <c r="X153" s="30">
        <f t="shared" si="226"/>
        <v>57.448388241652673</v>
      </c>
      <c r="Y153" s="8">
        <f t="shared" si="215"/>
        <v>-227.83849699867005</v>
      </c>
      <c r="Z153" s="11">
        <f t="shared" si="227"/>
        <v>-744.82036259215408</v>
      </c>
      <c r="AA153" s="16"/>
      <c r="AB153" s="13"/>
      <c r="AC153" s="13">
        <v>1931.02</v>
      </c>
      <c r="AD153" s="13">
        <v>14562.09</v>
      </c>
      <c r="AE153" s="13">
        <v>52772.639999999999</v>
      </c>
      <c r="AF153" s="13">
        <v>588.23</v>
      </c>
      <c r="AG153" s="13">
        <v>899.79</v>
      </c>
      <c r="AH153" s="12">
        <f t="shared" si="232"/>
        <v>70753.76999999999</v>
      </c>
      <c r="AI153" s="20">
        <f t="shared" si="216"/>
        <v>-3.29649189280753E-2</v>
      </c>
      <c r="AJ153" s="13">
        <f t="shared" ref="AJ153:AJ165" si="233">(AB153-63.701)/2108.2*2*272.2/1000*1000/B153/10</f>
        <v>-3.29649189280753E-2</v>
      </c>
      <c r="AK153" s="20">
        <f t="shared" si="217"/>
        <v>0.96632736452888701</v>
      </c>
      <c r="AL153" s="32">
        <f t="shared" si="218"/>
        <v>7.5028369723033972</v>
      </c>
      <c r="AM153" s="20">
        <f t="shared" si="219"/>
        <v>27.276587509142178</v>
      </c>
      <c r="AN153" s="32">
        <f t="shared" si="220"/>
        <v>0.27144088727687804</v>
      </c>
      <c r="AO153" s="32">
        <f t="shared" ref="AO153:AO165" si="234">(AG153-63.701)/2108.2*2*272.2/1000*1000/B153/10</f>
        <v>0.43267148242030029</v>
      </c>
      <c r="AP153" s="14">
        <f t="shared" ref="AP153:AP165" si="235">SUM(AI153:AO153)</f>
        <v>36.383934377815493</v>
      </c>
    </row>
    <row r="154" spans="1:80" ht="15.5" x14ac:dyDescent="0.35">
      <c r="A154" s="23" t="s">
        <v>146</v>
      </c>
      <c r="B154" s="23">
        <v>66.599999999999994</v>
      </c>
      <c r="C154" s="16"/>
      <c r="D154" s="13">
        <v>1862.2</v>
      </c>
      <c r="E154" s="13">
        <v>601.39</v>
      </c>
      <c r="F154" s="13">
        <v>2376.69</v>
      </c>
      <c r="G154" s="13"/>
      <c r="H154" s="9">
        <f t="shared" si="201"/>
        <v>4840.2800000000007</v>
      </c>
      <c r="I154" s="31">
        <f t="shared" si="212"/>
        <v>4.3002500529080187E-4</v>
      </c>
      <c r="J154" s="30">
        <f t="shared" si="221"/>
        <v>5.7890062329728686E-3</v>
      </c>
      <c r="K154" s="31">
        <f t="shared" si="222"/>
        <v>2.1606864382817362E-3</v>
      </c>
      <c r="L154" s="30">
        <f t="shared" si="223"/>
        <v>7.2695895493890134E-3</v>
      </c>
      <c r="M154" s="8"/>
      <c r="N154" s="9">
        <f t="shared" si="224"/>
        <v>1.5649307225934418E-2</v>
      </c>
      <c r="O154" s="16"/>
      <c r="P154" s="13">
        <v>11642.46</v>
      </c>
      <c r="Q154" s="13"/>
      <c r="R154" s="13"/>
      <c r="S154" s="13"/>
      <c r="T154" s="9">
        <f t="shared" si="231"/>
        <v>11642.46</v>
      </c>
      <c r="U154" s="30">
        <f t="shared" si="213"/>
        <v>-1.7287293984587331E-2</v>
      </c>
      <c r="V154" s="30">
        <f t="shared" si="225"/>
        <v>3.0683587110797977E-2</v>
      </c>
      <c r="W154" s="10">
        <f t="shared" si="214"/>
        <v>-766.78829706276179</v>
      </c>
      <c r="X154" s="30">
        <f t="shared" si="226"/>
        <v>-1.7287293984587331</v>
      </c>
      <c r="Y154" s="8">
        <f t="shared" si="215"/>
        <v>-766.78829706276179</v>
      </c>
      <c r="Z154" s="11">
        <f t="shared" si="227"/>
        <v>-1535.2919272308561</v>
      </c>
      <c r="AA154" s="16"/>
      <c r="AB154" s="13"/>
      <c r="AC154" s="13">
        <v>208.26</v>
      </c>
      <c r="AD154" s="13">
        <v>20798.93</v>
      </c>
      <c r="AE154" s="13">
        <v>97450.17</v>
      </c>
      <c r="AF154" s="13"/>
      <c r="AG154" s="13"/>
      <c r="AH154" s="12">
        <f t="shared" si="232"/>
        <v>118457.36</v>
      </c>
      <c r="AI154" s="20">
        <f t="shared" si="216"/>
        <v>-2.4698940758422785E-2</v>
      </c>
      <c r="AJ154" s="13">
        <f t="shared" si="233"/>
        <v>-2.4698940758422785E-2</v>
      </c>
      <c r="AK154" s="20">
        <f t="shared" si="217"/>
        <v>5.6050206073638399E-2</v>
      </c>
      <c r="AL154" s="32">
        <f t="shared" si="218"/>
        <v>8.0397198267425942</v>
      </c>
      <c r="AM154" s="20">
        <f t="shared" si="219"/>
        <v>37.759888047330136</v>
      </c>
      <c r="AN154" s="32">
        <f t="shared" si="220"/>
        <v>-2.4698940758422785E-2</v>
      </c>
      <c r="AO154" s="32">
        <f t="shared" si="234"/>
        <v>-2.4698940758422785E-2</v>
      </c>
      <c r="AP154" s="14">
        <f t="shared" si="235"/>
        <v>45.756862317112684</v>
      </c>
    </row>
    <row r="155" spans="1:80" ht="15.5" x14ac:dyDescent="0.35">
      <c r="A155" s="23" t="s">
        <v>147</v>
      </c>
      <c r="B155" s="23">
        <v>134.5</v>
      </c>
      <c r="C155" s="16"/>
      <c r="D155" s="13">
        <v>7907.67</v>
      </c>
      <c r="E155" s="13">
        <v>5589.58</v>
      </c>
      <c r="F155" s="13">
        <v>6597.64</v>
      </c>
      <c r="G155" s="13"/>
      <c r="H155" s="9">
        <f t="shared" si="201"/>
        <v>20094.89</v>
      </c>
      <c r="I155" s="31">
        <f t="shared" si="212"/>
        <v>2.1293431488748996E-4</v>
      </c>
      <c r="J155" s="30">
        <f t="shared" si="221"/>
        <v>1.1481182282540291E-2</v>
      </c>
      <c r="K155" s="31">
        <f t="shared" si="222"/>
        <v>8.1779573210362978E-3</v>
      </c>
      <c r="L155" s="30">
        <f t="shared" si="223"/>
        <v>9.6144196476473064E-3</v>
      </c>
      <c r="M155" s="8"/>
      <c r="N155" s="9">
        <f t="shared" si="224"/>
        <v>2.9486493566111386E-2</v>
      </c>
      <c r="O155" s="16"/>
      <c r="P155" s="13">
        <v>1890.41</v>
      </c>
      <c r="Q155" s="13"/>
      <c r="R155" s="13">
        <v>13912.63</v>
      </c>
      <c r="S155" s="13"/>
      <c r="T155" s="9">
        <f t="shared" si="231"/>
        <v>15803.039999999999</v>
      </c>
      <c r="U155" s="30">
        <f t="shared" si="213"/>
        <v>-8.5601024488737264E-3</v>
      </c>
      <c r="V155" s="30">
        <f t="shared" si="225"/>
        <v>-4.7031801325482011E-3</v>
      </c>
      <c r="W155" s="10">
        <f t="shared" si="214"/>
        <v>-1548.5439332573794</v>
      </c>
      <c r="X155" s="30">
        <f t="shared" si="226"/>
        <v>1.982523889283522</v>
      </c>
      <c r="Y155" s="8">
        <f t="shared" si="215"/>
        <v>-1548.5439332573794</v>
      </c>
      <c r="Z155" s="11">
        <f t="shared" si="227"/>
        <v>-3095.1186059080565</v>
      </c>
      <c r="AA155" s="16"/>
      <c r="AB155" s="13"/>
      <c r="AC155" s="13">
        <v>465.77</v>
      </c>
      <c r="AD155" s="13">
        <v>5046.1499999999996</v>
      </c>
      <c r="AE155" s="13">
        <v>32068.91</v>
      </c>
      <c r="AF155" s="13">
        <v>1162.5</v>
      </c>
      <c r="AG155" s="13"/>
      <c r="AH155" s="12">
        <f t="shared" si="232"/>
        <v>38743.33</v>
      </c>
      <c r="AI155" s="20">
        <f t="shared" si="216"/>
        <v>-1.2230107468482954E-2</v>
      </c>
      <c r="AJ155" s="13">
        <f t="shared" si="233"/>
        <v>-1.2230107468482954E-2</v>
      </c>
      <c r="AK155" s="20">
        <f t="shared" si="217"/>
        <v>7.7194189726149859E-2</v>
      </c>
      <c r="AL155" s="32">
        <f t="shared" si="218"/>
        <v>0.95659230979475074</v>
      </c>
      <c r="AM155" s="20">
        <f t="shared" si="219"/>
        <v>6.1447566854720943</v>
      </c>
      <c r="AN155" s="32">
        <f t="shared" si="220"/>
        <v>0.2109610501603052</v>
      </c>
      <c r="AO155" s="32">
        <f t="shared" si="234"/>
        <v>-1.2230107468482954E-2</v>
      </c>
      <c r="AP155" s="14">
        <f t="shared" si="235"/>
        <v>7.3528139127478518</v>
      </c>
    </row>
    <row r="156" spans="1:80" ht="15.5" x14ac:dyDescent="0.35">
      <c r="A156" s="23" t="s">
        <v>148</v>
      </c>
      <c r="B156" s="23">
        <v>167.1</v>
      </c>
      <c r="C156" s="16"/>
      <c r="D156" s="13">
        <v>6859.12</v>
      </c>
      <c r="E156" s="13">
        <v>9511.59</v>
      </c>
      <c r="F156" s="13">
        <v>46318.81</v>
      </c>
      <c r="G156" s="13"/>
      <c r="H156" s="9">
        <f t="shared" si="201"/>
        <v>62689.52</v>
      </c>
      <c r="I156" s="31">
        <f t="shared" si="212"/>
        <v>1.7139237194714184E-4</v>
      </c>
      <c r="J156" s="30">
        <f t="shared" si="221"/>
        <v>8.0386268380522059E-3</v>
      </c>
      <c r="K156" s="31">
        <f t="shared" si="222"/>
        <v>1.1080941800366569E-2</v>
      </c>
      <c r="L156" s="30">
        <f t="shared" si="223"/>
        <v>5.3297877760885057E-2</v>
      </c>
      <c r="M156" s="8"/>
      <c r="N156" s="9">
        <f t="shared" si="224"/>
        <v>7.2588838771250969E-2</v>
      </c>
      <c r="O156" s="16"/>
      <c r="P156" s="13">
        <v>20757.36</v>
      </c>
      <c r="Q156" s="13"/>
      <c r="R156" s="13">
        <v>2657.77</v>
      </c>
      <c r="S156" s="13"/>
      <c r="T156" s="9">
        <f t="shared" si="231"/>
        <v>23415.13</v>
      </c>
      <c r="U156" s="30">
        <f t="shared" si="213"/>
        <v>-6.8900884462807675E-3</v>
      </c>
      <c r="V156" s="30">
        <f t="shared" si="225"/>
        <v>2.7198014878938644E-2</v>
      </c>
      <c r="W156" s="10">
        <f t="shared" si="214"/>
        <v>-1923.8787453331456</v>
      </c>
      <c r="X156" s="30">
        <f t="shared" si="226"/>
        <v>-0.25254515958013046</v>
      </c>
      <c r="Y156" s="8">
        <f t="shared" si="215"/>
        <v>-1923.8787453331456</v>
      </c>
      <c r="Z156" s="11">
        <f t="shared" si="227"/>
        <v>-3847.9897278994385</v>
      </c>
      <c r="AA156" s="16">
        <v>280</v>
      </c>
      <c r="AB156" s="13"/>
      <c r="AC156" s="13">
        <v>403</v>
      </c>
      <c r="AD156" s="13">
        <v>3594.13</v>
      </c>
      <c r="AE156" s="13">
        <v>52106.95</v>
      </c>
      <c r="AF156" s="13"/>
      <c r="AG156" s="13"/>
      <c r="AH156" s="12">
        <f t="shared" si="232"/>
        <v>56384.079999999994</v>
      </c>
      <c r="AI156" s="20">
        <f t="shared" si="216"/>
        <v>3.3425996952085472E-2</v>
      </c>
      <c r="AJ156" s="13">
        <f t="shared" si="233"/>
        <v>-9.8441020617053114E-3</v>
      </c>
      <c r="AK156" s="20">
        <f t="shared" si="217"/>
        <v>5.2433933304572133E-2</v>
      </c>
      <c r="AL156" s="32">
        <f t="shared" si="218"/>
        <v>0.54557861568270849</v>
      </c>
      <c r="AM156" s="20">
        <f t="shared" si="219"/>
        <v>8.0425590615334563</v>
      </c>
      <c r="AN156" s="32">
        <f t="shared" si="220"/>
        <v>-9.8441020617053114E-3</v>
      </c>
      <c r="AO156" s="32">
        <f t="shared" si="234"/>
        <v>-9.8441020617053114E-3</v>
      </c>
      <c r="AP156" s="14">
        <f t="shared" si="235"/>
        <v>8.6444653012877062</v>
      </c>
    </row>
    <row r="157" spans="1:80" ht="15.5" x14ac:dyDescent="0.35">
      <c r="A157" s="18" t="s">
        <v>149</v>
      </c>
      <c r="B157" s="18">
        <v>42.3</v>
      </c>
      <c r="C157" s="16"/>
      <c r="D157" s="13">
        <v>2068.4499999999998</v>
      </c>
      <c r="E157" s="13">
        <v>3285.75</v>
      </c>
      <c r="F157" s="13">
        <v>4679.28</v>
      </c>
      <c r="G157" s="13"/>
      <c r="H157" s="9">
        <f t="shared" si="201"/>
        <v>10033.48</v>
      </c>
      <c r="I157" s="31">
        <f t="shared" si="212"/>
        <v>6.7706064662807091E-4</v>
      </c>
      <c r="J157" s="30">
        <f t="shared" si="221"/>
        <v>1.0049115083607483E-2</v>
      </c>
      <c r="K157" s="31">
        <f t="shared" si="222"/>
        <v>1.5564646938926702E-2</v>
      </c>
      <c r="L157" s="30">
        <f t="shared" si="223"/>
        <v>2.1878669042223336E-2</v>
      </c>
      <c r="M157" s="8"/>
      <c r="N157" s="9">
        <f t="shared" si="224"/>
        <v>4.8169491711385591E-2</v>
      </c>
      <c r="O157" s="16"/>
      <c r="P157" s="13">
        <v>144602.56</v>
      </c>
      <c r="Q157" s="13">
        <v>682.73</v>
      </c>
      <c r="R157" s="13">
        <v>344835.4</v>
      </c>
      <c r="S157" s="13">
        <v>1331.42</v>
      </c>
      <c r="T157" s="9">
        <f t="shared" si="231"/>
        <v>491452.11000000004</v>
      </c>
      <c r="U157" s="30">
        <f t="shared" si="213"/>
        <v>-2.7218292656584309E-2</v>
      </c>
      <c r="V157" s="30">
        <f t="shared" si="225"/>
        <v>0.91086798748720743</v>
      </c>
      <c r="W157" s="10">
        <f t="shared" si="214"/>
        <v>-407.76468990626796</v>
      </c>
      <c r="X157" s="30">
        <f t="shared" si="226"/>
        <v>220.98469269902634</v>
      </c>
      <c r="Y157" s="8">
        <f t="shared" si="215"/>
        <v>-332.46646461034271</v>
      </c>
      <c r="Z157" s="11">
        <f t="shared" si="227"/>
        <v>-518.36281212275367</v>
      </c>
      <c r="AA157" s="16">
        <v>910.42</v>
      </c>
      <c r="AB157" s="13"/>
      <c r="AC157" s="13"/>
      <c r="AD157" s="13">
        <v>4337.6899999999996</v>
      </c>
      <c r="AE157" s="13">
        <v>76835.350000000006</v>
      </c>
      <c r="AF157" s="13">
        <v>444.42</v>
      </c>
      <c r="AG157" s="13">
        <v>704.87</v>
      </c>
      <c r="AH157" s="12">
        <f t="shared" si="232"/>
        <v>83232.75</v>
      </c>
      <c r="AI157" s="20">
        <f t="shared" si="216"/>
        <v>0.51689846850404919</v>
      </c>
      <c r="AJ157" s="13">
        <f t="shared" si="233"/>
        <v>-3.8887693960069913E-2</v>
      </c>
      <c r="AK157" s="20">
        <f t="shared" si="217"/>
        <v>-3.8887693960069913E-2</v>
      </c>
      <c r="AL157" s="32">
        <f t="shared" si="218"/>
        <v>2.6091517593241114</v>
      </c>
      <c r="AM157" s="20">
        <f t="shared" si="219"/>
        <v>46.866962702656281</v>
      </c>
      <c r="AN157" s="32">
        <f t="shared" si="220"/>
        <v>0.2324183914975253</v>
      </c>
      <c r="AO157" s="32">
        <f t="shared" si="234"/>
        <v>0.39141589376436892</v>
      </c>
      <c r="AP157" s="14">
        <f t="shared" si="235"/>
        <v>50.539071827826191</v>
      </c>
    </row>
    <row r="158" spans="1:80" ht="15.5" x14ac:dyDescent="0.35">
      <c r="A158" s="18" t="s">
        <v>150</v>
      </c>
      <c r="B158" s="18">
        <v>93.8</v>
      </c>
      <c r="C158" s="16">
        <v>1105.1300000000001</v>
      </c>
      <c r="D158" s="13">
        <v>7538.75</v>
      </c>
      <c r="E158" s="13">
        <v>5079.7</v>
      </c>
      <c r="F158" s="13">
        <v>11327.29</v>
      </c>
      <c r="G158" s="13"/>
      <c r="H158" s="9">
        <f t="shared" si="201"/>
        <v>25050.870000000003</v>
      </c>
      <c r="I158" s="31">
        <f t="shared" si="212"/>
        <v>2.5634139341770266E-3</v>
      </c>
      <c r="J158" s="30">
        <f t="shared" si="221"/>
        <v>1.5709083455921698E-2</v>
      </c>
      <c r="K158" s="31">
        <f t="shared" si="222"/>
        <v>1.0684562480569374E-2</v>
      </c>
      <c r="L158" s="30">
        <f t="shared" si="223"/>
        <v>2.3450121131431072E-2</v>
      </c>
      <c r="M158" s="8"/>
      <c r="N158" s="9">
        <f t="shared" si="224"/>
        <v>5.2407181002099172E-2</v>
      </c>
      <c r="O158" s="16">
        <v>98.74</v>
      </c>
      <c r="P158" s="13">
        <v>7005.8</v>
      </c>
      <c r="Q158" s="13"/>
      <c r="R158" s="13">
        <v>11268.28</v>
      </c>
      <c r="S158" s="13"/>
      <c r="T158" s="9">
        <f t="shared" si="231"/>
        <v>18372.82</v>
      </c>
      <c r="U158" s="30">
        <f t="shared" si="213"/>
        <v>-1.1985480645080773E-2</v>
      </c>
      <c r="V158" s="30">
        <f t="shared" si="225"/>
        <v>8.2213201595382774E-3</v>
      </c>
      <c r="W158" s="10">
        <f t="shared" si="214"/>
        <v>-1079.9510850523582</v>
      </c>
      <c r="X158" s="30">
        <f t="shared" si="226"/>
        <v>2.0691326832952521</v>
      </c>
      <c r="Y158" s="8">
        <f t="shared" si="215"/>
        <v>-1079.9510850523582</v>
      </c>
      <c r="Z158" s="11">
        <f t="shared" si="227"/>
        <v>-2157.8368015819069</v>
      </c>
      <c r="AA158" s="16"/>
      <c r="AB158" s="13"/>
      <c r="AC158" s="13"/>
      <c r="AD158" s="13">
        <v>2996.82</v>
      </c>
      <c r="AE158" s="13">
        <v>24935.37</v>
      </c>
      <c r="AF158" s="13"/>
      <c r="AG158" s="13"/>
      <c r="AH158" s="12">
        <f t="shared" si="232"/>
        <v>27932.19</v>
      </c>
      <c r="AI158" s="20">
        <f t="shared" si="216"/>
        <v>-1.7536774568347093E-2</v>
      </c>
      <c r="AJ158" s="13">
        <f t="shared" si="233"/>
        <v>-1.7536774568347093E-2</v>
      </c>
      <c r="AK158" s="20">
        <f t="shared" si="217"/>
        <v>-1.7536774568347093E-2</v>
      </c>
      <c r="AL158" s="32">
        <f t="shared" si="218"/>
        <v>0.80748256204982116</v>
      </c>
      <c r="AM158" s="20">
        <f t="shared" si="219"/>
        <v>6.8471272411978887</v>
      </c>
      <c r="AN158" s="32">
        <f t="shared" si="220"/>
        <v>-1.7536774568347093E-2</v>
      </c>
      <c r="AO158" s="32">
        <f t="shared" si="234"/>
        <v>-1.7536774568347093E-2</v>
      </c>
      <c r="AP158" s="14">
        <f t="shared" si="235"/>
        <v>7.5669259304059748</v>
      </c>
    </row>
    <row r="159" spans="1:80" ht="15.5" x14ac:dyDescent="0.35">
      <c r="A159" s="18" t="s">
        <v>151</v>
      </c>
      <c r="B159" s="18">
        <v>103.1</v>
      </c>
      <c r="C159" s="16"/>
      <c r="D159" s="13">
        <v>17676.3</v>
      </c>
      <c r="E159" s="13">
        <v>2429.4299999999998</v>
      </c>
      <c r="F159" s="13">
        <v>15443.32</v>
      </c>
      <c r="G159" s="13"/>
      <c r="H159" s="9">
        <f t="shared" si="201"/>
        <v>35549.050000000003</v>
      </c>
      <c r="I159" s="31">
        <f t="shared" si="212"/>
        <v>2.7778530894633755E-4</v>
      </c>
      <c r="J159" s="30">
        <f t="shared" si="221"/>
        <v>3.3137428329277914E-2</v>
      </c>
      <c r="K159" s="31">
        <f t="shared" si="222"/>
        <v>4.7940133964354684E-3</v>
      </c>
      <c r="L159" s="30">
        <f t="shared" si="223"/>
        <v>2.8986394138211906E-2</v>
      </c>
      <c r="M159" s="8"/>
      <c r="N159" s="9">
        <f t="shared" si="224"/>
        <v>6.7195621172871617E-2</v>
      </c>
      <c r="O159" s="16"/>
      <c r="P159" s="13">
        <v>6744.14</v>
      </c>
      <c r="Q159" s="13"/>
      <c r="R159" s="13">
        <v>2087.02</v>
      </c>
      <c r="S159" s="13"/>
      <c r="T159" s="9">
        <f t="shared" si="231"/>
        <v>8831.16</v>
      </c>
      <c r="U159" s="30">
        <f t="shared" si="213"/>
        <v>-1.1167155959005979E-2</v>
      </c>
      <c r="V159" s="30">
        <f t="shared" si="225"/>
        <v>6.7832833558406636E-3</v>
      </c>
      <c r="W159" s="10">
        <f t="shared" si="214"/>
        <v>-1187.0251265340953</v>
      </c>
      <c r="X159" s="30">
        <f t="shared" si="226"/>
        <v>-0.56122704051961159</v>
      </c>
      <c r="Y159" s="8">
        <f t="shared" si="215"/>
        <v>-1187.0251265340953</v>
      </c>
      <c r="Z159" s="11">
        <f t="shared" si="227"/>
        <v>-2374.6158639813134</v>
      </c>
      <c r="AA159" s="16"/>
      <c r="AB159" s="13"/>
      <c r="AC159" s="13">
        <v>341.23</v>
      </c>
      <c r="AD159" s="13">
        <v>5478.64</v>
      </c>
      <c r="AE159" s="13">
        <v>56173.33</v>
      </c>
      <c r="AF159" s="13"/>
      <c r="AG159" s="13"/>
      <c r="AH159" s="12">
        <f t="shared" si="232"/>
        <v>61993.200000000004</v>
      </c>
      <c r="AI159" s="20">
        <f t="shared" si="216"/>
        <v>-1.5954892866255649E-2</v>
      </c>
      <c r="AJ159" s="13">
        <f t="shared" si="233"/>
        <v>-1.5954892866255649E-2</v>
      </c>
      <c r="AK159" s="20">
        <f t="shared" si="217"/>
        <v>6.9511396403181505E-2</v>
      </c>
      <c r="AL159" s="32">
        <f t="shared" si="218"/>
        <v>1.3562545583634402</v>
      </c>
      <c r="AM159" s="20">
        <f t="shared" si="219"/>
        <v>14.05351751872578</v>
      </c>
      <c r="AN159" s="32">
        <f t="shared" si="220"/>
        <v>-1.5954892866255649E-2</v>
      </c>
      <c r="AO159" s="32">
        <f t="shared" si="234"/>
        <v>-1.5954892866255649E-2</v>
      </c>
      <c r="AP159" s="14">
        <f t="shared" si="235"/>
        <v>15.415463902027378</v>
      </c>
    </row>
    <row r="160" spans="1:80" ht="15.5" x14ac:dyDescent="0.35">
      <c r="A160" s="18" t="s">
        <v>152</v>
      </c>
      <c r="B160" s="18">
        <v>35</v>
      </c>
      <c r="C160" s="16"/>
      <c r="D160" s="13">
        <v>22375.7</v>
      </c>
      <c r="E160" s="13">
        <v>6181.32</v>
      </c>
      <c r="F160" s="13">
        <v>4591.22</v>
      </c>
      <c r="G160" s="13"/>
      <c r="H160" s="9">
        <f t="shared" si="201"/>
        <v>33148.239999999998</v>
      </c>
      <c r="I160" s="31">
        <f t="shared" si="212"/>
        <v>8.1827615292478281E-4</v>
      </c>
      <c r="J160" s="30">
        <f t="shared" si="221"/>
        <v>0.12334723094780578</v>
      </c>
      <c r="K160" s="31">
        <f t="shared" si="222"/>
        <v>3.466707993795469E-2</v>
      </c>
      <c r="L160" s="30">
        <f t="shared" si="223"/>
        <v>2.5959719228822002E-2</v>
      </c>
      <c r="M160" s="8"/>
      <c r="N160" s="9">
        <f t="shared" si="224"/>
        <v>0.18479230626750726</v>
      </c>
      <c r="O160" s="16"/>
      <c r="P160" s="13">
        <v>93237.47</v>
      </c>
      <c r="Q160" s="13">
        <v>262.79000000000002</v>
      </c>
      <c r="R160" s="13">
        <v>103165.8</v>
      </c>
      <c r="S160" s="13">
        <v>1684.09</v>
      </c>
      <c r="T160" s="9">
        <f t="shared" si="231"/>
        <v>198350.15</v>
      </c>
      <c r="U160" s="30">
        <f t="shared" si="213"/>
        <v>-3.2895250839243322E-2</v>
      </c>
      <c r="V160" s="30">
        <f t="shared" si="225"/>
        <v>0.69812533340768779</v>
      </c>
      <c r="W160" s="10">
        <f t="shared" si="214"/>
        <v>-377.72713087527063</v>
      </c>
      <c r="X160" s="30">
        <f t="shared" si="226"/>
        <v>77.59675742706834</v>
      </c>
      <c r="Y160" s="8">
        <f t="shared" si="215"/>
        <v>-241.21822983173635</v>
      </c>
      <c r="Z160" s="11">
        <f t="shared" si="227"/>
        <v>-540.6833731973702</v>
      </c>
      <c r="AA160" s="16">
        <v>1286.3699999999999</v>
      </c>
      <c r="AB160" s="13"/>
      <c r="AC160" s="13"/>
      <c r="AD160" s="13">
        <v>141229.07999999999</v>
      </c>
      <c r="AE160" s="13">
        <v>54522.42</v>
      </c>
      <c r="AF160" s="13"/>
      <c r="AG160" s="13"/>
      <c r="AH160" s="12">
        <f t="shared" si="232"/>
        <v>197037.87</v>
      </c>
      <c r="AI160" s="20">
        <f t="shared" si="216"/>
        <v>0.90208438288587411</v>
      </c>
      <c r="AJ160" s="13">
        <f t="shared" si="233"/>
        <v>-4.6998555843170212E-2</v>
      </c>
      <c r="AK160" s="20">
        <f t="shared" si="217"/>
        <v>-4.6998555843170212E-2</v>
      </c>
      <c r="AL160" s="32">
        <f t="shared" si="218"/>
        <v>104.15172364725493</v>
      </c>
      <c r="AM160" s="20">
        <f t="shared" si="219"/>
        <v>40.179607008822693</v>
      </c>
      <c r="AN160" s="32">
        <f t="shared" si="220"/>
        <v>-4.6998555843170212E-2</v>
      </c>
      <c r="AO160" s="32">
        <f t="shared" si="234"/>
        <v>-4.6998555843170212E-2</v>
      </c>
      <c r="AP160" s="14">
        <f t="shared" si="235"/>
        <v>145.0454208155908</v>
      </c>
    </row>
    <row r="161" spans="1:80" ht="15.5" x14ac:dyDescent="0.35">
      <c r="A161" s="18" t="s">
        <v>153</v>
      </c>
      <c r="B161" s="18">
        <v>79.5</v>
      </c>
      <c r="C161" s="16">
        <v>1261.99</v>
      </c>
      <c r="D161" s="13">
        <v>82572.350000000006</v>
      </c>
      <c r="E161" s="13">
        <v>4062.96</v>
      </c>
      <c r="F161" s="13">
        <v>78182.22</v>
      </c>
      <c r="G161" s="13"/>
      <c r="H161" s="9">
        <f t="shared" si="201"/>
        <v>166079.52000000002</v>
      </c>
      <c r="I161" s="31">
        <f t="shared" si="212"/>
        <v>3.4026656827717571E-3</v>
      </c>
      <c r="J161" s="30">
        <f t="shared" si="221"/>
        <v>0.19942650807257589</v>
      </c>
      <c r="K161" s="31">
        <f t="shared" si="222"/>
        <v>1.0155272630011564E-2</v>
      </c>
      <c r="L161" s="30">
        <f t="shared" si="223"/>
        <v>0.18884273804387652</v>
      </c>
      <c r="M161" s="8"/>
      <c r="N161" s="9">
        <f t="shared" si="224"/>
        <v>0.40182718442923571</v>
      </c>
      <c r="O161" s="16"/>
      <c r="P161" s="13">
        <v>3143.07</v>
      </c>
      <c r="Q161" s="13"/>
      <c r="R161" s="13">
        <v>2416.56</v>
      </c>
      <c r="S161" s="13"/>
      <c r="T161" s="9">
        <f t="shared" si="231"/>
        <v>5559.63</v>
      </c>
      <c r="U161" s="30">
        <f t="shared" si="213"/>
        <v>-1.4482185904069387E-2</v>
      </c>
      <c r="V161" s="30">
        <f t="shared" si="225"/>
        <v>-3.633076348939402E-3</v>
      </c>
      <c r="W161" s="10">
        <f t="shared" si="214"/>
        <v>-915.31035460194539</v>
      </c>
      <c r="X161" s="30">
        <f t="shared" si="226"/>
        <v>-0.61408113287195176</v>
      </c>
      <c r="Y161" s="8">
        <f t="shared" si="215"/>
        <v>-915.31035460194539</v>
      </c>
      <c r="Z161" s="11">
        <f t="shared" si="227"/>
        <v>-1831.2529055990158</v>
      </c>
      <c r="AA161" s="16">
        <v>207.59</v>
      </c>
      <c r="AB161" s="13"/>
      <c r="AC161" s="13"/>
      <c r="AD161" s="13">
        <v>4940.5200000000004</v>
      </c>
      <c r="AE161" s="13">
        <v>39382.339999999997</v>
      </c>
      <c r="AF161" s="13"/>
      <c r="AG161" s="13">
        <v>497.11</v>
      </c>
      <c r="AH161" s="12">
        <f t="shared" si="232"/>
        <v>45027.56</v>
      </c>
      <c r="AI161" s="20">
        <f t="shared" si="216"/>
        <v>4.6737639370436734E-2</v>
      </c>
      <c r="AJ161" s="13">
        <f t="shared" si="233"/>
        <v>-2.0691188107056065E-2</v>
      </c>
      <c r="AK161" s="20">
        <f t="shared" si="217"/>
        <v>-2.0691188107056065E-2</v>
      </c>
      <c r="AL161" s="32">
        <f t="shared" si="218"/>
        <v>1.5840752781442216</v>
      </c>
      <c r="AM161" s="20">
        <f t="shared" si="219"/>
        <v>12.771374949567994</v>
      </c>
      <c r="AN161" s="32">
        <f t="shared" si="220"/>
        <v>-2.0691188107056065E-2</v>
      </c>
      <c r="AO161" s="32">
        <f t="shared" si="234"/>
        <v>0.14077874988290706</v>
      </c>
      <c r="AP161" s="14">
        <f t="shared" si="235"/>
        <v>14.48089305264439</v>
      </c>
    </row>
    <row r="162" spans="1:80" ht="15.5" x14ac:dyDescent="0.35">
      <c r="A162" s="18" t="s">
        <v>154</v>
      </c>
      <c r="B162" s="18">
        <v>58.8</v>
      </c>
      <c r="C162" s="16"/>
      <c r="D162" s="13">
        <v>8865.83</v>
      </c>
      <c r="E162" s="13">
        <v>4475.22</v>
      </c>
      <c r="F162" s="13">
        <v>9401.08</v>
      </c>
      <c r="G162" s="13"/>
      <c r="H162" s="9">
        <f t="shared" si="201"/>
        <v>22742.129999999997</v>
      </c>
      <c r="I162" s="31">
        <f t="shared" si="212"/>
        <v>4.870691386457041E-4</v>
      </c>
      <c r="J162" s="30">
        <f t="shared" si="221"/>
        <v>2.9385363868480702E-2</v>
      </c>
      <c r="K162" s="31">
        <f t="shared" si="222"/>
        <v>1.5074110232469087E-2</v>
      </c>
      <c r="L162" s="30">
        <f t="shared" si="223"/>
        <v>3.1130018599526087E-2</v>
      </c>
      <c r="M162" s="8"/>
      <c r="N162" s="9">
        <f t="shared" si="224"/>
        <v>7.6076561839121579E-2</v>
      </c>
      <c r="O162" s="16"/>
      <c r="P162" s="13">
        <v>3865.76</v>
      </c>
      <c r="Q162" s="13"/>
      <c r="R162" s="13">
        <v>18850.37</v>
      </c>
      <c r="S162" s="13"/>
      <c r="T162" s="9">
        <f t="shared" si="231"/>
        <v>22716.129999999997</v>
      </c>
      <c r="U162" s="30">
        <f t="shared" si="213"/>
        <v>-1.958050645193055E-2</v>
      </c>
      <c r="V162" s="30">
        <f t="shared" si="225"/>
        <v>-1.5393350767720409E-3</v>
      </c>
      <c r="W162" s="10">
        <f t="shared" si="214"/>
        <v>-676.98426227162759</v>
      </c>
      <c r="X162" s="30">
        <f t="shared" si="226"/>
        <v>6.8392558522394467</v>
      </c>
      <c r="Y162" s="8">
        <f t="shared" si="215"/>
        <v>-676.98426227162759</v>
      </c>
      <c r="Z162" s="11">
        <f t="shared" si="227"/>
        <v>-1347.1503885325444</v>
      </c>
      <c r="AA162" s="16"/>
      <c r="AB162" s="13"/>
      <c r="AC162" s="13"/>
      <c r="AD162" s="13">
        <v>26133.02</v>
      </c>
      <c r="AE162" s="13">
        <v>89354.57</v>
      </c>
      <c r="AF162" s="13">
        <v>1075.45</v>
      </c>
      <c r="AG162" s="13">
        <v>720.9</v>
      </c>
      <c r="AH162" s="12">
        <f t="shared" si="232"/>
        <v>117283.94</v>
      </c>
      <c r="AI162" s="20">
        <f t="shared" si="216"/>
        <v>-2.7975330859029889E-2</v>
      </c>
      <c r="AJ162" s="13">
        <f t="shared" si="233"/>
        <v>-2.7975330859029889E-2</v>
      </c>
      <c r="AK162" s="20">
        <f t="shared" si="217"/>
        <v>-2.7975330859029889E-2</v>
      </c>
      <c r="AL162" s="32">
        <f t="shared" si="218"/>
        <v>11.44876570688991</v>
      </c>
      <c r="AM162" s="20">
        <f t="shared" si="219"/>
        <v>39.213538295557299</v>
      </c>
      <c r="AN162" s="32">
        <f t="shared" si="220"/>
        <v>0.44432603917195379</v>
      </c>
      <c r="AO162" s="32">
        <f t="shared" si="234"/>
        <v>0.28861963650843131</v>
      </c>
      <c r="AP162" s="14">
        <f t="shared" si="235"/>
        <v>51.311323685550505</v>
      </c>
    </row>
    <row r="163" spans="1:80" ht="15.5" x14ac:dyDescent="0.35">
      <c r="A163" s="18" t="s">
        <v>155</v>
      </c>
      <c r="B163" s="18">
        <v>75.900000000000006</v>
      </c>
      <c r="C163" s="16"/>
      <c r="D163" s="13">
        <v>5476.36</v>
      </c>
      <c r="E163" s="13">
        <v>1102.69</v>
      </c>
      <c r="F163" s="13">
        <v>2762.88</v>
      </c>
      <c r="G163" s="13"/>
      <c r="H163" s="9">
        <f t="shared" si="201"/>
        <v>9341.93</v>
      </c>
      <c r="I163" s="31">
        <f t="shared" si="212"/>
        <v>3.7733419436584189E-4</v>
      </c>
      <c r="J163" s="30">
        <f t="shared" si="221"/>
        <v>1.4206002391229402E-2</v>
      </c>
      <c r="K163" s="31">
        <f t="shared" si="222"/>
        <v>3.1617994475631266E-3</v>
      </c>
      <c r="L163" s="30">
        <f t="shared" si="223"/>
        <v>7.354039668029078E-3</v>
      </c>
      <c r="M163" s="8"/>
      <c r="N163" s="9">
        <f t="shared" si="224"/>
        <v>2.509917570118745E-2</v>
      </c>
      <c r="O163" s="16">
        <v>1354.08</v>
      </c>
      <c r="P163" s="13">
        <v>1900367.76</v>
      </c>
      <c r="Q163" s="13">
        <v>28711.4</v>
      </c>
      <c r="R163" s="13">
        <v>2205942.44</v>
      </c>
      <c r="S163" s="13">
        <v>170762.57</v>
      </c>
      <c r="T163" s="9">
        <f t="shared" si="231"/>
        <v>4307138.25</v>
      </c>
      <c r="U163" s="30">
        <f t="shared" si="213"/>
        <v>-1.0273445261763764E-2</v>
      </c>
      <c r="V163" s="30">
        <f t="shared" si="225"/>
        <v>6.8555635338270902</v>
      </c>
      <c r="W163" s="10">
        <f t="shared" si="214"/>
        <v>5106.1670128918931</v>
      </c>
      <c r="X163" s="30">
        <f t="shared" si="226"/>
        <v>796.03612295536664</v>
      </c>
      <c r="Y163" s="8">
        <f t="shared" si="215"/>
        <v>34692.678503306175</v>
      </c>
      <c r="Z163" s="11">
        <f t="shared" si="227"/>
        <v>40601.726929242002</v>
      </c>
      <c r="AA163" s="16">
        <v>9279.1</v>
      </c>
      <c r="AB163" s="13"/>
      <c r="AC163" s="13">
        <v>1202</v>
      </c>
      <c r="AD163" s="13">
        <v>129837.2</v>
      </c>
      <c r="AE163" s="13">
        <v>631210.43000000005</v>
      </c>
      <c r="AF163" s="13">
        <v>12684.47</v>
      </c>
      <c r="AG163" s="13">
        <v>8895.93</v>
      </c>
      <c r="AH163" s="12">
        <f t="shared" si="232"/>
        <v>793109.13</v>
      </c>
      <c r="AI163" s="20">
        <f t="shared" si="216"/>
        <v>3.1352969161511131</v>
      </c>
      <c r="AJ163" s="13">
        <f t="shared" si="233"/>
        <v>-2.1672588333477696E-2</v>
      </c>
      <c r="AK163" s="20">
        <f t="shared" si="217"/>
        <v>0.38727626924866693</v>
      </c>
      <c r="AL163" s="32">
        <f t="shared" si="218"/>
        <v>44.152016772452228</v>
      </c>
      <c r="AM163" s="20">
        <f t="shared" si="219"/>
        <v>214.7310597265037</v>
      </c>
      <c r="AN163" s="32">
        <f t="shared" si="220"/>
        <v>4.2938844129435481</v>
      </c>
      <c r="AO163" s="32">
        <f t="shared" si="234"/>
        <v>3.0049334105273608</v>
      </c>
      <c r="AP163" s="14">
        <f t="shared" si="235"/>
        <v>269.68279491949318</v>
      </c>
    </row>
    <row r="164" spans="1:80" ht="15.5" x14ac:dyDescent="0.35">
      <c r="A164" s="18" t="s">
        <v>156</v>
      </c>
      <c r="B164" s="18">
        <v>210.5</v>
      </c>
      <c r="C164" s="16"/>
      <c r="D164" s="13">
        <v>66609.009999999995</v>
      </c>
      <c r="E164" s="13">
        <v>10849.9</v>
      </c>
      <c r="F164" s="13">
        <v>87984.68</v>
      </c>
      <c r="G164" s="13"/>
      <c r="H164" s="9">
        <f t="shared" si="201"/>
        <v>165443.58999999997</v>
      </c>
      <c r="I164" s="31">
        <f t="shared" si="212"/>
        <v>1.3605541735091403E-4</v>
      </c>
      <c r="J164" s="30">
        <f t="shared" si="221"/>
        <v>6.0783292617921106E-2</v>
      </c>
      <c r="K164" s="31">
        <f t="shared" si="222"/>
        <v>1.001484597289988E-2</v>
      </c>
      <c r="L164" s="30">
        <f t="shared" si="223"/>
        <v>8.0245754660385221E-2</v>
      </c>
      <c r="M164" s="8"/>
      <c r="N164" s="9">
        <f t="shared" si="224"/>
        <v>0.15117994866855711</v>
      </c>
      <c r="O164" s="16"/>
      <c r="P164" s="13">
        <v>9329.99</v>
      </c>
      <c r="Q164" s="13"/>
      <c r="R164" s="13">
        <v>4684.8999999999996</v>
      </c>
      <c r="S164" s="13"/>
      <c r="T164" s="9">
        <f t="shared" si="231"/>
        <v>14014.89</v>
      </c>
      <c r="U164" s="30">
        <f t="shared" si="213"/>
        <v>-5.4695191419169417E-3</v>
      </c>
      <c r="V164" s="30">
        <f t="shared" si="225"/>
        <v>6.6933559889090777E-3</v>
      </c>
      <c r="W164" s="10">
        <f t="shared" si="214"/>
        <v>-2423.5576055812517</v>
      </c>
      <c r="X164" s="30">
        <f t="shared" si="226"/>
        <v>6.3786722188482109E-2</v>
      </c>
      <c r="Y164" s="8">
        <f t="shared" si="215"/>
        <v>-2423.5576055812517</v>
      </c>
      <c r="Z164" s="11">
        <f t="shared" si="227"/>
        <v>-4847.0502006034676</v>
      </c>
      <c r="AA164" s="16"/>
      <c r="AB164" s="13"/>
      <c r="AC164" s="13"/>
      <c r="AD164" s="13">
        <v>28675.599999999999</v>
      </c>
      <c r="AE164" s="13">
        <v>32287.95</v>
      </c>
      <c r="AF164" s="13"/>
      <c r="AG164" s="13"/>
      <c r="AH164" s="12">
        <f t="shared" si="232"/>
        <v>60963.55</v>
      </c>
      <c r="AI164" s="20">
        <f t="shared" si="216"/>
        <v>-7.8144867197670175E-3</v>
      </c>
      <c r="AJ164" s="13">
        <f t="shared" si="233"/>
        <v>-7.8144867197670175E-3</v>
      </c>
      <c r="AK164" s="20">
        <f t="shared" si="217"/>
        <v>-7.8144867197670175E-3</v>
      </c>
      <c r="AL164" s="32">
        <f t="shared" si="218"/>
        <v>3.5099496830946961</v>
      </c>
      <c r="AM164" s="20">
        <f t="shared" si="219"/>
        <v>3.9530928221686565</v>
      </c>
      <c r="AN164" s="32">
        <f t="shared" si="220"/>
        <v>-7.8144867197670175E-3</v>
      </c>
      <c r="AO164" s="32">
        <f t="shared" si="234"/>
        <v>-7.8144867197670175E-3</v>
      </c>
      <c r="AP164" s="14">
        <f t="shared" si="235"/>
        <v>7.4239700716645167</v>
      </c>
    </row>
    <row r="165" spans="1:80" ht="15.5" x14ac:dyDescent="0.35">
      <c r="A165" s="18" t="s">
        <v>157</v>
      </c>
      <c r="B165" s="18">
        <v>100.2</v>
      </c>
      <c r="C165" s="16"/>
      <c r="D165" s="13">
        <v>4707.1000000000004</v>
      </c>
      <c r="E165" s="13">
        <v>4122.59</v>
      </c>
      <c r="F165" s="13">
        <v>4719.43</v>
      </c>
      <c r="G165" s="13"/>
      <c r="H165" s="9">
        <f t="shared" si="201"/>
        <v>13549.12</v>
      </c>
      <c r="I165" s="31">
        <f t="shared" si="212"/>
        <v>2.8582500351664072E-4</v>
      </c>
      <c r="J165" s="30">
        <f t="shared" si="221"/>
        <v>9.2894178165607404E-3</v>
      </c>
      <c r="K165" s="30">
        <f t="shared" si="222"/>
        <v>8.1713854749592436E-3</v>
      </c>
      <c r="L165" s="30">
        <f t="shared" si="223"/>
        <v>9.313002252707165E-3</v>
      </c>
      <c r="M165" s="8"/>
      <c r="N165" s="9">
        <f t="shared" ref="N165" si="236">SUM(I165:M165)</f>
        <v>2.7059630547743789E-2</v>
      </c>
      <c r="O165" s="16"/>
      <c r="P165" s="13">
        <v>283896.53999999998</v>
      </c>
      <c r="Q165" s="13">
        <v>1017.67</v>
      </c>
      <c r="R165" s="13">
        <v>1274035.52</v>
      </c>
      <c r="S165" s="13"/>
      <c r="T165" s="9">
        <f t="shared" si="231"/>
        <v>1558949.73</v>
      </c>
      <c r="U165" s="30">
        <f t="shared" si="213"/>
        <v>-1.149035707957601E-2</v>
      </c>
      <c r="V165" s="30">
        <f t="shared" si="225"/>
        <v>0.76600812186411127</v>
      </c>
      <c r="W165" s="10">
        <f t="shared" si="214"/>
        <v>-873.81444222505661</v>
      </c>
      <c r="X165" s="30">
        <f t="shared" si="226"/>
        <v>347.76704439651616</v>
      </c>
      <c r="Y165" s="8">
        <f t="shared" si="215"/>
        <v>-1153.6364469322634</v>
      </c>
      <c r="Z165" s="11">
        <f t="shared" si="227"/>
        <v>-1678.9293269960194</v>
      </c>
      <c r="AA165" s="16">
        <v>933.65</v>
      </c>
      <c r="AB165" s="13">
        <v>4947.55</v>
      </c>
      <c r="AC165" s="13"/>
      <c r="AD165" s="13">
        <v>7442.69</v>
      </c>
      <c r="AE165" s="13">
        <v>36633.08</v>
      </c>
      <c r="AF165" s="13"/>
      <c r="AG165" s="13">
        <v>1071.83</v>
      </c>
      <c r="AH165" s="12">
        <f t="shared" si="232"/>
        <v>51028.800000000003</v>
      </c>
      <c r="AI165" s="20">
        <f t="shared" si="216"/>
        <v>0.2241983330559259</v>
      </c>
      <c r="AJ165" s="13">
        <f t="shared" si="233"/>
        <v>1.2586379255529354</v>
      </c>
      <c r="AK165" s="20">
        <f t="shared" si="217"/>
        <v>-1.6416661222664244E-2</v>
      </c>
      <c r="AL165" s="32">
        <f t="shared" si="218"/>
        <v>1.9016712858317137</v>
      </c>
      <c r="AM165" s="20">
        <f t="shared" si="219"/>
        <v>9.4244534020849304</v>
      </c>
      <c r="AN165" s="32">
        <f t="shared" si="220"/>
        <v>-1.6416661222664244E-2</v>
      </c>
      <c r="AO165" s="32">
        <f t="shared" si="234"/>
        <v>0.25980930066628904</v>
      </c>
      <c r="AP165" s="14">
        <f t="shared" si="235"/>
        <v>13.035936924746467</v>
      </c>
    </row>
    <row r="166" spans="1:80" s="38" customFormat="1" ht="15.5" x14ac:dyDescent="0.35">
      <c r="A166" s="33" t="s">
        <v>38</v>
      </c>
      <c r="B166" s="34"/>
      <c r="C166" s="35">
        <f>AVERAGE(C150:C165)</f>
        <v>608.54200000000003</v>
      </c>
      <c r="D166" s="35">
        <f t="shared" ref="D166:AP166" si="237">AVERAGE(D150:D165)</f>
        <v>18497.200624999994</v>
      </c>
      <c r="E166" s="35">
        <f t="shared" si="237"/>
        <v>5226.3906249999991</v>
      </c>
      <c r="F166" s="35">
        <f t="shared" si="237"/>
        <v>18933.595624999998</v>
      </c>
      <c r="G166" s="35" t="e">
        <f t="shared" si="237"/>
        <v>#DIV/0!</v>
      </c>
      <c r="H166" s="35">
        <f t="shared" si="237"/>
        <v>42847.356249999997</v>
      </c>
      <c r="I166" s="51">
        <f t="shared" si="237"/>
        <v>9.3310141264671734E-4</v>
      </c>
      <c r="J166" s="51">
        <f t="shared" si="237"/>
        <v>4.5411147551107936E-2</v>
      </c>
      <c r="K166" s="51">
        <f t="shared" si="237"/>
        <v>1.3368103981477251E-2</v>
      </c>
      <c r="L166" s="51">
        <f t="shared" si="237"/>
        <v>3.6662009518577995E-2</v>
      </c>
      <c r="M166" s="51" t="e">
        <f t="shared" si="237"/>
        <v>#DIV/0!</v>
      </c>
      <c r="N166" s="51">
        <f t="shared" si="237"/>
        <v>9.6374362463809871E-2</v>
      </c>
      <c r="O166" s="51">
        <f t="shared" si="237"/>
        <v>726.41</v>
      </c>
      <c r="P166" s="51">
        <f t="shared" si="237"/>
        <v>159357.18187500001</v>
      </c>
      <c r="Q166" s="51">
        <f t="shared" si="237"/>
        <v>5244.8550000000005</v>
      </c>
      <c r="R166" s="51">
        <f t="shared" si="237"/>
        <v>276475.69</v>
      </c>
      <c r="S166" s="51">
        <f t="shared" si="237"/>
        <v>29855.988333333331</v>
      </c>
      <c r="T166" s="51">
        <f t="shared" si="237"/>
        <v>431806.75875000004</v>
      </c>
      <c r="U166" s="51">
        <f t="shared" si="237"/>
        <v>-1.6684474955552538E-2</v>
      </c>
      <c r="V166" s="51">
        <f t="shared" si="237"/>
        <v>0.59646238888697189</v>
      </c>
      <c r="W166" s="51">
        <f t="shared" si="237"/>
        <v>-593.85722745527869</v>
      </c>
      <c r="X166" s="51">
        <f t="shared" si="237"/>
        <v>95.564362335378718</v>
      </c>
      <c r="Y166" s="51">
        <f t="shared" si="237"/>
        <v>1294.319064302003</v>
      </c>
      <c r="Z166" s="51">
        <f t="shared" si="237"/>
        <v>796.60597709603462</v>
      </c>
      <c r="AA166" s="51">
        <f t="shared" si="237"/>
        <v>1870.5042857142857</v>
      </c>
      <c r="AB166" s="51">
        <f t="shared" si="237"/>
        <v>7320.5099999999993</v>
      </c>
      <c r="AC166" s="51">
        <f t="shared" si="237"/>
        <v>919.26857142857136</v>
      </c>
      <c r="AD166" s="51">
        <f t="shared" si="237"/>
        <v>29352.61357142857</v>
      </c>
      <c r="AE166" s="51">
        <f t="shared" si="237"/>
        <v>154824.55375000002</v>
      </c>
      <c r="AF166" s="51">
        <f t="shared" si="237"/>
        <v>2714.3383333333331</v>
      </c>
      <c r="AG166" s="51">
        <f t="shared" si="237"/>
        <v>1772.81125</v>
      </c>
      <c r="AH166" s="51">
        <f t="shared" si="237"/>
        <v>185005.49437499998</v>
      </c>
      <c r="AI166" s="51">
        <f t="shared" si="237"/>
        <v>0.29554356617702854</v>
      </c>
      <c r="AJ166" s="51">
        <f t="shared" si="237"/>
        <v>0.56684592304470971</v>
      </c>
      <c r="AK166" s="51">
        <f t="shared" si="237"/>
        <v>0.14613594906204033</v>
      </c>
      <c r="AL166" s="51">
        <f t="shared" si="237"/>
        <v>12.306240054339368</v>
      </c>
      <c r="AM166" s="51">
        <f t="shared" si="237"/>
        <v>65.414738960330723</v>
      </c>
      <c r="AN166" s="51">
        <f t="shared" si="237"/>
        <v>0.3358626660147126</v>
      </c>
      <c r="AO166" s="51">
        <f t="shared" si="237"/>
        <v>0.30984825902430713</v>
      </c>
      <c r="AP166" s="35">
        <f t="shared" si="237"/>
        <v>79.375215377992888</v>
      </c>
      <c r="AQ166" s="36"/>
      <c r="AR166" s="36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</row>
    <row r="167" spans="1:80" s="42" customFormat="1" ht="15.5" x14ac:dyDescent="0.35">
      <c r="A167" s="33" t="s">
        <v>39</v>
      </c>
      <c r="B167" s="39"/>
      <c r="C167" s="19">
        <f>STDEV(C150:C165)</f>
        <v>528.29096104324935</v>
      </c>
      <c r="D167" s="19">
        <f t="shared" ref="D167:AP167" si="238">STDEV(D150:D165)</f>
        <v>23326.277869814974</v>
      </c>
      <c r="E167" s="19">
        <f t="shared" si="238"/>
        <v>3983.5700614373018</v>
      </c>
      <c r="F167" s="19">
        <f t="shared" si="238"/>
        <v>27240.15262672439</v>
      </c>
      <c r="G167" s="19" t="e">
        <f t="shared" si="238"/>
        <v>#DIV/0!</v>
      </c>
      <c r="H167" s="19">
        <f t="shared" si="238"/>
        <v>50617.102194763102</v>
      </c>
      <c r="I167" s="19">
        <f t="shared" si="238"/>
        <v>9.6437012500231306E-4</v>
      </c>
      <c r="J167" s="19">
        <f t="shared" si="238"/>
        <v>5.2016896869430118E-2</v>
      </c>
      <c r="K167" s="19">
        <f t="shared" si="238"/>
        <v>1.0187840591017308E-2</v>
      </c>
      <c r="L167" s="19">
        <f t="shared" si="238"/>
        <v>4.5346887819686689E-2</v>
      </c>
      <c r="M167" s="19" t="e">
        <f t="shared" si="238"/>
        <v>#DIV/0!</v>
      </c>
      <c r="N167" s="19">
        <f t="shared" si="238"/>
        <v>9.5434171735528914E-2</v>
      </c>
      <c r="O167" s="19">
        <f t="shared" si="238"/>
        <v>887.65942669472042</v>
      </c>
      <c r="P167" s="19">
        <f t="shared" si="238"/>
        <v>470275.17430782254</v>
      </c>
      <c r="Q167" s="19">
        <f t="shared" si="238"/>
        <v>11499.390802173391</v>
      </c>
      <c r="R167" s="19">
        <f t="shared" si="238"/>
        <v>625996.46507880453</v>
      </c>
      <c r="S167" s="19">
        <f t="shared" si="238"/>
        <v>69031.278488970042</v>
      </c>
      <c r="T167" s="19">
        <f t="shared" si="238"/>
        <v>1104660.5511092159</v>
      </c>
      <c r="U167" s="19">
        <f t="shared" si="238"/>
        <v>8.383155462783197E-3</v>
      </c>
      <c r="V167" s="19">
        <f t="shared" si="238"/>
        <v>1.6978021349549046</v>
      </c>
      <c r="W167" s="19">
        <f t="shared" si="238"/>
        <v>1623.2779266358259</v>
      </c>
      <c r="X167" s="19">
        <f t="shared" si="238"/>
        <v>210.86989285205487</v>
      </c>
      <c r="Y167" s="19">
        <f t="shared" si="238"/>
        <v>8927.7955399855364</v>
      </c>
      <c r="Z167" s="19">
        <f t="shared" si="238"/>
        <v>10683.436823647768</v>
      </c>
      <c r="AA167" s="19">
        <f t="shared" si="238"/>
        <v>3294.5807541519712</v>
      </c>
      <c r="AB167" s="19">
        <f t="shared" si="238"/>
        <v>2055.043642164324</v>
      </c>
      <c r="AC167" s="19">
        <f t="shared" si="238"/>
        <v>746.7004183836284</v>
      </c>
      <c r="AD167" s="19">
        <f t="shared" si="238"/>
        <v>45841.555331861971</v>
      </c>
      <c r="AE167" s="19">
        <f t="shared" si="238"/>
        <v>222215.78782974207</v>
      </c>
      <c r="AF167" s="19">
        <f t="shared" si="238"/>
        <v>4895.9379243916756</v>
      </c>
      <c r="AG167" s="19">
        <f t="shared" si="238"/>
        <v>2883.0962209226068</v>
      </c>
      <c r="AH167" s="19">
        <f t="shared" si="238"/>
        <v>243033.85738951745</v>
      </c>
      <c r="AI167" s="19">
        <f t="shared" si="238"/>
        <v>0.79905820293470431</v>
      </c>
      <c r="AJ167" s="19">
        <f t="shared" si="238"/>
        <v>1.5023817278464284</v>
      </c>
      <c r="AK167" s="19">
        <f t="shared" si="238"/>
        <v>0.336799687510414</v>
      </c>
      <c r="AL167" s="19">
        <f t="shared" si="238"/>
        <v>26.739894952171301</v>
      </c>
      <c r="AM167" s="19">
        <f t="shared" si="238"/>
        <v>105.04531900284599</v>
      </c>
      <c r="AN167" s="19">
        <f t="shared" si="238"/>
        <v>1.0654809037423041</v>
      </c>
      <c r="AO167" s="19">
        <f t="shared" si="238"/>
        <v>0.74023372379027785</v>
      </c>
      <c r="AP167" s="19">
        <f t="shared" si="238"/>
        <v>111.96074031904614</v>
      </c>
      <c r="AQ167" s="40"/>
      <c r="AR167" s="40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</row>
    <row r="168" spans="1:80" s="48" customFormat="1" ht="15.5" x14ac:dyDescent="0.35">
      <c r="A168" s="33" t="s">
        <v>40</v>
      </c>
      <c r="B168" s="43"/>
      <c r="C168" s="44">
        <f>+C167*100/C166</f>
        <v>86.812571859173119</v>
      </c>
      <c r="D168" s="44">
        <f t="shared" ref="D168:AP168" si="239">+D167*100/D166</f>
        <v>126.10707070067788</v>
      </c>
      <c r="E168" s="44">
        <f t="shared" si="239"/>
        <v>76.220289436121178</v>
      </c>
      <c r="F168" s="44">
        <f t="shared" si="239"/>
        <v>143.87205244183193</v>
      </c>
      <c r="G168" s="44" t="e">
        <f t="shared" si="239"/>
        <v>#DIV/0!</v>
      </c>
      <c r="H168" s="44">
        <f t="shared" si="239"/>
        <v>118.1335480757068</v>
      </c>
      <c r="I168" s="45">
        <f t="shared" si="239"/>
        <v>103.35105187193993</v>
      </c>
      <c r="J168" s="44">
        <f t="shared" si="239"/>
        <v>114.54653686275545</v>
      </c>
      <c r="K168" s="44">
        <f t="shared" si="239"/>
        <v>76.210063933774805</v>
      </c>
      <c r="L168" s="44">
        <f t="shared" si="239"/>
        <v>123.68904054947599</v>
      </c>
      <c r="M168" s="44" t="e">
        <f t="shared" si="239"/>
        <v>#DIV/0!</v>
      </c>
      <c r="N168" s="44">
        <f t="shared" si="239"/>
        <v>99.02443896463231</v>
      </c>
      <c r="O168" s="44">
        <f t="shared" si="239"/>
        <v>122.19812870069526</v>
      </c>
      <c r="P168" s="44">
        <f t="shared" si="239"/>
        <v>295.10761220458016</v>
      </c>
      <c r="Q168" s="44">
        <f t="shared" si="239"/>
        <v>219.25088114301329</v>
      </c>
      <c r="R168" s="44">
        <f t="shared" si="239"/>
        <v>226.42007515337224</v>
      </c>
      <c r="S168" s="44">
        <f t="shared" si="239"/>
        <v>231.21417960864707</v>
      </c>
      <c r="T168" s="44">
        <f t="shared" si="239"/>
        <v>255.82289501604885</v>
      </c>
      <c r="U168" s="44">
        <f t="shared" si="239"/>
        <v>-50.245245865488329</v>
      </c>
      <c r="V168" s="45">
        <f t="shared" si="239"/>
        <v>284.64529643236801</v>
      </c>
      <c r="W168" s="44">
        <f t="shared" si="239"/>
        <v>-273.34481279139931</v>
      </c>
      <c r="X168" s="44">
        <f t="shared" si="239"/>
        <v>220.65745817673823</v>
      </c>
      <c r="Y168" s="44">
        <f t="shared" si="239"/>
        <v>689.76775404294108</v>
      </c>
      <c r="Z168" s="44">
        <f t="shared" si="239"/>
        <v>1341.1193401527576</v>
      </c>
      <c r="AA168" s="44">
        <f t="shared" si="239"/>
        <v>176.13329086246259</v>
      </c>
      <c r="AB168" s="44">
        <f t="shared" si="239"/>
        <v>28.07241083154485</v>
      </c>
      <c r="AC168" s="44">
        <f t="shared" si="239"/>
        <v>81.227667472981608</v>
      </c>
      <c r="AD168" s="44">
        <f t="shared" si="239"/>
        <v>156.17537845585073</v>
      </c>
      <c r="AE168" s="44">
        <f t="shared" si="239"/>
        <v>143.52748478678694</v>
      </c>
      <c r="AF168" s="44">
        <f t="shared" si="239"/>
        <v>180.37316366450298</v>
      </c>
      <c r="AG168" s="44">
        <f t="shared" si="239"/>
        <v>162.62849307407132</v>
      </c>
      <c r="AH168" s="44">
        <f t="shared" si="239"/>
        <v>131.36575116893334</v>
      </c>
      <c r="AI168" s="45">
        <f t="shared" si="239"/>
        <v>270.36900625881805</v>
      </c>
      <c r="AJ168" s="45">
        <f t="shared" si="239"/>
        <v>265.04234515380449</v>
      </c>
      <c r="AK168" s="44">
        <f t="shared" si="239"/>
        <v>230.47011339244773</v>
      </c>
      <c r="AL168" s="45">
        <f t="shared" si="239"/>
        <v>217.28728542673284</v>
      </c>
      <c r="AM168" s="44">
        <f t="shared" si="239"/>
        <v>160.58356369280679</v>
      </c>
      <c r="AN168" s="45">
        <f t="shared" si="239"/>
        <v>317.23707680437167</v>
      </c>
      <c r="AO168" s="45">
        <f t="shared" si="239"/>
        <v>238.90201162376314</v>
      </c>
      <c r="AP168" s="44">
        <f t="shared" si="239"/>
        <v>141.05251845412658</v>
      </c>
      <c r="AQ168" s="46"/>
      <c r="AR168" s="46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</row>
    <row r="169" spans="1:80" ht="15.5" x14ac:dyDescent="0.35">
      <c r="C169" s="16"/>
      <c r="D169" s="13"/>
      <c r="E169" s="13"/>
      <c r="F169" s="13"/>
      <c r="G169" s="13"/>
      <c r="H169" s="9"/>
      <c r="I169" s="8"/>
      <c r="J169" s="8"/>
      <c r="K169" s="8"/>
      <c r="L169" s="8"/>
      <c r="M169" s="8"/>
      <c r="N169" s="9"/>
      <c r="O169" s="16"/>
      <c r="P169" s="13"/>
      <c r="Q169" s="13"/>
      <c r="R169" s="13"/>
      <c r="S169" s="13"/>
      <c r="T169" s="9"/>
      <c r="U169" s="8"/>
      <c r="V169" s="8"/>
      <c r="W169" s="8"/>
      <c r="X169" s="8"/>
      <c r="Y169" s="8"/>
      <c r="Z169" s="9"/>
      <c r="AA169" s="16"/>
      <c r="AB169" s="13"/>
      <c r="AC169" s="13"/>
      <c r="AD169" s="13"/>
      <c r="AE169" s="13"/>
      <c r="AF169" s="13"/>
      <c r="AG169" s="13"/>
      <c r="AH169" s="12"/>
      <c r="AI169" s="13"/>
      <c r="AJ169" s="13"/>
      <c r="AK169" s="13"/>
      <c r="AL169" s="13"/>
      <c r="AM169" s="13"/>
      <c r="AN169" s="13"/>
      <c r="AO169" s="13"/>
      <c r="AP169" s="13"/>
    </row>
    <row r="170" spans="1:80" ht="15.5" x14ac:dyDescent="0.35">
      <c r="A170" s="22" t="s">
        <v>158</v>
      </c>
      <c r="B170" s="22">
        <v>72.7</v>
      </c>
      <c r="C170" s="16"/>
      <c r="D170" s="13">
        <v>6755.6</v>
      </c>
      <c r="E170" s="13">
        <v>3724.12</v>
      </c>
      <c r="F170" s="13">
        <v>7596.48</v>
      </c>
      <c r="G170" s="13"/>
      <c r="H170" s="9">
        <f t="shared" si="201"/>
        <v>18076.2</v>
      </c>
      <c r="I170" s="31">
        <f t="shared" ref="I170:I185" si="240">(C170+149.43)/300794*2*288.25/1000*1000/B170/10</f>
        <v>3.9394312726777711E-4</v>
      </c>
      <c r="J170" s="30">
        <f>(D170+149.43)/300794*2*288.25/1000*1000/B170/10</f>
        <v>1.8203768400440471E-2</v>
      </c>
      <c r="K170" s="31">
        <f>(E170+149.43)/300794*2*288.25/1000*1000/B170/10</f>
        <v>1.0211861076277175E-2</v>
      </c>
      <c r="L170" s="30">
        <f>(F170+149.43)/300794*2*288.25/1000*1000/B170/10</f>
        <v>2.0420584949038E-2</v>
      </c>
      <c r="M170" s="8"/>
      <c r="N170" s="9">
        <f>SUM(I170:M170)</f>
        <v>4.9230157553023422E-2</v>
      </c>
      <c r="O170" s="7"/>
      <c r="P170" s="8">
        <v>19369.71</v>
      </c>
      <c r="Q170" s="8">
        <v>397.27</v>
      </c>
      <c r="R170" s="8">
        <v>25998.68</v>
      </c>
      <c r="S170" s="8">
        <v>1413.06</v>
      </c>
      <c r="T170" s="9">
        <f>SUM(O170:S170)</f>
        <v>47178.720000000001</v>
      </c>
      <c r="U170" s="30">
        <f t="shared" ref="U170:U185" si="241">(O170-4195.6)/220309*2*302.28/1000*1000/B170/10</f>
        <v>-1.5836778258232688E-2</v>
      </c>
      <c r="V170" s="30">
        <f>(P170-4195.6)/220309*2*302.28/1000*1000/B170/10</f>
        <v>5.7276436108311367E-2</v>
      </c>
      <c r="W170" s="10">
        <f t="shared" ref="W170:W185" si="242">(Q170-4195.6)/220309*2*302.28/1000*1000*B170</f>
        <v>-757.7645333370856</v>
      </c>
      <c r="X170" s="30">
        <f>(R170-4195.6)/220309*2*302.28/1000*1000/B170*10</f>
        <v>8.2298251336282746</v>
      </c>
      <c r="Y170" s="8">
        <f t="shared" ref="Y170:Y185" si="243">(S170-4195.6)/220309*2*302.28/1000*1000*B170</f>
        <v>-555.11504387237926</v>
      </c>
      <c r="Z170" s="11">
        <f>SUM(U170:Y170)</f>
        <v>-1304.6083124179863</v>
      </c>
      <c r="AA170" s="7"/>
      <c r="AB170" s="8">
        <v>8506.99</v>
      </c>
      <c r="AC170" s="8"/>
      <c r="AD170" s="8"/>
      <c r="AE170" s="8">
        <v>584893.16</v>
      </c>
      <c r="AF170" s="8"/>
      <c r="AG170" s="8">
        <v>696.03</v>
      </c>
      <c r="AH170" s="12">
        <f>SUM(AA170:AG170)</f>
        <v>594096.18000000005</v>
      </c>
      <c r="AI170" s="20">
        <f t="shared" ref="AI170:AI185" si="244">(AA170-63.701)/2108.2*2*272.2/1000*1000/B170/10</f>
        <v>-2.2626539952007665E-2</v>
      </c>
      <c r="AJ170" s="13">
        <f>(AB170-63.701)/2108.2*2*272.2/1000*1000/B170/10</f>
        <v>2.9990489299202037</v>
      </c>
      <c r="AK170" s="20">
        <f t="shared" ref="AK170:AK185" si="245">(AC170-63.701)/2108.2*2*272.2/1000*1000/B170/10</f>
        <v>-2.2626539952007665E-2</v>
      </c>
      <c r="AL170" s="32">
        <f t="shared" ref="AL170:AL185" si="246">(AD170-63.701)/2108.2*2*272.2/1000*1000/B170/10</f>
        <v>-2.2626539952007665E-2</v>
      </c>
      <c r="AM170" s="20">
        <f t="shared" ref="AM170:AM185" si="247">(AE170-63.701)/2108.2*2*272.2/1000*1000/B170/10</f>
        <v>207.73091661315411</v>
      </c>
      <c r="AN170" s="32">
        <f t="shared" ref="AN170:AN185" si="248">(AF170-63.701)/2108.2*2*272.2/1000*1000/B170/10</f>
        <v>-2.2626539952007665E-2</v>
      </c>
      <c r="AO170" s="32">
        <f>(AG170-63.701)/2108.2*2*272.2/1000*1000/B170/10</f>
        <v>0.22460271237991636</v>
      </c>
      <c r="AP170" s="14">
        <f>SUM(AI170:AO170)</f>
        <v>210.8640620956462</v>
      </c>
    </row>
    <row r="171" spans="1:80" ht="15.5" x14ac:dyDescent="0.35">
      <c r="A171" s="24" t="s">
        <v>159</v>
      </c>
      <c r="B171" s="24">
        <v>73.2</v>
      </c>
      <c r="C171" s="16"/>
      <c r="D171" s="13">
        <v>4150.46</v>
      </c>
      <c r="E171" s="13">
        <v>14930.47</v>
      </c>
      <c r="F171" s="13">
        <v>7711.19</v>
      </c>
      <c r="G171" s="13"/>
      <c r="H171" s="9">
        <f t="shared" si="201"/>
        <v>26792.12</v>
      </c>
      <c r="I171" s="31">
        <f t="shared" si="240"/>
        <v>3.9125225891212289E-4</v>
      </c>
      <c r="J171" s="30">
        <f t="shared" ref="J171:J185" si="249">(D171+149.43)/300794*2*288.25/1000*1000/B171/10</f>
        <v>1.12583930641347E-2</v>
      </c>
      <c r="K171" s="31">
        <f t="shared" ref="K171:K185" si="250">(E171+149.43)/300794*2*288.25/1000*1000/B171/10</f>
        <v>3.9483670877125898E-2</v>
      </c>
      <c r="L171" s="30">
        <f t="shared" ref="L171:L185" si="251">(F171+149.43)/300794*2*288.25/1000*1000/B171/10</f>
        <v>2.0581445034128433E-2</v>
      </c>
      <c r="M171" s="8"/>
      <c r="N171" s="9">
        <f t="shared" ref="N171:N184" si="252">SUM(I171:M171)</f>
        <v>7.171476123430115E-2</v>
      </c>
      <c r="O171" s="7"/>
      <c r="P171" s="8">
        <v>19369.71</v>
      </c>
      <c r="Q171" s="8">
        <v>397.27</v>
      </c>
      <c r="R171" s="8">
        <v>25998.68</v>
      </c>
      <c r="S171" s="8">
        <v>1413.06</v>
      </c>
      <c r="T171" s="9">
        <f>SUM(O171:S171)</f>
        <v>47178.720000000001</v>
      </c>
      <c r="U171" s="30">
        <f t="shared" si="241"/>
        <v>-1.5728603543354047E-2</v>
      </c>
      <c r="V171" s="30">
        <f t="shared" ref="V171:V185" si="253">(P171-4195.6)/220309*2*302.28/1000*1000/B171/10</f>
        <v>5.6885203621232741E-2</v>
      </c>
      <c r="W171" s="10">
        <f t="shared" si="242"/>
        <v>-762.97611884834475</v>
      </c>
      <c r="X171" s="30">
        <f t="shared" ref="X171:X185" si="254">(R171-4195.6)/220309*2*302.28/1000*1000/B171*10</f>
        <v>8.1736104810761692</v>
      </c>
      <c r="Y171" s="8">
        <f t="shared" si="243"/>
        <v>-558.93289149185921</v>
      </c>
      <c r="Z171" s="11">
        <f t="shared" ref="Z171:Z185" si="255">SUM(U171:Y171)</f>
        <v>-1313.6942432590499</v>
      </c>
      <c r="AA171" s="7"/>
      <c r="AB171" s="8">
        <v>8506.99</v>
      </c>
      <c r="AC171" s="8"/>
      <c r="AD171" s="8"/>
      <c r="AE171" s="8">
        <v>584893.16</v>
      </c>
      <c r="AF171" s="8"/>
      <c r="AG171" s="8">
        <v>696.03</v>
      </c>
      <c r="AH171" s="12">
        <f>SUM(AA171:AG171)</f>
        <v>594096.18000000005</v>
      </c>
      <c r="AI171" s="20">
        <f t="shared" si="244"/>
        <v>-2.2471987083483021E-2</v>
      </c>
      <c r="AJ171" s="13">
        <f t="shared" ref="AJ171:AJ183" si="256">(AB171-63.701)/2108.2*2*272.2/1000*1000/B171/10</f>
        <v>2.9785636230218415</v>
      </c>
      <c r="AK171" s="20">
        <f t="shared" si="245"/>
        <v>-2.2471987083483021E-2</v>
      </c>
      <c r="AL171" s="32">
        <f t="shared" si="246"/>
        <v>-2.2471987083483021E-2</v>
      </c>
      <c r="AM171" s="20">
        <f t="shared" si="247"/>
        <v>206.31198958710797</v>
      </c>
      <c r="AN171" s="32">
        <f t="shared" si="248"/>
        <v>-2.2471987083483021E-2</v>
      </c>
      <c r="AO171" s="32">
        <f t="shared" ref="AO171:AO183" si="257">(AG171-63.701)/2108.2*2*272.2/1000*1000/B171/10</f>
        <v>0.22306854084726666</v>
      </c>
      <c r="AP171" s="14">
        <f t="shared" ref="AP171:AP183" si="258">SUM(AI171:AO171)</f>
        <v>209.42373380264314</v>
      </c>
    </row>
    <row r="172" spans="1:80" ht="15.5" x14ac:dyDescent="0.35">
      <c r="A172" s="24" t="s">
        <v>160</v>
      </c>
      <c r="B172" s="24">
        <v>139.80000000000001</v>
      </c>
      <c r="C172" s="16"/>
      <c r="D172" s="13">
        <v>4562.07</v>
      </c>
      <c r="E172" s="13">
        <v>2031.73</v>
      </c>
      <c r="F172" s="13">
        <v>4781.2</v>
      </c>
      <c r="G172" s="13"/>
      <c r="H172" s="9">
        <f t="shared" si="201"/>
        <v>11375</v>
      </c>
      <c r="I172" s="31">
        <f t="shared" si="240"/>
        <v>2.0486169779948066E-4</v>
      </c>
      <c r="J172" s="30">
        <f t="shared" si="249"/>
        <v>6.4592510819932629E-3</v>
      </c>
      <c r="K172" s="31">
        <f t="shared" si="250"/>
        <v>2.9902706335562823E-3</v>
      </c>
      <c r="L172" s="30">
        <f t="shared" si="251"/>
        <v>6.7596682929870408E-3</v>
      </c>
      <c r="M172" s="8"/>
      <c r="N172" s="9">
        <f t="shared" si="252"/>
        <v>1.6414051706336065E-2</v>
      </c>
      <c r="O172" s="16"/>
      <c r="P172" s="13">
        <v>589.5</v>
      </c>
      <c r="Q172" s="13"/>
      <c r="R172" s="13">
        <v>2620.6</v>
      </c>
      <c r="S172" s="13"/>
      <c r="T172" s="9">
        <f t="shared" ref="T172:T185" si="259">SUM(O172:S172)</f>
        <v>3210.1</v>
      </c>
      <c r="U172" s="30">
        <f t="shared" si="241"/>
        <v>-8.2355778209836639E-3</v>
      </c>
      <c r="V172" s="30">
        <f t="shared" si="253"/>
        <v>-7.0784434122054514E-3</v>
      </c>
      <c r="W172" s="10">
        <f t="shared" si="242"/>
        <v>-1609.5646235641759</v>
      </c>
      <c r="X172" s="30">
        <f t="shared" si="254"/>
        <v>-0.30915804814685083</v>
      </c>
      <c r="Y172" s="8">
        <f t="shared" si="243"/>
        <v>-1609.5646235641759</v>
      </c>
      <c r="Z172" s="11">
        <f t="shared" si="255"/>
        <v>-3219.453719197732</v>
      </c>
      <c r="AA172" s="16">
        <v>196.4</v>
      </c>
      <c r="AB172" s="13"/>
      <c r="AC172" s="13">
        <v>1883.6</v>
      </c>
      <c r="AD172" s="13">
        <v>15864.03</v>
      </c>
      <c r="AE172" s="13">
        <v>31673.03</v>
      </c>
      <c r="AF172" s="13">
        <v>330.96</v>
      </c>
      <c r="AG172" s="13"/>
      <c r="AH172" s="12">
        <f t="shared" ref="AH172:AH185" si="260">SUM(AA172:AG172)</f>
        <v>49948.02</v>
      </c>
      <c r="AI172" s="20">
        <f t="shared" si="244"/>
        <v>2.4511324877761184E-2</v>
      </c>
      <c r="AJ172" s="13">
        <f>(AB172-63.701)/2108.2*2*272.2/1000*1000/B172/10</f>
        <v>-1.1766448172467504E-2</v>
      </c>
      <c r="AK172" s="20">
        <f t="shared" si="245"/>
        <v>0.33616029987952217</v>
      </c>
      <c r="AL172" s="32">
        <f t="shared" si="246"/>
        <v>2.9185374214915831</v>
      </c>
      <c r="AM172" s="20">
        <f t="shared" si="247"/>
        <v>5.8386764955805095</v>
      </c>
      <c r="AN172" s="32">
        <f t="shared" si="248"/>
        <v>4.9366401973681598E-2</v>
      </c>
      <c r="AO172" s="32">
        <f>(AG172-63.701)/2108.2*2*272.2/1000*1000/B172/10</f>
        <v>-1.1766448172467504E-2</v>
      </c>
      <c r="AP172" s="14">
        <f>SUM(AI172:AO172)</f>
        <v>9.1437190474581218</v>
      </c>
    </row>
    <row r="173" spans="1:80" ht="15.5" x14ac:dyDescent="0.35">
      <c r="A173" s="24" t="s">
        <v>161</v>
      </c>
      <c r="B173" s="24">
        <v>101.5</v>
      </c>
      <c r="C173" s="16"/>
      <c r="D173" s="13">
        <v>6108.64</v>
      </c>
      <c r="E173" s="13">
        <v>10257.65</v>
      </c>
      <c r="F173" s="13">
        <v>5388.57</v>
      </c>
      <c r="G173" s="13"/>
      <c r="H173" s="9">
        <f t="shared" si="201"/>
        <v>21754.86</v>
      </c>
      <c r="I173" s="31">
        <f t="shared" si="240"/>
        <v>2.8216419066371822E-4</v>
      </c>
      <c r="J173" s="30">
        <f t="shared" si="249"/>
        <v>1.1816926030026738E-2</v>
      </c>
      <c r="K173" s="31">
        <f t="shared" si="250"/>
        <v>1.9651377269440998E-2</v>
      </c>
      <c r="L173" s="30">
        <f t="shared" si="251"/>
        <v>1.0457239429135191E-2</v>
      </c>
      <c r="M173" s="8"/>
      <c r="N173" s="9">
        <f t="shared" si="252"/>
        <v>4.2207706919266647E-2</v>
      </c>
      <c r="O173" s="16"/>
      <c r="P173" s="13">
        <v>23902.67</v>
      </c>
      <c r="Q173" s="13"/>
      <c r="R173" s="13">
        <v>108660.7</v>
      </c>
      <c r="S173" s="13">
        <v>2531.73</v>
      </c>
      <c r="T173" s="9">
        <f t="shared" si="259"/>
        <v>135095.1</v>
      </c>
      <c r="U173" s="30">
        <f t="shared" si="241"/>
        <v>-1.1343189944566663E-2</v>
      </c>
      <c r="V173" s="30">
        <f t="shared" si="253"/>
        <v>5.3279873739362972E-2</v>
      </c>
      <c r="W173" s="10">
        <f t="shared" si="242"/>
        <v>-1168.603786064119</v>
      </c>
      <c r="X173" s="30">
        <f t="shared" si="254"/>
        <v>28.243099243925798</v>
      </c>
      <c r="Y173" s="8">
        <f t="shared" si="243"/>
        <v>-463.43902696122268</v>
      </c>
      <c r="Z173" s="11">
        <f t="shared" si="255"/>
        <v>-1603.7577770976211</v>
      </c>
      <c r="AA173" s="16"/>
      <c r="AB173" s="13"/>
      <c r="AC173" s="13">
        <v>1931.02</v>
      </c>
      <c r="AD173" s="13">
        <v>14562.09</v>
      </c>
      <c r="AE173" s="13">
        <v>52772.639999999999</v>
      </c>
      <c r="AF173" s="13">
        <v>588.23</v>
      </c>
      <c r="AG173" s="13">
        <v>899.79</v>
      </c>
      <c r="AH173" s="12">
        <f t="shared" si="260"/>
        <v>70753.76999999999</v>
      </c>
      <c r="AI173" s="20">
        <f t="shared" si="244"/>
        <v>-1.6206398566610415E-2</v>
      </c>
      <c r="AJ173" s="13">
        <f t="shared" ref="AJ173:AJ185" si="261">(AB173-63.701)/2108.2*2*272.2/1000*1000/B173/10</f>
        <v>-1.6206398566610415E-2</v>
      </c>
      <c r="AK173" s="20">
        <f t="shared" si="245"/>
        <v>0.47507128561567946</v>
      </c>
      <c r="AL173" s="32">
        <f t="shared" si="246"/>
        <v>3.6885868464821625</v>
      </c>
      <c r="AM173" s="20">
        <f t="shared" si="247"/>
        <v>13.409869130110291</v>
      </c>
      <c r="AN173" s="32">
        <f t="shared" si="248"/>
        <v>0.13344729335089867</v>
      </c>
      <c r="AO173" s="32">
        <f t="shared" ref="AO173:AO185" si="262">(AG173-63.701)/2108.2*2*272.2/1000*1000/B173/10</f>
        <v>0.21271238396820671</v>
      </c>
      <c r="AP173" s="14">
        <f t="shared" ref="AP173:AP185" si="263">SUM(AI173:AO173)</f>
        <v>17.887274142394016</v>
      </c>
    </row>
    <row r="174" spans="1:80" ht="15.5" x14ac:dyDescent="0.35">
      <c r="A174" s="24"/>
      <c r="B174" s="24"/>
      <c r="C174" s="16"/>
      <c r="D174" s="13"/>
      <c r="E174" s="13"/>
      <c r="F174" s="13"/>
      <c r="G174" s="13"/>
      <c r="H174" s="9"/>
      <c r="I174" s="31" t="e">
        <f t="shared" si="240"/>
        <v>#DIV/0!</v>
      </c>
      <c r="J174" s="30" t="e">
        <f t="shared" si="249"/>
        <v>#DIV/0!</v>
      </c>
      <c r="K174" s="31" t="e">
        <f t="shared" si="250"/>
        <v>#DIV/0!</v>
      </c>
      <c r="L174" s="30" t="e">
        <f t="shared" si="251"/>
        <v>#DIV/0!</v>
      </c>
      <c r="M174" s="8"/>
      <c r="N174" s="9" t="e">
        <f t="shared" si="252"/>
        <v>#DIV/0!</v>
      </c>
      <c r="O174" s="16"/>
      <c r="P174" s="13"/>
      <c r="Q174" s="13"/>
      <c r="R174" s="13"/>
      <c r="S174" s="13"/>
      <c r="T174" s="9"/>
      <c r="U174" s="30" t="e">
        <f t="shared" si="241"/>
        <v>#DIV/0!</v>
      </c>
      <c r="V174" s="30" t="e">
        <f t="shared" si="253"/>
        <v>#DIV/0!</v>
      </c>
      <c r="W174" s="10">
        <f t="shared" si="242"/>
        <v>0</v>
      </c>
      <c r="X174" s="30" t="e">
        <f t="shared" si="254"/>
        <v>#DIV/0!</v>
      </c>
      <c r="Y174" s="8">
        <f t="shared" si="243"/>
        <v>0</v>
      </c>
      <c r="Z174" s="11" t="e">
        <f t="shared" si="255"/>
        <v>#DIV/0!</v>
      </c>
      <c r="AA174" s="16"/>
      <c r="AB174" s="13"/>
      <c r="AC174" s="13"/>
      <c r="AD174" s="13"/>
      <c r="AE174" s="13"/>
      <c r="AF174" s="13"/>
      <c r="AG174" s="13"/>
      <c r="AH174" s="12"/>
      <c r="AI174" s="20" t="e">
        <f t="shared" si="244"/>
        <v>#DIV/0!</v>
      </c>
      <c r="AJ174" s="13" t="e">
        <f t="shared" si="261"/>
        <v>#DIV/0!</v>
      </c>
      <c r="AK174" s="20" t="e">
        <f t="shared" si="245"/>
        <v>#DIV/0!</v>
      </c>
      <c r="AL174" s="32" t="e">
        <f t="shared" si="246"/>
        <v>#DIV/0!</v>
      </c>
      <c r="AM174" s="20" t="e">
        <f t="shared" si="247"/>
        <v>#DIV/0!</v>
      </c>
      <c r="AN174" s="32" t="e">
        <f t="shared" si="248"/>
        <v>#DIV/0!</v>
      </c>
      <c r="AO174" s="32" t="e">
        <f t="shared" si="262"/>
        <v>#DIV/0!</v>
      </c>
      <c r="AP174" s="14" t="e">
        <f t="shared" si="263"/>
        <v>#DIV/0!</v>
      </c>
    </row>
    <row r="175" spans="1:80" ht="15.5" x14ac:dyDescent="0.35">
      <c r="A175" s="18" t="s">
        <v>162</v>
      </c>
      <c r="B175" s="18">
        <v>100.5</v>
      </c>
      <c r="C175" s="16"/>
      <c r="D175" s="13">
        <v>18875.23</v>
      </c>
      <c r="E175" s="13">
        <v>15162.56</v>
      </c>
      <c r="F175" s="13">
        <v>21706.84</v>
      </c>
      <c r="G175" s="13"/>
      <c r="H175" s="9">
        <f t="shared" si="201"/>
        <v>55744.630000000005</v>
      </c>
      <c r="I175" s="31">
        <f t="shared" si="240"/>
        <v>2.8497179455091938E-4</v>
      </c>
      <c r="J175" s="30">
        <f t="shared" si="249"/>
        <v>3.6281145023898106E-2</v>
      </c>
      <c r="K175" s="31">
        <f t="shared" si="250"/>
        <v>2.9200865076930548E-2</v>
      </c>
      <c r="L175" s="30">
        <f t="shared" si="251"/>
        <v>4.1681191755935376E-2</v>
      </c>
      <c r="M175" s="8"/>
      <c r="N175" s="9">
        <f t="shared" si="252"/>
        <v>0.10744817365131495</v>
      </c>
      <c r="O175" s="16"/>
      <c r="P175" s="13">
        <v>1890.41</v>
      </c>
      <c r="Q175" s="13"/>
      <c r="R175" s="13">
        <v>13912.63</v>
      </c>
      <c r="S175" s="13"/>
      <c r="T175" s="9">
        <f t="shared" si="259"/>
        <v>15803.039999999999</v>
      </c>
      <c r="U175" s="30">
        <f t="shared" si="241"/>
        <v>-1.1456057506204143E-2</v>
      </c>
      <c r="V175" s="30">
        <f t="shared" si="253"/>
        <v>-6.2943057495296814E-3</v>
      </c>
      <c r="W175" s="10">
        <f t="shared" si="242"/>
        <v>-1157.0904482703838</v>
      </c>
      <c r="X175" s="30">
        <f t="shared" si="254"/>
        <v>2.6532284886431219</v>
      </c>
      <c r="Y175" s="8">
        <f t="shared" si="243"/>
        <v>-1157.0904482703838</v>
      </c>
      <c r="Z175" s="11">
        <f t="shared" si="255"/>
        <v>-2311.5454184153805</v>
      </c>
      <c r="AA175" s="16"/>
      <c r="AB175" s="13"/>
      <c r="AC175" s="13">
        <v>465.77</v>
      </c>
      <c r="AD175" s="13">
        <v>5046.1499999999996</v>
      </c>
      <c r="AE175" s="13">
        <v>32068.91</v>
      </c>
      <c r="AF175" s="13">
        <v>1162.5</v>
      </c>
      <c r="AG175" s="13"/>
      <c r="AH175" s="12">
        <f t="shared" si="260"/>
        <v>38743.33</v>
      </c>
      <c r="AI175" s="20">
        <f t="shared" si="244"/>
        <v>-1.6367656263790619E-2</v>
      </c>
      <c r="AJ175" s="13">
        <f t="shared" si="261"/>
        <v>-1.6367656263790619E-2</v>
      </c>
      <c r="AK175" s="20">
        <f t="shared" si="245"/>
        <v>0.10330963699668812</v>
      </c>
      <c r="AL175" s="32">
        <f t="shared" si="246"/>
        <v>1.2802155787800396</v>
      </c>
      <c r="AM175" s="20">
        <f t="shared" si="247"/>
        <v>8.2235798427462363</v>
      </c>
      <c r="AN175" s="32">
        <f t="shared" si="248"/>
        <v>0.28233095767722433</v>
      </c>
      <c r="AO175" s="32">
        <f t="shared" si="262"/>
        <v>-1.6367656263790619E-2</v>
      </c>
      <c r="AP175" s="14">
        <f t="shared" si="263"/>
        <v>9.8403330474088175</v>
      </c>
    </row>
    <row r="176" spans="1:80" ht="15.5" x14ac:dyDescent="0.35">
      <c r="A176" s="18" t="s">
        <v>163</v>
      </c>
      <c r="B176" s="18">
        <v>100.3</v>
      </c>
      <c r="C176" s="16"/>
      <c r="D176" s="13">
        <v>5791.21</v>
      </c>
      <c r="E176" s="13">
        <v>8649.44</v>
      </c>
      <c r="F176" s="13">
        <v>6391.48</v>
      </c>
      <c r="G176" s="13"/>
      <c r="H176" s="9">
        <f t="shared" si="201"/>
        <v>20832.13</v>
      </c>
      <c r="I176" s="31">
        <f t="shared" si="240"/>
        <v>2.8554003342340378E-4</v>
      </c>
      <c r="J176" s="30">
        <f t="shared" si="249"/>
        <v>1.1351740240623768E-2</v>
      </c>
      <c r="K176" s="31">
        <f t="shared" si="250"/>
        <v>1.6813421895791911E-2</v>
      </c>
      <c r="L176" s="30">
        <f t="shared" si="251"/>
        <v>1.2498773071133481E-2</v>
      </c>
      <c r="M176" s="8"/>
      <c r="N176" s="9">
        <f t="shared" si="252"/>
        <v>4.094947524097256E-2</v>
      </c>
      <c r="O176" s="16"/>
      <c r="P176" s="13">
        <v>20757.36</v>
      </c>
      <c r="Q176" s="13"/>
      <c r="R176" s="13">
        <v>2657.77</v>
      </c>
      <c r="S176" s="13"/>
      <c r="T176" s="9">
        <f t="shared" si="259"/>
        <v>23415.13</v>
      </c>
      <c r="U176" s="30">
        <f t="shared" si="241"/>
        <v>-1.1478901090463772E-2</v>
      </c>
      <c r="V176" s="30">
        <f t="shared" si="253"/>
        <v>4.5311947021641548E-2</v>
      </c>
      <c r="W176" s="10">
        <f t="shared" si="242"/>
        <v>-1154.7877807116367</v>
      </c>
      <c r="X176" s="30">
        <f t="shared" si="254"/>
        <v>-0.42074073944007784</v>
      </c>
      <c r="Y176" s="8">
        <f t="shared" si="243"/>
        <v>-1154.7877807116367</v>
      </c>
      <c r="Z176" s="11">
        <f t="shared" si="255"/>
        <v>-2309.9624691167824</v>
      </c>
      <c r="AA176" s="16">
        <v>280</v>
      </c>
      <c r="AB176" s="13"/>
      <c r="AC176" s="13">
        <v>403</v>
      </c>
      <c r="AD176" s="13">
        <v>3594.13</v>
      </c>
      <c r="AE176" s="13">
        <v>52106.95</v>
      </c>
      <c r="AF176" s="13"/>
      <c r="AG176" s="13"/>
      <c r="AH176" s="12">
        <f t="shared" si="260"/>
        <v>56384.079999999994</v>
      </c>
      <c r="AI176" s="20">
        <f t="shared" si="244"/>
        <v>5.5687777574212192E-2</v>
      </c>
      <c r="AJ176" s="13">
        <f t="shared" si="261"/>
        <v>-1.6400293664117223E-2</v>
      </c>
      <c r="AK176" s="20">
        <f t="shared" si="245"/>
        <v>8.7355037439621169E-2</v>
      </c>
      <c r="AL176" s="32">
        <f t="shared" si="246"/>
        <v>0.90893506162094317</v>
      </c>
      <c r="AM176" s="20">
        <f t="shared" si="247"/>
        <v>13.39891943352184</v>
      </c>
      <c r="AN176" s="32">
        <f t="shared" si="248"/>
        <v>-1.6400293664117223E-2</v>
      </c>
      <c r="AO176" s="32">
        <f t="shared" si="262"/>
        <v>-1.6400293664117223E-2</v>
      </c>
      <c r="AP176" s="14">
        <f t="shared" si="263"/>
        <v>14.401696429164264</v>
      </c>
    </row>
    <row r="177" spans="1:80" ht="15.5" x14ac:dyDescent="0.35">
      <c r="A177" s="18" t="s">
        <v>164</v>
      </c>
      <c r="B177" s="18">
        <v>272.7</v>
      </c>
      <c r="C177" s="16"/>
      <c r="D177" s="13">
        <v>8354.0499999999993</v>
      </c>
      <c r="E177" s="13">
        <v>8756.86</v>
      </c>
      <c r="F177" s="13">
        <v>27531.13</v>
      </c>
      <c r="G177" s="13"/>
      <c r="H177" s="9">
        <f t="shared" si="201"/>
        <v>44642.04</v>
      </c>
      <c r="I177" s="31">
        <f t="shared" si="240"/>
        <v>1.0502260855286909E-4</v>
      </c>
      <c r="J177" s="30">
        <f t="shared" si="249"/>
        <v>5.9764281026376976E-3</v>
      </c>
      <c r="K177" s="31">
        <f t="shared" si="250"/>
        <v>6.2595316089696347E-3</v>
      </c>
      <c r="L177" s="30">
        <f t="shared" si="251"/>
        <v>1.9454491182521624E-2</v>
      </c>
      <c r="M177" s="8"/>
      <c r="N177" s="9">
        <f t="shared" si="252"/>
        <v>3.1795473502681824E-2</v>
      </c>
      <c r="O177" s="16"/>
      <c r="P177" s="13">
        <v>144602.56</v>
      </c>
      <c r="Q177" s="13">
        <v>682.73</v>
      </c>
      <c r="R177" s="13">
        <v>344835.4</v>
      </c>
      <c r="S177" s="13">
        <v>1331.42</v>
      </c>
      <c r="T177" s="9">
        <f t="shared" si="259"/>
        <v>491452.11000000004</v>
      </c>
      <c r="U177" s="30">
        <f t="shared" si="241"/>
        <v>-4.2219793889751245E-3</v>
      </c>
      <c r="V177" s="30">
        <f t="shared" si="253"/>
        <v>0.14128975383464931</v>
      </c>
      <c r="W177" s="10">
        <f t="shared" si="242"/>
        <v>-2628.7808732255148</v>
      </c>
      <c r="X177" s="30">
        <f t="shared" si="254"/>
        <v>34.27815365298428</v>
      </c>
      <c r="Y177" s="8">
        <f t="shared" si="243"/>
        <v>-2143.3476335517839</v>
      </c>
      <c r="Z177" s="11">
        <f t="shared" si="255"/>
        <v>-4737.7132853498688</v>
      </c>
      <c r="AA177" s="16">
        <v>910.42</v>
      </c>
      <c r="AB177" s="13"/>
      <c r="AC177" s="13"/>
      <c r="AD177" s="13">
        <v>4337.6899999999996</v>
      </c>
      <c r="AE177" s="13">
        <v>76835.350000000006</v>
      </c>
      <c r="AF177" s="13">
        <v>444.42</v>
      </c>
      <c r="AG177" s="13">
        <v>704.87</v>
      </c>
      <c r="AH177" s="12">
        <f t="shared" si="260"/>
        <v>83232.75</v>
      </c>
      <c r="AI177" s="20">
        <f t="shared" si="244"/>
        <v>8.0178970362014226E-2</v>
      </c>
      <c r="AJ177" s="13">
        <f t="shared" si="261"/>
        <v>-6.0320845416610095E-3</v>
      </c>
      <c r="AK177" s="20">
        <f t="shared" si="245"/>
        <v>-6.0320845416610095E-3</v>
      </c>
      <c r="AL177" s="32">
        <f t="shared" si="246"/>
        <v>0.40471990986215589</v>
      </c>
      <c r="AM177" s="20">
        <f t="shared" si="247"/>
        <v>7.2697928944714363</v>
      </c>
      <c r="AN177" s="32">
        <f t="shared" si="248"/>
        <v>3.6051697691035271E-2</v>
      </c>
      <c r="AO177" s="32">
        <f t="shared" si="262"/>
        <v>6.0714676590512676E-2</v>
      </c>
      <c r="AP177" s="14">
        <f t="shared" si="263"/>
        <v>7.8393939798938321</v>
      </c>
    </row>
    <row r="178" spans="1:80" ht="15.5" x14ac:dyDescent="0.35">
      <c r="A178" s="18" t="s">
        <v>165</v>
      </c>
      <c r="B178" s="18">
        <v>45.9</v>
      </c>
      <c r="C178" s="16">
        <v>269.98</v>
      </c>
      <c r="D178" s="13">
        <v>16720.18</v>
      </c>
      <c r="E178" s="13">
        <v>5814.28</v>
      </c>
      <c r="F178" s="13">
        <v>16120.74</v>
      </c>
      <c r="G178" s="13"/>
      <c r="H178" s="9">
        <f t="shared" si="201"/>
        <v>38925.18</v>
      </c>
      <c r="I178" s="31">
        <f t="shared" si="240"/>
        <v>1.7512826220300048E-3</v>
      </c>
      <c r="J178" s="30">
        <f t="shared" si="249"/>
        <v>7.0440511273988676E-2</v>
      </c>
      <c r="K178" s="31">
        <f t="shared" si="250"/>
        <v>2.4901985374279491E-2</v>
      </c>
      <c r="L178" s="30">
        <f t="shared" si="251"/>
        <v>6.7937497862411295E-2</v>
      </c>
      <c r="M178" s="8"/>
      <c r="N178" s="9">
        <f t="shared" si="252"/>
        <v>0.16503127713270946</v>
      </c>
      <c r="O178" s="16">
        <v>98.74</v>
      </c>
      <c r="P178" s="13">
        <v>7005.8</v>
      </c>
      <c r="Q178" s="13"/>
      <c r="R178" s="13">
        <v>11268.28</v>
      </c>
      <c r="S178" s="13"/>
      <c r="T178" s="9">
        <f t="shared" si="259"/>
        <v>18372.82</v>
      </c>
      <c r="U178" s="30">
        <f t="shared" si="241"/>
        <v>-2.4493204455524546E-2</v>
      </c>
      <c r="V178" s="30">
        <f t="shared" si="253"/>
        <v>1.6800867777008507E-2</v>
      </c>
      <c r="W178" s="10">
        <f t="shared" si="242"/>
        <v>-528.46220473244398</v>
      </c>
      <c r="X178" s="30">
        <f t="shared" si="254"/>
        <v>4.2284236534443282</v>
      </c>
      <c r="Y178" s="8">
        <f t="shared" si="243"/>
        <v>-528.46220473244398</v>
      </c>
      <c r="Z178" s="11">
        <f t="shared" si="255"/>
        <v>-1052.703678148122</v>
      </c>
      <c r="AA178" s="16"/>
      <c r="AB178" s="13"/>
      <c r="AC178" s="13"/>
      <c r="AD178" s="13">
        <v>2996.82</v>
      </c>
      <c r="AE178" s="13">
        <v>24935.37</v>
      </c>
      <c r="AF178" s="13"/>
      <c r="AG178" s="13"/>
      <c r="AH178" s="12">
        <f t="shared" si="260"/>
        <v>27932.19</v>
      </c>
      <c r="AI178" s="20">
        <f t="shared" si="244"/>
        <v>-3.5837678747515408E-2</v>
      </c>
      <c r="AJ178" s="13">
        <f t="shared" si="261"/>
        <v>-3.5837678747515408E-2</v>
      </c>
      <c r="AK178" s="20">
        <f t="shared" si="245"/>
        <v>-3.5837678747515408E-2</v>
      </c>
      <c r="AL178" s="32">
        <f t="shared" si="246"/>
        <v>1.6501495494612903</v>
      </c>
      <c r="AM178" s="20">
        <f t="shared" si="247"/>
        <v>13.992604253254076</v>
      </c>
      <c r="AN178" s="32">
        <f t="shared" si="248"/>
        <v>-3.5837678747515408E-2</v>
      </c>
      <c r="AO178" s="32">
        <f t="shared" si="262"/>
        <v>-3.5837678747515408E-2</v>
      </c>
      <c r="AP178" s="14">
        <f t="shared" si="263"/>
        <v>15.463565408977788</v>
      </c>
    </row>
    <row r="179" spans="1:80" ht="15.5" x14ac:dyDescent="0.35">
      <c r="A179" s="18" t="s">
        <v>166</v>
      </c>
      <c r="B179" s="18">
        <v>78.400000000000006</v>
      </c>
      <c r="C179" s="16"/>
      <c r="D179" s="13">
        <v>22957.83</v>
      </c>
      <c r="E179" s="13">
        <v>3600.97</v>
      </c>
      <c r="F179" s="13">
        <v>13407.73</v>
      </c>
      <c r="G179" s="13"/>
      <c r="H179" s="9">
        <f t="shared" si="201"/>
        <v>39966.53</v>
      </c>
      <c r="I179" s="31">
        <f t="shared" si="240"/>
        <v>3.6530185398427805E-4</v>
      </c>
      <c r="J179" s="30">
        <f t="shared" si="249"/>
        <v>5.6488823653193798E-2</v>
      </c>
      <c r="K179" s="31">
        <f t="shared" si="250"/>
        <v>9.1683602568603112E-3</v>
      </c>
      <c r="L179" s="30">
        <f t="shared" si="251"/>
        <v>3.3142312004025259E-2</v>
      </c>
      <c r="M179" s="8"/>
      <c r="N179" s="9">
        <f t="shared" si="252"/>
        <v>9.9164797768063639E-2</v>
      </c>
      <c r="O179" s="16"/>
      <c r="P179" s="13">
        <v>6744.14</v>
      </c>
      <c r="Q179" s="13"/>
      <c r="R179" s="13">
        <v>2087.02</v>
      </c>
      <c r="S179" s="13"/>
      <c r="T179" s="9">
        <f t="shared" si="259"/>
        <v>8831.16</v>
      </c>
      <c r="U179" s="30">
        <f t="shared" si="241"/>
        <v>-1.468537983894791E-2</v>
      </c>
      <c r="V179" s="30">
        <f t="shared" si="253"/>
        <v>8.9203636988159744E-3</v>
      </c>
      <c r="W179" s="10">
        <f t="shared" si="242"/>
        <v>-902.64568302883686</v>
      </c>
      <c r="X179" s="30">
        <f t="shared" si="254"/>
        <v>-0.73804219231596868</v>
      </c>
      <c r="Y179" s="8">
        <f t="shared" si="243"/>
        <v>-902.64568302883686</v>
      </c>
      <c r="Z179" s="11">
        <f t="shared" si="255"/>
        <v>-1806.0351732661297</v>
      </c>
      <c r="AA179" s="16"/>
      <c r="AB179" s="13"/>
      <c r="AC179" s="13">
        <v>341.23</v>
      </c>
      <c r="AD179" s="13">
        <v>5478.64</v>
      </c>
      <c r="AE179" s="13">
        <v>56173.33</v>
      </c>
      <c r="AF179" s="13"/>
      <c r="AG179" s="13"/>
      <c r="AH179" s="12">
        <f t="shared" si="260"/>
        <v>61993.200000000004</v>
      </c>
      <c r="AI179" s="20">
        <f t="shared" si="244"/>
        <v>-2.0981498144272411E-2</v>
      </c>
      <c r="AJ179" s="13">
        <f t="shared" si="261"/>
        <v>-2.0981498144272411E-2</v>
      </c>
      <c r="AK179" s="20">
        <f t="shared" si="245"/>
        <v>9.141103277000015E-2</v>
      </c>
      <c r="AL179" s="32">
        <f t="shared" si="246"/>
        <v>1.7835439409090648</v>
      </c>
      <c r="AM179" s="20">
        <f t="shared" si="247"/>
        <v>18.481092553324338</v>
      </c>
      <c r="AN179" s="32">
        <f t="shared" si="248"/>
        <v>-2.0981498144272411E-2</v>
      </c>
      <c r="AO179" s="32">
        <f t="shared" si="262"/>
        <v>-2.0981498144272411E-2</v>
      </c>
      <c r="AP179" s="14">
        <f t="shared" si="263"/>
        <v>20.272121534426311</v>
      </c>
    </row>
    <row r="180" spans="1:80" ht="15.5" x14ac:dyDescent="0.35">
      <c r="A180" s="18" t="s">
        <v>167</v>
      </c>
      <c r="B180" s="18">
        <v>102</v>
      </c>
      <c r="C180" s="16"/>
      <c r="D180" s="13">
        <v>28451.99</v>
      </c>
      <c r="E180" s="13">
        <v>4910.1899999999996</v>
      </c>
      <c r="F180" s="13">
        <v>39385.839999999997</v>
      </c>
      <c r="G180" s="13"/>
      <c r="H180" s="9">
        <f t="shared" si="201"/>
        <v>72748.01999999999</v>
      </c>
      <c r="I180" s="31">
        <f t="shared" si="240"/>
        <v>2.8078103286634703E-4</v>
      </c>
      <c r="J180" s="30">
        <f t="shared" si="249"/>
        <v>5.3742463019769773E-2</v>
      </c>
      <c r="K180" s="31">
        <f t="shared" si="250"/>
        <v>9.5070958275528805E-3</v>
      </c>
      <c r="L180" s="30">
        <f t="shared" si="251"/>
        <v>7.4287318110485875E-2</v>
      </c>
      <c r="M180" s="8"/>
      <c r="N180" s="9">
        <f t="shared" si="252"/>
        <v>0.13781765799067486</v>
      </c>
      <c r="O180" s="16"/>
      <c r="P180" s="13">
        <v>93237.47</v>
      </c>
      <c r="Q180" s="13">
        <v>262.79000000000002</v>
      </c>
      <c r="R180" s="13">
        <v>103165.8</v>
      </c>
      <c r="S180" s="13">
        <v>1684.09</v>
      </c>
      <c r="T180" s="9">
        <f t="shared" si="259"/>
        <v>198350.15</v>
      </c>
      <c r="U180" s="30">
        <f t="shared" si="241"/>
        <v>-1.1287586072289375E-2</v>
      </c>
      <c r="V180" s="30">
        <f t="shared" si="253"/>
        <v>0.23955281048303009</v>
      </c>
      <c r="W180" s="10">
        <f t="shared" si="242"/>
        <v>-1100.8047814079316</v>
      </c>
      <c r="X180" s="30">
        <f t="shared" si="254"/>
        <v>26.626338332817564</v>
      </c>
      <c r="Y180" s="8">
        <f t="shared" si="243"/>
        <v>-702.97884122391736</v>
      </c>
      <c r="Z180" s="11">
        <f t="shared" si="255"/>
        <v>-1776.9290190746206</v>
      </c>
      <c r="AA180" s="16">
        <v>1286.3699999999999</v>
      </c>
      <c r="AB180" s="13"/>
      <c r="AC180" s="13"/>
      <c r="AD180" s="13">
        <v>141229.07999999999</v>
      </c>
      <c r="AE180" s="13">
        <v>54522.42</v>
      </c>
      <c r="AF180" s="13"/>
      <c r="AG180" s="13"/>
      <c r="AH180" s="12">
        <f t="shared" si="260"/>
        <v>197037.87</v>
      </c>
      <c r="AI180" s="20">
        <f t="shared" si="244"/>
        <v>0.30953875883338816</v>
      </c>
      <c r="AJ180" s="13">
        <f t="shared" si="261"/>
        <v>-1.6126955436381936E-2</v>
      </c>
      <c r="AK180" s="20">
        <f t="shared" si="245"/>
        <v>-1.6126955436381936E-2</v>
      </c>
      <c r="AL180" s="32">
        <f t="shared" si="246"/>
        <v>35.738336545626694</v>
      </c>
      <c r="AM180" s="20">
        <f t="shared" si="247"/>
        <v>13.787120052047001</v>
      </c>
      <c r="AN180" s="32">
        <f t="shared" si="248"/>
        <v>-1.6126955436381936E-2</v>
      </c>
      <c r="AO180" s="32">
        <f t="shared" si="262"/>
        <v>-1.6126955436381936E-2</v>
      </c>
      <c r="AP180" s="14">
        <f t="shared" si="263"/>
        <v>49.77048753476155</v>
      </c>
    </row>
    <row r="181" spans="1:80" ht="15.5" x14ac:dyDescent="0.35">
      <c r="A181" s="18" t="s">
        <v>168</v>
      </c>
      <c r="B181" s="18">
        <v>112.6</v>
      </c>
      <c r="C181" s="16"/>
      <c r="D181" s="13">
        <v>6103.98</v>
      </c>
      <c r="E181" s="13">
        <v>8920.44</v>
      </c>
      <c r="F181" s="13">
        <v>6477.64</v>
      </c>
      <c r="G181" s="13"/>
      <c r="H181" s="9">
        <f t="shared" si="201"/>
        <v>21502.06</v>
      </c>
      <c r="I181" s="31">
        <f t="shared" si="240"/>
        <v>2.5434871538514565E-4</v>
      </c>
      <c r="J181" s="30">
        <f t="shared" si="249"/>
        <v>1.0644092888152471E-2</v>
      </c>
      <c r="K181" s="31">
        <f t="shared" si="250"/>
        <v>1.543806319487567E-2</v>
      </c>
      <c r="L181" s="30">
        <f t="shared" si="251"/>
        <v>1.128010935734081E-2</v>
      </c>
      <c r="M181" s="8"/>
      <c r="N181" s="9">
        <f t="shared" si="252"/>
        <v>3.7616614155754097E-2</v>
      </c>
      <c r="O181" s="16"/>
      <c r="P181" s="13">
        <v>3143.07</v>
      </c>
      <c r="Q181" s="13"/>
      <c r="R181" s="13">
        <v>2416.56</v>
      </c>
      <c r="S181" s="13"/>
      <c r="T181" s="9">
        <f t="shared" si="259"/>
        <v>5559.63</v>
      </c>
      <c r="U181" s="30">
        <f t="shared" si="241"/>
        <v>-1.0224989159622704E-2</v>
      </c>
      <c r="V181" s="30">
        <f t="shared" si="253"/>
        <v>-2.5650938698106793E-3</v>
      </c>
      <c r="W181" s="10">
        <f t="shared" si="242"/>
        <v>-1296.4018355745793</v>
      </c>
      <c r="X181" s="30">
        <f t="shared" si="254"/>
        <v>-0.43356527587318089</v>
      </c>
      <c r="Y181" s="8">
        <f t="shared" si="243"/>
        <v>-1296.4018355745793</v>
      </c>
      <c r="Z181" s="11">
        <f t="shared" si="255"/>
        <v>-2593.2500265080612</v>
      </c>
      <c r="AA181" s="16">
        <v>207.59</v>
      </c>
      <c r="AB181" s="13"/>
      <c r="AC181" s="13"/>
      <c r="AD181" s="13">
        <v>4940.5200000000004</v>
      </c>
      <c r="AE181" s="13">
        <v>39382.339999999997</v>
      </c>
      <c r="AF181" s="13"/>
      <c r="AG181" s="13">
        <v>497.11</v>
      </c>
      <c r="AH181" s="12">
        <f t="shared" si="260"/>
        <v>45027.56</v>
      </c>
      <c r="AI181" s="20">
        <f t="shared" si="244"/>
        <v>3.2998599733123628E-2</v>
      </c>
      <c r="AJ181" s="13">
        <f t="shared" si="261"/>
        <v>-1.4608787340239409E-2</v>
      </c>
      <c r="AK181" s="20">
        <f t="shared" si="245"/>
        <v>-1.4608787340239409E-2</v>
      </c>
      <c r="AL181" s="32">
        <f t="shared" si="246"/>
        <v>1.1184190462918795</v>
      </c>
      <c r="AM181" s="20">
        <f t="shared" si="247"/>
        <v>9.017089773451648</v>
      </c>
      <c r="AN181" s="32">
        <f t="shared" si="248"/>
        <v>-1.4608787340239409E-2</v>
      </c>
      <c r="AO181" s="32">
        <f t="shared" si="262"/>
        <v>9.9395298540773641E-2</v>
      </c>
      <c r="AP181" s="14">
        <f t="shared" si="263"/>
        <v>10.224076355996706</v>
      </c>
    </row>
    <row r="182" spans="1:80" ht="15.5" x14ac:dyDescent="0.35">
      <c r="A182" s="18" t="s">
        <v>169</v>
      </c>
      <c r="B182" s="18">
        <v>112.3</v>
      </c>
      <c r="C182" s="16"/>
      <c r="D182" s="13">
        <v>2796.56</v>
      </c>
      <c r="E182" s="13">
        <v>4553.57</v>
      </c>
      <c r="F182" s="13">
        <v>9302.59</v>
      </c>
      <c r="G182" s="13"/>
      <c r="H182" s="9">
        <f t="shared" si="201"/>
        <v>16652.72</v>
      </c>
      <c r="I182" s="31">
        <f t="shared" si="240"/>
        <v>2.5502818657495462E-4</v>
      </c>
      <c r="J182" s="30">
        <f t="shared" si="249"/>
        <v>5.0278423835103427E-3</v>
      </c>
      <c r="K182" s="31">
        <f t="shared" si="250"/>
        <v>8.0264843837382811E-3</v>
      </c>
      <c r="L182" s="30">
        <f t="shared" si="251"/>
        <v>1.6131509871312337E-2</v>
      </c>
      <c r="M182" s="8"/>
      <c r="N182" s="9">
        <f t="shared" si="252"/>
        <v>2.9440864825135915E-2</v>
      </c>
      <c r="O182" s="16"/>
      <c r="P182" s="13">
        <v>3865.76</v>
      </c>
      <c r="Q182" s="13"/>
      <c r="R182" s="13">
        <v>18850.37</v>
      </c>
      <c r="S182" s="13"/>
      <c r="T182" s="9">
        <f t="shared" si="259"/>
        <v>22716.129999999997</v>
      </c>
      <c r="U182" s="30">
        <f t="shared" si="241"/>
        <v>-1.0252304357733893E-2</v>
      </c>
      <c r="V182" s="30">
        <f t="shared" si="253"/>
        <v>-8.05992008140659E-4</v>
      </c>
      <c r="W182" s="10">
        <f t="shared" si="242"/>
        <v>-1292.9478342364587</v>
      </c>
      <c r="X182" s="30">
        <f t="shared" si="254"/>
        <v>3.5810173117691853</v>
      </c>
      <c r="Y182" s="8">
        <f t="shared" si="243"/>
        <v>-1292.9478342364587</v>
      </c>
      <c r="Z182" s="11">
        <f t="shared" si="255"/>
        <v>-2582.3257094575142</v>
      </c>
      <c r="AA182" s="16"/>
      <c r="AB182" s="13"/>
      <c r="AC182" s="13"/>
      <c r="AD182" s="13">
        <v>26133.02</v>
      </c>
      <c r="AE182" s="13">
        <v>89354.57</v>
      </c>
      <c r="AF182" s="13">
        <v>1075.45</v>
      </c>
      <c r="AG182" s="13">
        <v>720.9</v>
      </c>
      <c r="AH182" s="12">
        <f t="shared" si="260"/>
        <v>117283.94</v>
      </c>
      <c r="AI182" s="20">
        <f t="shared" si="244"/>
        <v>-1.4647813486295258E-2</v>
      </c>
      <c r="AJ182" s="13">
        <f t="shared" si="261"/>
        <v>-1.4647813486295258E-2</v>
      </c>
      <c r="AK182" s="20">
        <f t="shared" si="245"/>
        <v>-1.4647813486295258E-2</v>
      </c>
      <c r="AL182" s="32">
        <f t="shared" si="246"/>
        <v>5.9945451786743247</v>
      </c>
      <c r="AM182" s="20">
        <f t="shared" si="247"/>
        <v>20.532110879597234</v>
      </c>
      <c r="AN182" s="32">
        <f t="shared" si="248"/>
        <v>0.23264800626278617</v>
      </c>
      <c r="AO182" s="32">
        <f t="shared" si="262"/>
        <v>0.15112052205428103</v>
      </c>
      <c r="AP182" s="14">
        <f t="shared" si="263"/>
        <v>26.86648114612974</v>
      </c>
    </row>
    <row r="183" spans="1:80" ht="15.5" x14ac:dyDescent="0.35">
      <c r="A183" s="18" t="s">
        <v>170</v>
      </c>
      <c r="B183" s="18">
        <v>103.6</v>
      </c>
      <c r="C183" s="16"/>
      <c r="D183" s="13">
        <v>740.63</v>
      </c>
      <c r="E183" s="13">
        <v>8437.68</v>
      </c>
      <c r="F183" s="13">
        <v>25754.49</v>
      </c>
      <c r="G183" s="13"/>
      <c r="H183" s="9">
        <f t="shared" si="201"/>
        <v>34932.800000000003</v>
      </c>
      <c r="I183" s="31">
        <f t="shared" si="240"/>
        <v>2.7644464625837259E-4</v>
      </c>
      <c r="J183" s="30">
        <f t="shared" si="249"/>
        <v>1.6466059148010914E-3</v>
      </c>
      <c r="K183" s="31">
        <f t="shared" si="250"/>
        <v>1.5886104439080066E-2</v>
      </c>
      <c r="L183" s="30">
        <f t="shared" si="251"/>
        <v>4.7922104002577695E-2</v>
      </c>
      <c r="M183" s="8"/>
      <c r="N183" s="9">
        <f t="shared" si="252"/>
        <v>6.5731259002717229E-2</v>
      </c>
      <c r="O183" s="16">
        <v>1354.08</v>
      </c>
      <c r="P183" s="13">
        <v>1900367.76</v>
      </c>
      <c r="Q183" s="13">
        <v>28711.4</v>
      </c>
      <c r="R183" s="13">
        <v>2205942.44</v>
      </c>
      <c r="S183" s="13">
        <v>170762.57</v>
      </c>
      <c r="T183" s="9">
        <f t="shared" si="259"/>
        <v>4307138.25</v>
      </c>
      <c r="U183" s="30">
        <f t="shared" si="241"/>
        <v>-7.5265877931261563E-3</v>
      </c>
      <c r="V183" s="30">
        <f t="shared" si="253"/>
        <v>5.0225605426397326</v>
      </c>
      <c r="W183" s="10">
        <f t="shared" si="242"/>
        <v>6969.6825103504625</v>
      </c>
      <c r="X183" s="30">
        <f t="shared" si="254"/>
        <v>583.19634876749365</v>
      </c>
      <c r="Y183" s="8">
        <f t="shared" si="243"/>
        <v>47353.906362879039</v>
      </c>
      <c r="Z183" s="11">
        <f t="shared" si="255"/>
        <v>54911.800255951843</v>
      </c>
      <c r="AA183" s="16">
        <v>9279.1</v>
      </c>
      <c r="AB183" s="13"/>
      <c r="AC183" s="13">
        <v>1202</v>
      </c>
      <c r="AD183" s="13">
        <v>129837.2</v>
      </c>
      <c r="AE183" s="13">
        <v>631210.43000000005</v>
      </c>
      <c r="AF183" s="13">
        <v>12684.47</v>
      </c>
      <c r="AG183" s="13">
        <v>8895.93</v>
      </c>
      <c r="AH183" s="12">
        <f t="shared" si="260"/>
        <v>793109.13</v>
      </c>
      <c r="AI183" s="20">
        <f t="shared" si="244"/>
        <v>2.2969984163693971</v>
      </c>
      <c r="AJ183" s="13">
        <f t="shared" si="261"/>
        <v>-1.5877890487557503E-2</v>
      </c>
      <c r="AK183" s="20">
        <f t="shared" si="245"/>
        <v>0.28372846366770099</v>
      </c>
      <c r="AL183" s="32">
        <f t="shared" si="246"/>
        <v>32.346892596806228</v>
      </c>
      <c r="AM183" s="20">
        <f t="shared" si="247"/>
        <v>157.31744626681112</v>
      </c>
      <c r="AN183" s="32">
        <f t="shared" si="248"/>
        <v>3.1458091403708046</v>
      </c>
      <c r="AO183" s="32">
        <f t="shared" si="262"/>
        <v>2.2014907901450456</v>
      </c>
      <c r="AP183" s="14">
        <f t="shared" si="263"/>
        <v>197.57648778368272</v>
      </c>
    </row>
    <row r="184" spans="1:80" ht="15.5" x14ac:dyDescent="0.35">
      <c r="A184" s="18" t="s">
        <v>171</v>
      </c>
      <c r="B184" s="18">
        <v>107.3</v>
      </c>
      <c r="C184" s="16">
        <v>854.78</v>
      </c>
      <c r="D184" s="13">
        <v>4501.37</v>
      </c>
      <c r="E184" s="13">
        <v>5136.8599999999997</v>
      </c>
      <c r="F184" s="13">
        <v>37903.279999999999</v>
      </c>
      <c r="G184" s="13"/>
      <c r="H184" s="9">
        <f t="shared" si="201"/>
        <v>48396.289999999994</v>
      </c>
      <c r="I184" s="31">
        <f t="shared" si="240"/>
        <v>1.7937212880521545E-3</v>
      </c>
      <c r="J184" s="30">
        <f t="shared" si="249"/>
        <v>8.3072653792264171E-3</v>
      </c>
      <c r="K184" s="31">
        <f t="shared" si="250"/>
        <v>9.4423784943559845E-3</v>
      </c>
      <c r="L184" s="30">
        <f t="shared" si="251"/>
        <v>6.7969803123923381E-2</v>
      </c>
      <c r="M184" s="8"/>
      <c r="N184" s="9">
        <f t="shared" si="252"/>
        <v>8.7513168285557941E-2</v>
      </c>
      <c r="O184" s="16"/>
      <c r="P184" s="13">
        <v>9329.99</v>
      </c>
      <c r="Q184" s="13"/>
      <c r="R184" s="13">
        <v>4684.8999999999996</v>
      </c>
      <c r="S184" s="13"/>
      <c r="T184" s="9">
        <f t="shared" si="259"/>
        <v>14014.89</v>
      </c>
      <c r="U184" s="30">
        <f t="shared" si="241"/>
        <v>-1.0730044542157655E-2</v>
      </c>
      <c r="V184" s="30">
        <f t="shared" si="253"/>
        <v>1.3130954666033184E-2</v>
      </c>
      <c r="W184" s="10">
        <f t="shared" si="242"/>
        <v>-1235.381145267783</v>
      </c>
      <c r="X184" s="30">
        <f t="shared" si="254"/>
        <v>0.12513611389259538</v>
      </c>
      <c r="Y184" s="8">
        <f t="shared" si="243"/>
        <v>-1235.381145267783</v>
      </c>
      <c r="Z184" s="11">
        <f t="shared" si="255"/>
        <v>-2470.6347535115497</v>
      </c>
      <c r="AA184" s="16"/>
      <c r="AB184" s="13"/>
      <c r="AC184" s="13"/>
      <c r="AD184" s="13">
        <v>28675.599999999999</v>
      </c>
      <c r="AE184" s="13">
        <v>32287.95</v>
      </c>
      <c r="AF184" s="13"/>
      <c r="AG184" s="13"/>
      <c r="AH184" s="12">
        <f t="shared" si="260"/>
        <v>60963.55</v>
      </c>
      <c r="AI184" s="20">
        <f t="shared" si="244"/>
        <v>-1.5330377022469314E-2</v>
      </c>
      <c r="AJ184" s="13">
        <f t="shared" si="261"/>
        <v>-1.5330377022469314E-2</v>
      </c>
      <c r="AK184" s="20">
        <f t="shared" si="245"/>
        <v>-1.5330377022469314E-2</v>
      </c>
      <c r="AL184" s="32">
        <f t="shared" si="246"/>
        <v>6.8857819971242638</v>
      </c>
      <c r="AM184" s="20">
        <f t="shared" si="247"/>
        <v>7.7551354992218293</v>
      </c>
      <c r="AN184" s="32">
        <f t="shared" si="248"/>
        <v>-1.5330377022469314E-2</v>
      </c>
      <c r="AO184" s="32">
        <f t="shared" si="262"/>
        <v>-1.5330377022469314E-2</v>
      </c>
      <c r="AP184" s="14">
        <f t="shared" si="263"/>
        <v>14.564265611233747</v>
      </c>
    </row>
    <row r="185" spans="1:80" ht="15.5" x14ac:dyDescent="0.35">
      <c r="A185" s="18" t="s">
        <v>172</v>
      </c>
      <c r="B185" s="18">
        <v>106.2</v>
      </c>
      <c r="C185" s="16">
        <v>579.19000000000005</v>
      </c>
      <c r="D185" s="13">
        <v>9125.5499999999993</v>
      </c>
      <c r="E185" s="13">
        <v>3683.22</v>
      </c>
      <c r="F185" s="13">
        <v>10103.969999999999</v>
      </c>
      <c r="G185" s="13"/>
      <c r="H185" s="9">
        <f t="shared" si="201"/>
        <v>23491.93</v>
      </c>
      <c r="I185" s="31">
        <f t="shared" si="240"/>
        <v>1.3149423533874384E-3</v>
      </c>
      <c r="J185" s="30">
        <f t="shared" si="249"/>
        <v>1.6738579820511957E-2</v>
      </c>
      <c r="K185" s="30">
        <f t="shared" si="250"/>
        <v>6.916793130452588E-3</v>
      </c>
      <c r="L185" s="30">
        <f t="shared" si="251"/>
        <v>1.8504336864514782E-2</v>
      </c>
      <c r="M185" s="8"/>
      <c r="N185" s="9">
        <f t="shared" ref="N185" si="264">SUM(I185:M185)</f>
        <v>4.3474652168866763E-2</v>
      </c>
      <c r="O185" s="16"/>
      <c r="P185" s="13">
        <v>283896.53999999998</v>
      </c>
      <c r="Q185" s="13">
        <v>1017.67</v>
      </c>
      <c r="R185" s="13">
        <v>1274035.52</v>
      </c>
      <c r="S185" s="13"/>
      <c r="T185" s="9">
        <f t="shared" si="259"/>
        <v>1558949.73</v>
      </c>
      <c r="U185" s="30">
        <f t="shared" si="241"/>
        <v>-1.0841184363215784E-2</v>
      </c>
      <c r="V185" s="30">
        <f t="shared" si="253"/>
        <v>0.72273082684353995</v>
      </c>
      <c r="W185" s="10">
        <f t="shared" si="242"/>
        <v>-926.13866032236535</v>
      </c>
      <c r="X185" s="30">
        <f t="shared" si="254"/>
        <v>328.11918878089381</v>
      </c>
      <c r="Y185" s="8">
        <f t="shared" si="243"/>
        <v>-1222.7164736946743</v>
      </c>
      <c r="Z185" s="11">
        <f t="shared" si="255"/>
        <v>-1820.0240555936655</v>
      </c>
      <c r="AA185" s="16">
        <v>933.65</v>
      </c>
      <c r="AB185" s="13">
        <v>4947.55</v>
      </c>
      <c r="AC185" s="13"/>
      <c r="AD185" s="13">
        <v>7442.69</v>
      </c>
      <c r="AE185" s="13">
        <v>36633.08</v>
      </c>
      <c r="AF185" s="13"/>
      <c r="AG185" s="13">
        <v>1071.83</v>
      </c>
      <c r="AH185" s="12">
        <f t="shared" si="260"/>
        <v>51028.800000000003</v>
      </c>
      <c r="AI185" s="20">
        <f t="shared" si="244"/>
        <v>0.21153176056689055</v>
      </c>
      <c r="AJ185" s="13">
        <f t="shared" si="261"/>
        <v>1.1875284382335607</v>
      </c>
      <c r="AK185" s="20">
        <f t="shared" si="245"/>
        <v>-1.548916623833293E-2</v>
      </c>
      <c r="AL185" s="32">
        <f t="shared" si="246"/>
        <v>1.7942322301350067</v>
      </c>
      <c r="AM185" s="20">
        <f t="shared" si="247"/>
        <v>8.891998407616855</v>
      </c>
      <c r="AN185" s="32">
        <f t="shared" si="248"/>
        <v>-1.548916623833293E-2</v>
      </c>
      <c r="AO185" s="32">
        <f t="shared" si="262"/>
        <v>0.24513080910322188</v>
      </c>
      <c r="AP185" s="14">
        <f t="shared" si="263"/>
        <v>12.29944331317887</v>
      </c>
    </row>
    <row r="186" spans="1:80" s="38" customFormat="1" ht="15.5" x14ac:dyDescent="0.35">
      <c r="A186" s="33" t="s">
        <v>38</v>
      </c>
      <c r="B186" s="34"/>
      <c r="C186" s="35">
        <f>AVERAGE(C170:C185)</f>
        <v>567.98333333333335</v>
      </c>
      <c r="D186" s="35">
        <f t="shared" ref="D186:AP186" si="265">AVERAGE(D170:D185)</f>
        <v>9733.0233333333344</v>
      </c>
      <c r="E186" s="35">
        <f t="shared" si="265"/>
        <v>7238.0026666666663</v>
      </c>
      <c r="F186" s="35">
        <f t="shared" si="265"/>
        <v>15970.878000000001</v>
      </c>
      <c r="G186" s="35" t="e">
        <f t="shared" si="265"/>
        <v>#DIV/0!</v>
      </c>
      <c r="H186" s="35">
        <f t="shared" si="265"/>
        <v>33055.500666666667</v>
      </c>
      <c r="I186" s="49" t="e">
        <f t="shared" si="265"/>
        <v>#DIV/0!</v>
      </c>
      <c r="J186" s="49" t="e">
        <f t="shared" si="265"/>
        <v>#DIV/0!</v>
      </c>
      <c r="K186" s="49" t="e">
        <f t="shared" si="265"/>
        <v>#DIV/0!</v>
      </c>
      <c r="L186" s="49" t="e">
        <f t="shared" si="265"/>
        <v>#DIV/0!</v>
      </c>
      <c r="M186" s="49" t="e">
        <f t="shared" si="265"/>
        <v>#DIV/0!</v>
      </c>
      <c r="N186" s="49" t="e">
        <f t="shared" si="265"/>
        <v>#DIV/0!</v>
      </c>
      <c r="O186" s="49">
        <f t="shared" si="265"/>
        <v>726.41</v>
      </c>
      <c r="P186" s="49">
        <f t="shared" si="265"/>
        <v>169204.83000000002</v>
      </c>
      <c r="Q186" s="49">
        <f t="shared" si="265"/>
        <v>5244.8550000000005</v>
      </c>
      <c r="R186" s="49">
        <f t="shared" si="265"/>
        <v>276475.69</v>
      </c>
      <c r="S186" s="49">
        <f t="shared" si="265"/>
        <v>29855.988333333331</v>
      </c>
      <c r="T186" s="49">
        <f t="shared" si="265"/>
        <v>459817.712</v>
      </c>
      <c r="U186" s="49" t="e">
        <f t="shared" si="265"/>
        <v>#DIV/0!</v>
      </c>
      <c r="V186" s="49" t="e">
        <f t="shared" si="265"/>
        <v>#DIV/0!</v>
      </c>
      <c r="W186" s="49">
        <f t="shared" si="265"/>
        <v>-597.04173739007479</v>
      </c>
      <c r="X186" s="49" t="e">
        <f t="shared" si="265"/>
        <v>#DIV/0!</v>
      </c>
      <c r="Y186" s="49">
        <f t="shared" si="265"/>
        <v>2033.1309310435568</v>
      </c>
      <c r="Z186" s="49" t="e">
        <f t="shared" si="265"/>
        <v>#DIV/0!</v>
      </c>
      <c r="AA186" s="49">
        <f t="shared" si="265"/>
        <v>1870.5042857142857</v>
      </c>
      <c r="AB186" s="49">
        <f t="shared" si="265"/>
        <v>7320.5099999999993</v>
      </c>
      <c r="AC186" s="49">
        <f t="shared" si="265"/>
        <v>1037.7699999999998</v>
      </c>
      <c r="AD186" s="49">
        <f t="shared" si="265"/>
        <v>30010.58923076923</v>
      </c>
      <c r="AE186" s="49">
        <f t="shared" si="265"/>
        <v>158649.51266666671</v>
      </c>
      <c r="AF186" s="49">
        <f t="shared" si="265"/>
        <v>2714.3383333333331</v>
      </c>
      <c r="AG186" s="49">
        <f t="shared" si="265"/>
        <v>1772.81125</v>
      </c>
      <c r="AH186" s="49">
        <f t="shared" si="265"/>
        <v>189442.03666666665</v>
      </c>
      <c r="AI186" s="49" t="e">
        <f t="shared" si="265"/>
        <v>#DIV/0!</v>
      </c>
      <c r="AJ186" s="49" t="e">
        <f t="shared" si="265"/>
        <v>#DIV/0!</v>
      </c>
      <c r="AK186" s="49" t="e">
        <f t="shared" si="265"/>
        <v>#DIV/0!</v>
      </c>
      <c r="AL186" s="49" t="e">
        <f t="shared" si="265"/>
        <v>#DIV/0!</v>
      </c>
      <c r="AM186" s="49" t="e">
        <f t="shared" si="265"/>
        <v>#DIV/0!</v>
      </c>
      <c r="AN186" s="49" t="e">
        <f t="shared" si="265"/>
        <v>#DIV/0!</v>
      </c>
      <c r="AO186" s="49" t="e">
        <f t="shared" si="265"/>
        <v>#DIV/0!</v>
      </c>
      <c r="AP186" s="35" t="e">
        <f t="shared" si="265"/>
        <v>#DIV/0!</v>
      </c>
      <c r="AQ186" s="36"/>
      <c r="AR186" s="36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</row>
    <row r="187" spans="1:80" s="42" customFormat="1" ht="15.5" x14ac:dyDescent="0.35">
      <c r="A187" s="33" t="s">
        <v>39</v>
      </c>
      <c r="B187" s="39"/>
      <c r="C187" s="19">
        <f>STDEV(C170:C185)</f>
        <v>292.56102275137971</v>
      </c>
      <c r="D187" s="19">
        <f t="shared" ref="D187:AP187" si="266">STDEV(D170:D185)</f>
        <v>8128.1117059830149</v>
      </c>
      <c r="E187" s="19">
        <f t="shared" si="266"/>
        <v>4000.389684961895</v>
      </c>
      <c r="F187" s="19">
        <f t="shared" si="266"/>
        <v>11754.825366461941</v>
      </c>
      <c r="G187" s="19" t="e">
        <f t="shared" si="266"/>
        <v>#DIV/0!</v>
      </c>
      <c r="H187" s="19">
        <f t="shared" si="266"/>
        <v>17009.207507351708</v>
      </c>
      <c r="I187" s="19" t="e">
        <f t="shared" si="266"/>
        <v>#DIV/0!</v>
      </c>
      <c r="J187" s="19" t="e">
        <f t="shared" si="266"/>
        <v>#DIV/0!</v>
      </c>
      <c r="K187" s="19" t="e">
        <f t="shared" si="266"/>
        <v>#DIV/0!</v>
      </c>
      <c r="L187" s="19" t="e">
        <f t="shared" si="266"/>
        <v>#DIV/0!</v>
      </c>
      <c r="M187" s="19" t="e">
        <f t="shared" si="266"/>
        <v>#DIV/0!</v>
      </c>
      <c r="N187" s="19" t="e">
        <f t="shared" si="266"/>
        <v>#DIV/0!</v>
      </c>
      <c r="O187" s="19">
        <f t="shared" si="266"/>
        <v>887.65942669472042</v>
      </c>
      <c r="P187" s="19">
        <f t="shared" si="266"/>
        <v>485070.45231236232</v>
      </c>
      <c r="Q187" s="19">
        <f t="shared" si="266"/>
        <v>11499.390802173391</v>
      </c>
      <c r="R187" s="19">
        <f t="shared" si="266"/>
        <v>625996.46507880453</v>
      </c>
      <c r="S187" s="19">
        <f t="shared" si="266"/>
        <v>69031.278488970042</v>
      </c>
      <c r="T187" s="19">
        <f t="shared" si="266"/>
        <v>1137535.4549319101</v>
      </c>
      <c r="U187" s="19" t="e">
        <f t="shared" si="266"/>
        <v>#DIV/0!</v>
      </c>
      <c r="V187" s="19" t="e">
        <f t="shared" si="266"/>
        <v>#DIV/0!</v>
      </c>
      <c r="W187" s="19">
        <f t="shared" si="266"/>
        <v>2091.4233042422638</v>
      </c>
      <c r="X187" s="19" t="e">
        <f t="shared" si="266"/>
        <v>#DIV/0!</v>
      </c>
      <c r="Y187" s="19">
        <f t="shared" si="266"/>
        <v>12096.579861964099</v>
      </c>
      <c r="Z187" s="19" t="e">
        <f t="shared" si="266"/>
        <v>#DIV/0!</v>
      </c>
      <c r="AA187" s="19">
        <f t="shared" si="266"/>
        <v>3294.5807541519712</v>
      </c>
      <c r="AB187" s="19">
        <f t="shared" si="266"/>
        <v>2055.043642164324</v>
      </c>
      <c r="AC187" s="19">
        <f t="shared" si="266"/>
        <v>742.37192414584229</v>
      </c>
      <c r="AD187" s="19">
        <f t="shared" si="266"/>
        <v>47644.545787832387</v>
      </c>
      <c r="AE187" s="19">
        <f t="shared" si="266"/>
        <v>229469.35227054503</v>
      </c>
      <c r="AF187" s="19">
        <f t="shared" si="266"/>
        <v>4895.9379243916756</v>
      </c>
      <c r="AG187" s="19">
        <f t="shared" si="266"/>
        <v>2883.0962209226068</v>
      </c>
      <c r="AH187" s="19">
        <f t="shared" si="266"/>
        <v>250892.39864404101</v>
      </c>
      <c r="AI187" s="19" t="e">
        <f t="shared" si="266"/>
        <v>#DIV/0!</v>
      </c>
      <c r="AJ187" s="19" t="e">
        <f t="shared" si="266"/>
        <v>#DIV/0!</v>
      </c>
      <c r="AK187" s="19" t="e">
        <f t="shared" si="266"/>
        <v>#DIV/0!</v>
      </c>
      <c r="AL187" s="19" t="e">
        <f t="shared" si="266"/>
        <v>#DIV/0!</v>
      </c>
      <c r="AM187" s="19" t="e">
        <f t="shared" si="266"/>
        <v>#DIV/0!</v>
      </c>
      <c r="AN187" s="19" t="e">
        <f t="shared" si="266"/>
        <v>#DIV/0!</v>
      </c>
      <c r="AO187" s="19" t="e">
        <f t="shared" si="266"/>
        <v>#DIV/0!</v>
      </c>
      <c r="AP187" s="19" t="e">
        <f t="shared" si="266"/>
        <v>#DIV/0!</v>
      </c>
      <c r="AQ187" s="40"/>
      <c r="AR187" s="40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</row>
    <row r="188" spans="1:80" s="48" customFormat="1" ht="15.5" x14ac:dyDescent="0.35">
      <c r="A188" s="33" t="s">
        <v>40</v>
      </c>
      <c r="B188" s="43"/>
      <c r="C188" s="44">
        <f>+C187*100/C186</f>
        <v>51.508733721889676</v>
      </c>
      <c r="D188" s="44">
        <f t="shared" ref="D188:AP188" si="267">+D187*100/D186</f>
        <v>83.51065673649552</v>
      </c>
      <c r="E188" s="44">
        <f t="shared" si="267"/>
        <v>55.269248564731512</v>
      </c>
      <c r="F188" s="44">
        <f t="shared" si="267"/>
        <v>73.60162269389285</v>
      </c>
      <c r="G188" s="44" t="e">
        <f t="shared" si="267"/>
        <v>#DIV/0!</v>
      </c>
      <c r="H188" s="44">
        <f t="shared" si="267"/>
        <v>51.45651151641421</v>
      </c>
      <c r="I188" s="45" t="e">
        <f t="shared" si="267"/>
        <v>#DIV/0!</v>
      </c>
      <c r="J188" s="44" t="e">
        <f t="shared" si="267"/>
        <v>#DIV/0!</v>
      </c>
      <c r="K188" s="44" t="e">
        <f t="shared" si="267"/>
        <v>#DIV/0!</v>
      </c>
      <c r="L188" s="44" t="e">
        <f t="shared" si="267"/>
        <v>#DIV/0!</v>
      </c>
      <c r="M188" s="44" t="e">
        <f t="shared" si="267"/>
        <v>#DIV/0!</v>
      </c>
      <c r="N188" s="44" t="e">
        <f t="shared" si="267"/>
        <v>#DIV/0!</v>
      </c>
      <c r="O188" s="44">
        <f t="shared" si="267"/>
        <v>122.19812870069526</v>
      </c>
      <c r="P188" s="44">
        <f t="shared" si="267"/>
        <v>286.67648099192104</v>
      </c>
      <c r="Q188" s="44">
        <f t="shared" si="267"/>
        <v>219.25088114301329</v>
      </c>
      <c r="R188" s="44">
        <f t="shared" si="267"/>
        <v>226.42007515337224</v>
      </c>
      <c r="S188" s="44">
        <f t="shared" si="267"/>
        <v>231.21417960864707</v>
      </c>
      <c r="T188" s="44">
        <f t="shared" si="267"/>
        <v>247.38835091500567</v>
      </c>
      <c r="U188" s="44" t="e">
        <f t="shared" si="267"/>
        <v>#DIV/0!</v>
      </c>
      <c r="V188" s="45" t="e">
        <f t="shared" si="267"/>
        <v>#DIV/0!</v>
      </c>
      <c r="W188" s="44">
        <f t="shared" si="267"/>
        <v>-350.29767154718047</v>
      </c>
      <c r="X188" s="44" t="e">
        <f t="shared" si="267"/>
        <v>#DIV/0!</v>
      </c>
      <c r="Y188" s="44">
        <f t="shared" si="267"/>
        <v>594.97298856966472</v>
      </c>
      <c r="Z188" s="45" t="e">
        <f t="shared" si="267"/>
        <v>#DIV/0!</v>
      </c>
      <c r="AA188" s="44">
        <f t="shared" si="267"/>
        <v>176.13329086246259</v>
      </c>
      <c r="AB188" s="44">
        <f t="shared" si="267"/>
        <v>28.07241083154485</v>
      </c>
      <c r="AC188" s="44">
        <f t="shared" si="267"/>
        <v>71.53530398314102</v>
      </c>
      <c r="AD188" s="44">
        <f t="shared" si="267"/>
        <v>158.75911472935502</v>
      </c>
      <c r="AE188" s="44">
        <f t="shared" si="267"/>
        <v>144.63917878693744</v>
      </c>
      <c r="AF188" s="44">
        <f t="shared" si="267"/>
        <v>180.37316366450298</v>
      </c>
      <c r="AG188" s="44">
        <f t="shared" si="267"/>
        <v>162.62849307407132</v>
      </c>
      <c r="AH188" s="44">
        <f t="shared" si="267"/>
        <v>132.43755349056954</v>
      </c>
      <c r="AI188" s="44" t="e">
        <f t="shared" si="267"/>
        <v>#DIV/0!</v>
      </c>
      <c r="AJ188" s="44" t="e">
        <f t="shared" si="267"/>
        <v>#DIV/0!</v>
      </c>
      <c r="AK188" s="44" t="e">
        <f t="shared" si="267"/>
        <v>#DIV/0!</v>
      </c>
      <c r="AL188" s="44" t="e">
        <f t="shared" si="267"/>
        <v>#DIV/0!</v>
      </c>
      <c r="AM188" s="44" t="e">
        <f t="shared" si="267"/>
        <v>#DIV/0!</v>
      </c>
      <c r="AN188" s="45" t="e">
        <f t="shared" si="267"/>
        <v>#DIV/0!</v>
      </c>
      <c r="AO188" s="45" t="e">
        <f t="shared" si="267"/>
        <v>#DIV/0!</v>
      </c>
      <c r="AP188" s="44" t="e">
        <f t="shared" si="267"/>
        <v>#DIV/0!</v>
      </c>
      <c r="AQ188" s="46"/>
      <c r="AR188" s="46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</row>
    <row r="189" spans="1:80" ht="15.5" x14ac:dyDescent="0.35">
      <c r="C189" s="16"/>
      <c r="D189" s="13"/>
      <c r="E189" s="13"/>
      <c r="F189" s="13"/>
      <c r="G189" s="13"/>
      <c r="H189" s="9"/>
      <c r="I189" s="8"/>
      <c r="J189" s="8"/>
      <c r="K189" s="8"/>
      <c r="L189" s="8"/>
      <c r="M189" s="8"/>
      <c r="N189" s="9"/>
      <c r="O189" s="16"/>
      <c r="P189" s="13"/>
      <c r="Q189" s="13"/>
      <c r="R189" s="13"/>
      <c r="S189" s="13"/>
      <c r="T189" s="9"/>
      <c r="U189" s="8"/>
      <c r="V189" s="8"/>
      <c r="W189" s="8"/>
      <c r="X189" s="8"/>
      <c r="Y189" s="8"/>
      <c r="Z189" s="9"/>
      <c r="AA189" s="16"/>
      <c r="AB189" s="13"/>
      <c r="AC189" s="13"/>
      <c r="AD189" s="13"/>
      <c r="AE189" s="13"/>
      <c r="AF189" s="13"/>
      <c r="AG189" s="13"/>
      <c r="AH189" s="12"/>
      <c r="AI189" s="13"/>
      <c r="AJ189" s="13"/>
      <c r="AK189" s="13"/>
      <c r="AL189" s="13"/>
      <c r="AM189" s="13"/>
      <c r="AN189" s="13"/>
      <c r="AO189" s="13"/>
      <c r="AP189" s="13"/>
    </row>
    <row r="190" spans="1:80" ht="15.5" x14ac:dyDescent="0.35">
      <c r="A190" s="22" t="s">
        <v>173</v>
      </c>
      <c r="B190" s="22">
        <v>38.799999999999997</v>
      </c>
      <c r="C190" s="16"/>
      <c r="D190" s="13">
        <v>186004.64</v>
      </c>
      <c r="E190" s="13">
        <v>13516.37</v>
      </c>
      <c r="F190" s="13">
        <v>15605.09</v>
      </c>
      <c r="G190" s="13"/>
      <c r="H190" s="9">
        <f t="shared" si="201"/>
        <v>215126.1</v>
      </c>
      <c r="I190" s="31">
        <f t="shared" ref="I190:I205" si="268">(C190+149.43)/300794*2*288.25/1000*1000/B190/10</f>
        <v>7.3813570495792266E-4</v>
      </c>
      <c r="J190" s="30">
        <f>(D190+149.43)/300794*2*288.25/1000*1000/B190/10</f>
        <v>0.91954069256666349</v>
      </c>
      <c r="K190" s="31">
        <f>(E190+149.43)/300794*2*288.25/1000*1000/B190/10</f>
        <v>6.7504616989988497E-2</v>
      </c>
      <c r="L190" s="30">
        <f>(F190+149.43)/300794*2*288.25/1000*1000/B190/10</f>
        <v>7.7822215930359998E-2</v>
      </c>
      <c r="M190" s="8"/>
      <c r="N190" s="9">
        <f>SUM(I190:M190)</f>
        <v>1.06560566119197</v>
      </c>
      <c r="O190" s="7"/>
      <c r="P190" s="8">
        <v>19369.71</v>
      </c>
      <c r="Q190" s="8">
        <v>397.27</v>
      </c>
      <c r="R190" s="8">
        <v>25998.68</v>
      </c>
      <c r="S190" s="8">
        <v>1413.06</v>
      </c>
      <c r="T190" s="9">
        <f>SUM(O190:S190)</f>
        <v>47178.720000000001</v>
      </c>
      <c r="U190" s="30">
        <f t="shared" ref="U190:U205" si="269">(O190-4195.6)/220309*2*302.28/1000*1000/B190/10</f>
        <v>-2.9673551014781353E-2</v>
      </c>
      <c r="V190" s="30">
        <f>(P190-4195.6)/220309*2*302.28/1000*1000/B190/10</f>
        <v>0.10731950786273807</v>
      </c>
      <c r="W190" s="10">
        <f t="shared" ref="W190:W205" si="270">(Q190-4195.6)/220309*2*302.28/1000*1000*B190</f>
        <v>-404.41903567371276</v>
      </c>
      <c r="X190" s="30">
        <f>(R190-4195.6)/220309*2*302.28/1000*1000/B190*10</f>
        <v>15.420316680793187</v>
      </c>
      <c r="Y190" s="8">
        <f t="shared" ref="Y190:Y205" si="271">(S190-4195.6)/220309*2*302.28/1000*1000*B190</f>
        <v>-296.26497527164116</v>
      </c>
      <c r="Z190" s="11">
        <f>SUM(U190:Y190)</f>
        <v>-685.18604830771278</v>
      </c>
      <c r="AA190" s="7"/>
      <c r="AB190" s="8">
        <v>8506.99</v>
      </c>
      <c r="AC190" s="8"/>
      <c r="AD190" s="8"/>
      <c r="AE190" s="8">
        <v>584893.16</v>
      </c>
      <c r="AF190" s="8"/>
      <c r="AG190" s="8">
        <v>696.03</v>
      </c>
      <c r="AH190" s="12">
        <f>SUM(AA190:AG190)</f>
        <v>594096.18000000005</v>
      </c>
      <c r="AI190" s="20">
        <f t="shared" ref="AI190:AI205" si="272">(AA190-63.701)/2108.2*2*272.2/1000*1000/B190/10</f>
        <v>-4.2395604497705089E-2</v>
      </c>
      <c r="AJ190" s="13">
        <f>(AB190-63.701)/2108.2*2*272.2/1000*1000/B190/10</f>
        <v>5.619351989824712</v>
      </c>
      <c r="AK190" s="20">
        <f t="shared" ref="AK190:AK205" si="273">(AC190-63.701)/2108.2*2*272.2/1000*1000/B190/10</f>
        <v>-4.2395604497705089E-2</v>
      </c>
      <c r="AL190" s="32">
        <f t="shared" ref="AL190:AL205" si="274">(AD190-63.701)/2108.2*2*272.2/1000*1000/B190/10</f>
        <v>-4.2395604497705089E-2</v>
      </c>
      <c r="AM190" s="20">
        <f t="shared" ref="AM190:AM205" si="275">(AE190-63.701)/2108.2*2*272.2/1000*1000/B190/10</f>
        <v>389.22777416949242</v>
      </c>
      <c r="AN190" s="32">
        <f t="shared" ref="AN190:AN205" si="276">(AF190-63.701)/2108.2*2*272.2/1000*1000/B190/10</f>
        <v>-4.2395604497705089E-2</v>
      </c>
      <c r="AO190" s="32">
        <f>(AG190-63.701)/2108.2*2*272.2/1000*1000/B190/10</f>
        <v>0.42084064922731762</v>
      </c>
      <c r="AP190" s="14">
        <f>SUM(AI190:AO190)</f>
        <v>395.09838439055363</v>
      </c>
    </row>
    <row r="191" spans="1:80" ht="15.5" x14ac:dyDescent="0.35">
      <c r="A191" s="24" t="s">
        <v>174</v>
      </c>
      <c r="B191" s="24">
        <v>29.6</v>
      </c>
      <c r="C191" s="16"/>
      <c r="D191" s="13">
        <v>3638.08</v>
      </c>
      <c r="E191" s="13">
        <v>5021.3900000000003</v>
      </c>
      <c r="F191" s="13">
        <v>8653.49</v>
      </c>
      <c r="G191" s="13"/>
      <c r="H191" s="9">
        <f t="shared" si="201"/>
        <v>17312.96</v>
      </c>
      <c r="I191" s="31">
        <f t="shared" si="268"/>
        <v>9.6755626190430397E-4</v>
      </c>
      <c r="J191" s="30">
        <f t="shared" ref="J191:J205" si="277">(D191+149.43)/300794*2*288.25/1000*1000/B191/10</f>
        <v>2.452405151258228E-2</v>
      </c>
      <c r="K191" s="31">
        <f t="shared" ref="K191:K205" si="278">(E191+149.43)/300794*2*288.25/1000*1000/B191/10</f>
        <v>3.348095610105075E-2</v>
      </c>
      <c r="L191" s="30">
        <f t="shared" ref="L191:L205" si="279">(F191+149.43)/300794*2*288.25/1000*1000/B191/10</f>
        <v>5.6998730971308545E-2</v>
      </c>
      <c r="M191" s="8"/>
      <c r="N191" s="9">
        <f t="shared" ref="N191:N204" si="280">SUM(I191:M191)</f>
        <v>0.11597129484684587</v>
      </c>
      <c r="O191" s="7"/>
      <c r="P191" s="8">
        <v>19369.71</v>
      </c>
      <c r="Q191" s="8">
        <v>397.27</v>
      </c>
      <c r="R191" s="8">
        <v>25998.68</v>
      </c>
      <c r="S191" s="8">
        <v>1413.06</v>
      </c>
      <c r="T191" s="9">
        <f>SUM(O191:S191)</f>
        <v>47178.720000000001</v>
      </c>
      <c r="U191" s="30">
        <f t="shared" si="269"/>
        <v>-3.8896411465321495E-2</v>
      </c>
      <c r="V191" s="30">
        <f t="shared" ref="V191:V205" si="281">(P191-4195.6)/220309*2*302.28/1000*1000/B191/10</f>
        <v>0.14067557111737286</v>
      </c>
      <c r="W191" s="10">
        <f t="shared" si="270"/>
        <v>-308.52586226654381</v>
      </c>
      <c r="X191" s="30">
        <f t="shared" ref="X191:X205" si="282">(R191-4195.6)/220309*2*302.28/1000*1000/B191*10</f>
        <v>20.213117811309985</v>
      </c>
      <c r="Y191" s="8">
        <f t="shared" si="271"/>
        <v>-226.01657907321081</v>
      </c>
      <c r="Z191" s="11">
        <f t="shared" ref="Z191:Z205" si="283">SUM(U191:Y191)</f>
        <v>-514.22754436879256</v>
      </c>
      <c r="AA191" s="7"/>
      <c r="AB191" s="8">
        <v>8506.99</v>
      </c>
      <c r="AC191" s="8"/>
      <c r="AD191" s="8"/>
      <c r="AE191" s="8">
        <v>584893.16</v>
      </c>
      <c r="AF191" s="8"/>
      <c r="AG191" s="8">
        <v>696.03</v>
      </c>
      <c r="AH191" s="12">
        <f>SUM(AA191:AG191)</f>
        <v>594096.18000000005</v>
      </c>
      <c r="AI191" s="20">
        <f t="shared" si="272"/>
        <v>-5.5572616706451264E-2</v>
      </c>
      <c r="AJ191" s="13">
        <f t="shared" ref="AJ191:AJ203" si="284">(AB191-63.701)/2108.2*2*272.2/1000*1000/B191/10</f>
        <v>7.3659073380134732</v>
      </c>
      <c r="AK191" s="20">
        <f t="shared" si="273"/>
        <v>-5.5572616706451264E-2</v>
      </c>
      <c r="AL191" s="32">
        <f t="shared" si="274"/>
        <v>-5.5572616706451264E-2</v>
      </c>
      <c r="AM191" s="20">
        <f t="shared" si="275"/>
        <v>510.20397424919946</v>
      </c>
      <c r="AN191" s="32">
        <f t="shared" si="276"/>
        <v>-5.5572616706451264E-2</v>
      </c>
      <c r="AO191" s="32">
        <f t="shared" ref="AO191:AO203" si="285">(AG191-63.701)/2108.2*2*272.2/1000*1000/B191/10</f>
        <v>0.55164247263580812</v>
      </c>
      <c r="AP191" s="14">
        <f t="shared" ref="AP191:AP203" si="286">SUM(AI191:AO191)</f>
        <v>517.89923359302293</v>
      </c>
    </row>
    <row r="192" spans="1:80" ht="15.5" x14ac:dyDescent="0.35">
      <c r="A192" s="24" t="s">
        <v>175</v>
      </c>
      <c r="B192" s="24">
        <v>46.3</v>
      </c>
      <c r="C192" s="16"/>
      <c r="D192" s="13">
        <v>6646.31</v>
      </c>
      <c r="E192" s="13">
        <v>1049.06</v>
      </c>
      <c r="F192" s="13">
        <v>1483.94</v>
      </c>
      <c r="G192" s="13"/>
      <c r="H192" s="9">
        <f t="shared" si="201"/>
        <v>9179.3100000000013</v>
      </c>
      <c r="I192" s="31">
        <f t="shared" si="268"/>
        <v>6.1856728622823761E-4</v>
      </c>
      <c r="J192" s="30">
        <f t="shared" si="277"/>
        <v>2.813104764580529E-2</v>
      </c>
      <c r="K192" s="31">
        <f t="shared" si="278"/>
        <v>4.9611638015905814E-3</v>
      </c>
      <c r="L192" s="30">
        <f t="shared" si="279"/>
        <v>6.7613548036312421E-3</v>
      </c>
      <c r="M192" s="8"/>
      <c r="N192" s="9">
        <f t="shared" si="280"/>
        <v>4.0472133537255352E-2</v>
      </c>
      <c r="O192" s="16"/>
      <c r="P192" s="13">
        <v>589.5</v>
      </c>
      <c r="Q192" s="13"/>
      <c r="R192" s="13">
        <v>2620.6</v>
      </c>
      <c r="S192" s="13"/>
      <c r="T192" s="9">
        <f t="shared" ref="T192:T193" si="287">SUM(O192:S192)</f>
        <v>3210.1</v>
      </c>
      <c r="U192" s="30">
        <f t="shared" si="269"/>
        <v>-2.4866820288844845E-2</v>
      </c>
      <c r="V192" s="30">
        <f t="shared" si="281"/>
        <v>-2.1372924169035037E-2</v>
      </c>
      <c r="W192" s="10">
        <f t="shared" si="270"/>
        <v>-533.06753984993804</v>
      </c>
      <c r="X192" s="30">
        <f t="shared" si="282"/>
        <v>-0.93348369613239213</v>
      </c>
      <c r="Y192" s="8">
        <f t="shared" si="271"/>
        <v>-533.06753984993804</v>
      </c>
      <c r="Z192" s="11">
        <f t="shared" si="283"/>
        <v>-1067.1148031404664</v>
      </c>
      <c r="AA192" s="16">
        <v>196.4</v>
      </c>
      <c r="AB192" s="13"/>
      <c r="AC192" s="13">
        <v>1883.6</v>
      </c>
      <c r="AD192" s="13">
        <v>15864.03</v>
      </c>
      <c r="AE192" s="13">
        <v>31673.03</v>
      </c>
      <c r="AF192" s="13">
        <v>330.96</v>
      </c>
      <c r="AG192" s="13"/>
      <c r="AH192" s="12">
        <f t="shared" ref="AH192:AH193" si="288">SUM(AA192:AG192)</f>
        <v>49948.02</v>
      </c>
      <c r="AI192" s="20">
        <f t="shared" si="272"/>
        <v>7.4010436671944152E-2</v>
      </c>
      <c r="AJ192" s="13">
        <f>(AB192-63.701)/2108.2*2*272.2/1000*1000/B192/10</f>
        <v>-3.5528065972158906E-2</v>
      </c>
      <c r="AK192" s="20">
        <f t="shared" si="273"/>
        <v>1.0150153331135465</v>
      </c>
      <c r="AL192" s="32">
        <f t="shared" si="274"/>
        <v>8.812344093402233</v>
      </c>
      <c r="AM192" s="20">
        <f t="shared" si="275"/>
        <v>17.629524278232299</v>
      </c>
      <c r="AN192" s="32">
        <f t="shared" si="276"/>
        <v>0.14905881200692633</v>
      </c>
      <c r="AO192" s="32">
        <f>(AG192-63.701)/2108.2*2*272.2/1000*1000/B192/10</f>
        <v>-3.5528065972158906E-2</v>
      </c>
      <c r="AP192" s="14">
        <f>SUM(AI192:AO192)</f>
        <v>27.608896821482631</v>
      </c>
    </row>
    <row r="193" spans="1:80" ht="15.5" x14ac:dyDescent="0.35">
      <c r="A193" s="24" t="s">
        <v>176</v>
      </c>
      <c r="B193" s="24">
        <v>39.200000000000003</v>
      </c>
      <c r="C193" s="16"/>
      <c r="D193" s="13">
        <v>2177.4699999999998</v>
      </c>
      <c r="E193" s="13">
        <v>2802.43</v>
      </c>
      <c r="F193" s="13">
        <v>3519.17</v>
      </c>
      <c r="G193" s="13"/>
      <c r="H193" s="9">
        <f t="shared" si="201"/>
        <v>8499.07</v>
      </c>
      <c r="I193" s="31">
        <f t="shared" si="268"/>
        <v>7.3060370796855609E-4</v>
      </c>
      <c r="J193" s="30">
        <f t="shared" si="277"/>
        <v>1.1376843793562423E-2</v>
      </c>
      <c r="K193" s="31">
        <f t="shared" si="278"/>
        <v>1.4432442356983616E-2</v>
      </c>
      <c r="L193" s="30">
        <f t="shared" si="279"/>
        <v>1.7936778177430536E-2</v>
      </c>
      <c r="M193" s="8"/>
      <c r="N193" s="9">
        <f t="shared" si="280"/>
        <v>4.4476668035945133E-2</v>
      </c>
      <c r="O193" s="16"/>
      <c r="P193" s="13">
        <v>23902.67</v>
      </c>
      <c r="Q193" s="13"/>
      <c r="R193" s="13">
        <v>108660.7</v>
      </c>
      <c r="S193" s="13">
        <v>2531.73</v>
      </c>
      <c r="T193" s="9">
        <f t="shared" si="287"/>
        <v>135095.1</v>
      </c>
      <c r="U193" s="30">
        <f t="shared" si="269"/>
        <v>-2.9370759677895819E-2</v>
      </c>
      <c r="V193" s="30">
        <f t="shared" si="281"/>
        <v>0.13795681593227913</v>
      </c>
      <c r="W193" s="10">
        <f t="shared" si="270"/>
        <v>-451.32284151441843</v>
      </c>
      <c r="X193" s="30">
        <f t="shared" si="282"/>
        <v>73.129453399450725</v>
      </c>
      <c r="Y193" s="8">
        <f t="shared" si="271"/>
        <v>-178.98334834364462</v>
      </c>
      <c r="Z193" s="11">
        <f t="shared" si="283"/>
        <v>-557.0681504023579</v>
      </c>
      <c r="AA193" s="16"/>
      <c r="AB193" s="13"/>
      <c r="AC193" s="13">
        <v>1931.02</v>
      </c>
      <c r="AD193" s="13">
        <v>14562.09</v>
      </c>
      <c r="AE193" s="13">
        <v>52772.639999999999</v>
      </c>
      <c r="AF193" s="13">
        <v>588.23</v>
      </c>
      <c r="AG193" s="13">
        <v>899.79</v>
      </c>
      <c r="AH193" s="12">
        <f t="shared" si="288"/>
        <v>70753.76999999999</v>
      </c>
      <c r="AI193" s="20">
        <f t="shared" si="272"/>
        <v>-4.1962996288544822E-2</v>
      </c>
      <c r="AJ193" s="13">
        <f t="shared" ref="AJ193:AJ205" si="289">(AB193-63.701)/2108.2*2*272.2/1000*1000/B193/10</f>
        <v>-4.1962996288544822E-2</v>
      </c>
      <c r="AK193" s="20">
        <f t="shared" si="273"/>
        <v>1.230095293112027</v>
      </c>
      <c r="AL193" s="32">
        <f t="shared" si="274"/>
        <v>9.5508052274984561</v>
      </c>
      <c r="AM193" s="20">
        <f t="shared" si="275"/>
        <v>34.721982569035575</v>
      </c>
      <c r="AN193" s="32">
        <f t="shared" si="276"/>
        <v>0.34553317028357688</v>
      </c>
      <c r="AO193" s="32">
        <f t="shared" ref="AO193:AO205" si="290">(AG193-63.701)/2108.2*2*272.2/1000*1000/B193/10</f>
        <v>0.55077313706053521</v>
      </c>
      <c r="AP193" s="14">
        <f t="shared" ref="AP193:AP205" si="291">SUM(AI193:AO193)</f>
        <v>46.315263404413081</v>
      </c>
    </row>
    <row r="194" spans="1:80" ht="15.5" x14ac:dyDescent="0.35">
      <c r="A194" s="24"/>
      <c r="B194" s="24"/>
      <c r="C194" s="16"/>
      <c r="D194" s="13"/>
      <c r="E194" s="13"/>
      <c r="F194" s="13"/>
      <c r="G194" s="13"/>
      <c r="H194" s="9"/>
      <c r="I194" s="31" t="e">
        <f t="shared" si="268"/>
        <v>#DIV/0!</v>
      </c>
      <c r="J194" s="30" t="e">
        <f t="shared" si="277"/>
        <v>#DIV/0!</v>
      </c>
      <c r="K194" s="31" t="e">
        <f t="shared" si="278"/>
        <v>#DIV/0!</v>
      </c>
      <c r="L194" s="30" t="e">
        <f t="shared" si="279"/>
        <v>#DIV/0!</v>
      </c>
      <c r="M194" s="8"/>
      <c r="N194" s="9" t="e">
        <f t="shared" si="280"/>
        <v>#DIV/0!</v>
      </c>
      <c r="O194" s="16"/>
      <c r="P194" s="13"/>
      <c r="Q194" s="13"/>
      <c r="R194" s="13"/>
      <c r="S194" s="13"/>
      <c r="T194" s="9"/>
      <c r="U194" s="30" t="e">
        <f t="shared" si="269"/>
        <v>#DIV/0!</v>
      </c>
      <c r="V194" s="30" t="e">
        <f t="shared" si="281"/>
        <v>#DIV/0!</v>
      </c>
      <c r="W194" s="10">
        <f t="shared" si="270"/>
        <v>0</v>
      </c>
      <c r="X194" s="30" t="e">
        <f t="shared" si="282"/>
        <v>#DIV/0!</v>
      </c>
      <c r="Y194" s="8">
        <f t="shared" si="271"/>
        <v>0</v>
      </c>
      <c r="Z194" s="11" t="e">
        <f t="shared" si="283"/>
        <v>#DIV/0!</v>
      </c>
      <c r="AA194" s="16"/>
      <c r="AB194" s="13"/>
      <c r="AC194" s="13"/>
      <c r="AD194" s="13"/>
      <c r="AE194" s="13"/>
      <c r="AF194" s="13"/>
      <c r="AG194" s="13"/>
      <c r="AH194" s="12"/>
      <c r="AI194" s="20" t="e">
        <f t="shared" si="272"/>
        <v>#DIV/0!</v>
      </c>
      <c r="AJ194" s="13" t="e">
        <f t="shared" si="289"/>
        <v>#DIV/0!</v>
      </c>
      <c r="AK194" s="20" t="e">
        <f t="shared" si="273"/>
        <v>#DIV/0!</v>
      </c>
      <c r="AL194" s="32" t="e">
        <f t="shared" si="274"/>
        <v>#DIV/0!</v>
      </c>
      <c r="AM194" s="20" t="e">
        <f t="shared" si="275"/>
        <v>#DIV/0!</v>
      </c>
      <c r="AN194" s="32" t="e">
        <f t="shared" si="276"/>
        <v>#DIV/0!</v>
      </c>
      <c r="AO194" s="32" t="e">
        <f t="shared" si="290"/>
        <v>#DIV/0!</v>
      </c>
      <c r="AP194" s="14" t="e">
        <f t="shared" si="291"/>
        <v>#DIV/0!</v>
      </c>
    </row>
    <row r="195" spans="1:80" ht="15.5" x14ac:dyDescent="0.35">
      <c r="A195" s="18" t="s">
        <v>177</v>
      </c>
      <c r="B195" s="18">
        <v>64.8</v>
      </c>
      <c r="C195" s="16"/>
      <c r="D195" s="13">
        <v>22553.69</v>
      </c>
      <c r="E195" s="13">
        <v>14939.5</v>
      </c>
      <c r="F195" s="13">
        <v>4324.13</v>
      </c>
      <c r="G195" s="13"/>
      <c r="H195" s="9">
        <f t="shared" si="201"/>
        <v>41817.32</v>
      </c>
      <c r="I195" s="31">
        <f t="shared" si="268"/>
        <v>4.4197014432665742E-4</v>
      </c>
      <c r="J195" s="30">
        <f t="shared" si="277"/>
        <v>6.7149175018841073E-2</v>
      </c>
      <c r="K195" s="31">
        <f t="shared" si="278"/>
        <v>4.4628632602789479E-2</v>
      </c>
      <c r="L195" s="30">
        <f t="shared" si="279"/>
        <v>1.3231479347212485E-2</v>
      </c>
      <c r="M195" s="8"/>
      <c r="N195" s="9">
        <f t="shared" si="280"/>
        <v>0.12545125711316968</v>
      </c>
      <c r="O195" s="16"/>
      <c r="P195" s="13">
        <v>1890.41</v>
      </c>
      <c r="Q195" s="13"/>
      <c r="R195" s="13">
        <v>13912.63</v>
      </c>
      <c r="S195" s="13"/>
      <c r="T195" s="9">
        <f t="shared" ref="T195:T205" si="292">SUM(O195:S195)</f>
        <v>15803.039999999999</v>
      </c>
      <c r="U195" s="30">
        <f t="shared" si="269"/>
        <v>-1.7767496595270313E-2</v>
      </c>
      <c r="V195" s="30">
        <f t="shared" si="281"/>
        <v>-9.7620019726501993E-3</v>
      </c>
      <c r="W195" s="10">
        <f t="shared" si="270"/>
        <v>-746.06428903403855</v>
      </c>
      <c r="X195" s="30">
        <f t="shared" si="282"/>
        <v>4.1149608504418786</v>
      </c>
      <c r="Y195" s="8">
        <f t="shared" si="271"/>
        <v>-746.06428903403855</v>
      </c>
      <c r="Z195" s="11">
        <f t="shared" si="283"/>
        <v>-1488.041146716203</v>
      </c>
      <c r="AA195" s="16"/>
      <c r="AB195" s="13"/>
      <c r="AC195" s="13">
        <v>465.77</v>
      </c>
      <c r="AD195" s="13">
        <v>5046.1499999999996</v>
      </c>
      <c r="AE195" s="13">
        <v>32068.91</v>
      </c>
      <c r="AF195" s="13">
        <v>1162.5</v>
      </c>
      <c r="AG195" s="13"/>
      <c r="AH195" s="12">
        <f t="shared" ref="AH195:AH205" si="293">SUM(AA195:AG195)</f>
        <v>38743.33</v>
      </c>
      <c r="AI195" s="20">
        <f t="shared" si="272"/>
        <v>-2.5385022446156751E-2</v>
      </c>
      <c r="AJ195" s="13">
        <f t="shared" si="289"/>
        <v>-2.5385022446156751E-2</v>
      </c>
      <c r="AK195" s="20">
        <f t="shared" si="273"/>
        <v>0.16022559441615983</v>
      </c>
      <c r="AL195" s="32">
        <f t="shared" si="274"/>
        <v>1.985519531904228</v>
      </c>
      <c r="AM195" s="20">
        <f t="shared" si="275"/>
        <v>12.754163182036987</v>
      </c>
      <c r="AN195" s="32">
        <f t="shared" si="276"/>
        <v>0.43787440195310257</v>
      </c>
      <c r="AO195" s="32">
        <f t="shared" si="290"/>
        <v>-2.5385022446156751E-2</v>
      </c>
      <c r="AP195" s="14">
        <f t="shared" si="291"/>
        <v>15.261627642972007</v>
      </c>
    </row>
    <row r="196" spans="1:80" ht="15.5" x14ac:dyDescent="0.35">
      <c r="A196" s="18" t="s">
        <v>178</v>
      </c>
      <c r="B196" s="18">
        <v>85.1</v>
      </c>
      <c r="C196" s="16">
        <v>338.65</v>
      </c>
      <c r="D196" s="13">
        <v>467.22</v>
      </c>
      <c r="E196" s="13">
        <v>12638.46</v>
      </c>
      <c r="F196" s="13">
        <v>10590.72</v>
      </c>
      <c r="G196" s="13"/>
      <c r="H196" s="9">
        <f t="shared" si="201"/>
        <v>24035.05</v>
      </c>
      <c r="I196" s="31">
        <f t="shared" si="268"/>
        <v>1.0992376487120687E-3</v>
      </c>
      <c r="J196" s="30">
        <f t="shared" si="277"/>
        <v>1.3887987544629924E-3</v>
      </c>
      <c r="K196" s="31">
        <f t="shared" si="278"/>
        <v>2.8800463316645996E-2</v>
      </c>
      <c r="L196" s="30">
        <f t="shared" si="279"/>
        <v>2.4188610950694404E-2</v>
      </c>
      <c r="M196" s="8"/>
      <c r="N196" s="9">
        <f t="shared" si="280"/>
        <v>5.5477110670515459E-2</v>
      </c>
      <c r="O196" s="16"/>
      <c r="P196" s="13">
        <v>20757.36</v>
      </c>
      <c r="Q196" s="13"/>
      <c r="R196" s="13">
        <v>2657.77</v>
      </c>
      <c r="S196" s="13"/>
      <c r="T196" s="9">
        <f t="shared" si="292"/>
        <v>23415.13</v>
      </c>
      <c r="U196" s="30">
        <f t="shared" si="269"/>
        <v>-1.3529186596633566E-2</v>
      </c>
      <c r="V196" s="30">
        <f t="shared" si="281"/>
        <v>5.3405267758762011E-2</v>
      </c>
      <c r="W196" s="10">
        <f t="shared" si="270"/>
        <v>-979.78504624686229</v>
      </c>
      <c r="X196" s="30">
        <f t="shared" si="282"/>
        <v>-0.49589067174899892</v>
      </c>
      <c r="Y196" s="8">
        <f t="shared" si="271"/>
        <v>-979.78504624686229</v>
      </c>
      <c r="Z196" s="11">
        <f t="shared" si="283"/>
        <v>-1960.0261070843114</v>
      </c>
      <c r="AA196" s="16">
        <v>280</v>
      </c>
      <c r="AB196" s="13"/>
      <c r="AC196" s="13">
        <v>403</v>
      </c>
      <c r="AD196" s="13">
        <v>3594.13</v>
      </c>
      <c r="AE196" s="13">
        <v>52106.95</v>
      </c>
      <c r="AF196" s="13"/>
      <c r="AG196" s="13"/>
      <c r="AH196" s="12">
        <f t="shared" si="293"/>
        <v>56384.079999999994</v>
      </c>
      <c r="AI196" s="20">
        <f t="shared" si="272"/>
        <v>6.5634360642696621E-2</v>
      </c>
      <c r="AJ196" s="13">
        <f t="shared" si="289"/>
        <v>-1.9329605810939572E-2</v>
      </c>
      <c r="AK196" s="20">
        <f t="shared" si="273"/>
        <v>0.10295781733482967</v>
      </c>
      <c r="AL196" s="32">
        <f t="shared" si="274"/>
        <v>1.0712830397248014</v>
      </c>
      <c r="AM196" s="20">
        <f t="shared" si="275"/>
        <v>15.792145936336553</v>
      </c>
      <c r="AN196" s="32">
        <f t="shared" si="276"/>
        <v>-1.9329605810939572E-2</v>
      </c>
      <c r="AO196" s="32">
        <f t="shared" si="290"/>
        <v>-1.9329605810939572E-2</v>
      </c>
      <c r="AP196" s="14">
        <f t="shared" si="291"/>
        <v>16.974032336606065</v>
      </c>
    </row>
    <row r="197" spans="1:80" ht="15.5" x14ac:dyDescent="0.35">
      <c r="A197" s="18" t="s">
        <v>179</v>
      </c>
      <c r="B197" s="18">
        <v>127.8</v>
      </c>
      <c r="C197" s="16">
        <v>338.65</v>
      </c>
      <c r="D197" s="13">
        <v>12959.71</v>
      </c>
      <c r="E197" s="13">
        <v>7216.97</v>
      </c>
      <c r="F197" s="13">
        <v>22136.76</v>
      </c>
      <c r="G197" s="13"/>
      <c r="H197" s="9">
        <f t="shared" ref="H197:H245" si="294">SUM(C197:G197)</f>
        <v>42652.09</v>
      </c>
      <c r="I197" s="31">
        <f t="shared" si="268"/>
        <v>7.3196497578557939E-4</v>
      </c>
      <c r="J197" s="30">
        <f t="shared" si="277"/>
        <v>1.965954626837766E-2</v>
      </c>
      <c r="K197" s="31">
        <f t="shared" si="278"/>
        <v>1.1047260280337021E-2</v>
      </c>
      <c r="L197" s="30">
        <f t="shared" si="279"/>
        <v>3.342220644915346E-2</v>
      </c>
      <c r="M197" s="8"/>
      <c r="N197" s="9">
        <f t="shared" si="280"/>
        <v>6.4860977973653727E-2</v>
      </c>
      <c r="O197" s="16"/>
      <c r="P197" s="13">
        <v>144602.56</v>
      </c>
      <c r="Q197" s="13">
        <v>682.73</v>
      </c>
      <c r="R197" s="13">
        <v>344835.4</v>
      </c>
      <c r="S197" s="13">
        <v>1331.42</v>
      </c>
      <c r="T197" s="9">
        <f t="shared" si="292"/>
        <v>491452.11000000004</v>
      </c>
      <c r="U197" s="30">
        <f t="shared" si="269"/>
        <v>-9.0088715130948079E-3</v>
      </c>
      <c r="V197" s="30">
        <f t="shared" si="281"/>
        <v>0.30148447473168127</v>
      </c>
      <c r="W197" s="10">
        <f t="shared" si="270"/>
        <v>-1231.9699141848948</v>
      </c>
      <c r="X197" s="30">
        <f t="shared" si="282"/>
        <v>73.142820822917173</v>
      </c>
      <c r="Y197" s="8">
        <f t="shared" si="271"/>
        <v>-1004.4731483972057</v>
      </c>
      <c r="Z197" s="11">
        <f t="shared" si="283"/>
        <v>-2163.0077661559644</v>
      </c>
      <c r="AA197" s="16">
        <v>910.42</v>
      </c>
      <c r="AB197" s="13"/>
      <c r="AC197" s="13"/>
      <c r="AD197" s="13">
        <v>4337.6899999999996</v>
      </c>
      <c r="AE197" s="13">
        <v>76835.350000000006</v>
      </c>
      <c r="AF197" s="13">
        <v>444.42</v>
      </c>
      <c r="AG197" s="13">
        <v>704.87</v>
      </c>
      <c r="AH197" s="12">
        <f t="shared" si="293"/>
        <v>83232.75</v>
      </c>
      <c r="AI197" s="20">
        <f t="shared" si="272"/>
        <v>0.17108611281472047</v>
      </c>
      <c r="AJ197" s="13">
        <f t="shared" si="289"/>
        <v>-1.2871278986783705E-2</v>
      </c>
      <c r="AK197" s="20">
        <f t="shared" si="273"/>
        <v>-1.2871278986783705E-2</v>
      </c>
      <c r="AL197" s="32">
        <f t="shared" si="274"/>
        <v>0.86359248371995234</v>
      </c>
      <c r="AM197" s="20">
        <f t="shared" si="275"/>
        <v>15.512304556512992</v>
      </c>
      <c r="AN197" s="32">
        <f t="shared" si="276"/>
        <v>7.6927214087209067E-2</v>
      </c>
      <c r="AO197" s="32">
        <f t="shared" si="290"/>
        <v>0.12955314793609393</v>
      </c>
      <c r="AP197" s="14">
        <f t="shared" si="291"/>
        <v>16.7277209570974</v>
      </c>
    </row>
    <row r="198" spans="1:80" ht="15.5" x14ac:dyDescent="0.35">
      <c r="A198" s="18" t="s">
        <v>180</v>
      </c>
      <c r="B198" s="18">
        <v>22.9</v>
      </c>
      <c r="C198" s="16"/>
      <c r="D198" s="13">
        <v>18571.169999999998</v>
      </c>
      <c r="E198" s="13">
        <v>9704.9</v>
      </c>
      <c r="F198" s="13">
        <v>6797.58</v>
      </c>
      <c r="G198" s="13"/>
      <c r="H198" s="9">
        <f t="shared" si="294"/>
        <v>35073.65</v>
      </c>
      <c r="I198" s="31">
        <f t="shared" si="268"/>
        <v>1.2506404084003232E-3</v>
      </c>
      <c r="J198" s="30">
        <f t="shared" si="277"/>
        <v>0.1566803107106946</v>
      </c>
      <c r="K198" s="31">
        <f t="shared" si="278"/>
        <v>8.2474893232360028E-2</v>
      </c>
      <c r="L198" s="30">
        <f t="shared" si="279"/>
        <v>5.8142350422011178E-2</v>
      </c>
      <c r="M198" s="8"/>
      <c r="N198" s="9">
        <f t="shared" si="280"/>
        <v>0.29854819477346611</v>
      </c>
      <c r="O198" s="16">
        <v>98.74</v>
      </c>
      <c r="P198" s="13">
        <v>7005.8</v>
      </c>
      <c r="Q198" s="13"/>
      <c r="R198" s="13">
        <v>11268.28</v>
      </c>
      <c r="S198" s="13"/>
      <c r="T198" s="9">
        <f t="shared" si="292"/>
        <v>18372.82</v>
      </c>
      <c r="U198" s="30">
        <f t="shared" si="269"/>
        <v>-4.9093366135745706E-2</v>
      </c>
      <c r="V198" s="30">
        <f t="shared" si="281"/>
        <v>3.3675101788851115E-2</v>
      </c>
      <c r="W198" s="10">
        <f t="shared" si="270"/>
        <v>-263.65543547653522</v>
      </c>
      <c r="X198" s="30">
        <f t="shared" si="282"/>
        <v>8.4753120389997676</v>
      </c>
      <c r="Y198" s="8">
        <f t="shared" si="271"/>
        <v>-263.65543547653522</v>
      </c>
      <c r="Z198" s="11">
        <f t="shared" si="283"/>
        <v>-518.85097717841757</v>
      </c>
      <c r="AA198" s="16"/>
      <c r="AB198" s="13"/>
      <c r="AC198" s="13"/>
      <c r="AD198" s="13">
        <v>2996.82</v>
      </c>
      <c r="AE198" s="13">
        <v>24935.37</v>
      </c>
      <c r="AF198" s="13"/>
      <c r="AG198" s="13"/>
      <c r="AH198" s="12">
        <f t="shared" si="293"/>
        <v>27932.19</v>
      </c>
      <c r="AI198" s="20">
        <f t="shared" si="272"/>
        <v>-7.1831853908775431E-2</v>
      </c>
      <c r="AJ198" s="13">
        <f t="shared" si="289"/>
        <v>-7.1831853908775431E-2</v>
      </c>
      <c r="AK198" s="20">
        <f t="shared" si="273"/>
        <v>-7.1831853908775431E-2</v>
      </c>
      <c r="AL198" s="32">
        <f t="shared" si="274"/>
        <v>3.3075049921516695</v>
      </c>
      <c r="AM198" s="20">
        <f t="shared" si="275"/>
        <v>28.046311581849871</v>
      </c>
      <c r="AN198" s="32">
        <f t="shared" si="276"/>
        <v>-7.1831853908775431E-2</v>
      </c>
      <c r="AO198" s="32">
        <f t="shared" si="290"/>
        <v>-7.1831853908775431E-2</v>
      </c>
      <c r="AP198" s="14">
        <f t="shared" si="291"/>
        <v>30.994657304457661</v>
      </c>
    </row>
    <row r="199" spans="1:80" ht="15.5" x14ac:dyDescent="0.35">
      <c r="A199" s="18" t="s">
        <v>181</v>
      </c>
      <c r="B199" s="18">
        <v>35.200000000000003</v>
      </c>
      <c r="C199" s="16"/>
      <c r="D199" s="13">
        <v>1708.46</v>
      </c>
      <c r="E199" s="13">
        <v>1248.1099999999999</v>
      </c>
      <c r="F199" s="13">
        <v>5121.6899999999996</v>
      </c>
      <c r="G199" s="13"/>
      <c r="H199" s="9">
        <f t="shared" si="294"/>
        <v>8078.2599999999993</v>
      </c>
      <c r="I199" s="31">
        <f t="shared" si="268"/>
        <v>8.1362685660134651E-4</v>
      </c>
      <c r="J199" s="30">
        <f t="shared" si="277"/>
        <v>1.0115968685077132E-2</v>
      </c>
      <c r="K199" s="31">
        <f t="shared" si="278"/>
        <v>7.6094229885206848E-3</v>
      </c>
      <c r="L199" s="30">
        <f t="shared" si="279"/>
        <v>2.87005607733955E-2</v>
      </c>
      <c r="M199" s="8"/>
      <c r="N199" s="9">
        <f t="shared" si="280"/>
        <v>4.7239579303594667E-2</v>
      </c>
      <c r="O199" s="16"/>
      <c r="P199" s="13">
        <v>6744.14</v>
      </c>
      <c r="Q199" s="13"/>
      <c r="R199" s="13">
        <v>2087.02</v>
      </c>
      <c r="S199" s="13"/>
      <c r="T199" s="9">
        <f t="shared" si="292"/>
        <v>8831.16</v>
      </c>
      <c r="U199" s="30">
        <f t="shared" si="269"/>
        <v>-3.2708346004929438E-2</v>
      </c>
      <c r="V199" s="30">
        <f t="shared" si="281"/>
        <v>1.9868082783726489E-2</v>
      </c>
      <c r="W199" s="10">
        <f t="shared" si="270"/>
        <v>-405.26949033947778</v>
      </c>
      <c r="X199" s="30">
        <f t="shared" si="282"/>
        <v>-1.6438212465219304</v>
      </c>
      <c r="Y199" s="8">
        <f t="shared" si="271"/>
        <v>-405.26949033947778</v>
      </c>
      <c r="Z199" s="11">
        <f t="shared" si="283"/>
        <v>-812.19564218869868</v>
      </c>
      <c r="AA199" s="16"/>
      <c r="AB199" s="13"/>
      <c r="AC199" s="13">
        <v>341.23</v>
      </c>
      <c r="AD199" s="13">
        <v>5478.64</v>
      </c>
      <c r="AE199" s="13">
        <v>56173.33</v>
      </c>
      <c r="AF199" s="13"/>
      <c r="AG199" s="13"/>
      <c r="AH199" s="12">
        <f t="shared" si="293"/>
        <v>61993.200000000004</v>
      </c>
      <c r="AI199" s="20">
        <f t="shared" si="272"/>
        <v>-4.6731518594061286E-2</v>
      </c>
      <c r="AJ199" s="13">
        <f t="shared" si="289"/>
        <v>-4.6731518594061286E-2</v>
      </c>
      <c r="AK199" s="20">
        <f t="shared" si="273"/>
        <v>0.20359730026045489</v>
      </c>
      <c r="AL199" s="32">
        <f t="shared" si="274"/>
        <v>3.9724387774792804</v>
      </c>
      <c r="AM199" s="20">
        <f t="shared" si="275"/>
        <v>41.162433414222384</v>
      </c>
      <c r="AN199" s="32">
        <f t="shared" si="276"/>
        <v>-4.6731518594061286E-2</v>
      </c>
      <c r="AO199" s="32">
        <f t="shared" si="290"/>
        <v>-4.6731518594061286E-2</v>
      </c>
      <c r="AP199" s="14">
        <f t="shared" si="291"/>
        <v>45.151543417585884</v>
      </c>
    </row>
    <row r="200" spans="1:80" ht="15.5" x14ac:dyDescent="0.35">
      <c r="A200" s="18" t="s">
        <v>182</v>
      </c>
      <c r="B200" s="18">
        <v>75.599999999999994</v>
      </c>
      <c r="C200" s="16"/>
      <c r="D200" s="13">
        <v>7465.53</v>
      </c>
      <c r="E200" s="13">
        <v>2541.0500000000002</v>
      </c>
      <c r="F200" s="13">
        <v>32089.73</v>
      </c>
      <c r="G200" s="13"/>
      <c r="H200" s="9">
        <f t="shared" si="294"/>
        <v>42096.31</v>
      </c>
      <c r="I200" s="31">
        <f t="shared" si="268"/>
        <v>3.7883155227999208E-4</v>
      </c>
      <c r="J200" s="30">
        <f t="shared" si="277"/>
        <v>1.9305274157465357E-2</v>
      </c>
      <c r="K200" s="31">
        <f t="shared" si="278"/>
        <v>6.8208439722831655E-3</v>
      </c>
      <c r="L200" s="30">
        <f t="shared" si="279"/>
        <v>8.173198840261682E-2</v>
      </c>
      <c r="M200" s="8"/>
      <c r="N200" s="9">
        <f t="shared" si="280"/>
        <v>0.10823693808464534</v>
      </c>
      <c r="O200" s="16"/>
      <c r="P200" s="13">
        <v>93237.47</v>
      </c>
      <c r="Q200" s="13">
        <v>262.79000000000002</v>
      </c>
      <c r="R200" s="13">
        <v>103165.8</v>
      </c>
      <c r="S200" s="13">
        <v>1684.09</v>
      </c>
      <c r="T200" s="9">
        <f t="shared" si="292"/>
        <v>198350.15</v>
      </c>
      <c r="U200" s="30">
        <f t="shared" si="269"/>
        <v>-1.5229282795945983E-2</v>
      </c>
      <c r="V200" s="30">
        <f t="shared" si="281"/>
        <v>0.32320617287392955</v>
      </c>
      <c r="W200" s="10">
        <f t="shared" si="270"/>
        <v>-815.8906026905845</v>
      </c>
      <c r="X200" s="30">
        <f t="shared" si="282"/>
        <v>35.924424734753863</v>
      </c>
      <c r="Y200" s="8">
        <f t="shared" si="271"/>
        <v>-521.03137643655043</v>
      </c>
      <c r="Z200" s="11">
        <f t="shared" si="283"/>
        <v>-1300.6895775023031</v>
      </c>
      <c r="AA200" s="16">
        <v>1286.3699999999999</v>
      </c>
      <c r="AB200" s="13"/>
      <c r="AC200" s="13"/>
      <c r="AD200" s="13">
        <v>141229.07999999999</v>
      </c>
      <c r="AE200" s="13">
        <v>54522.42</v>
      </c>
      <c r="AF200" s="13"/>
      <c r="AG200" s="13"/>
      <c r="AH200" s="12">
        <f t="shared" si="293"/>
        <v>197037.87</v>
      </c>
      <c r="AI200" s="20">
        <f t="shared" si="272"/>
        <v>0.41763165874346031</v>
      </c>
      <c r="AJ200" s="13">
        <f t="shared" si="289"/>
        <v>-2.1758590668134358E-2</v>
      </c>
      <c r="AK200" s="20">
        <f t="shared" si="273"/>
        <v>-2.1758590668134358E-2</v>
      </c>
      <c r="AL200" s="32">
        <f t="shared" si="274"/>
        <v>48.218390577432835</v>
      </c>
      <c r="AM200" s="20">
        <f t="shared" si="275"/>
        <v>18.601669911491989</v>
      </c>
      <c r="AN200" s="32">
        <f t="shared" si="276"/>
        <v>-2.1758590668134358E-2</v>
      </c>
      <c r="AO200" s="32">
        <f t="shared" si="290"/>
        <v>-2.1758590668134358E-2</v>
      </c>
      <c r="AP200" s="14">
        <f t="shared" si="291"/>
        <v>67.150657784995758</v>
      </c>
    </row>
    <row r="201" spans="1:80" ht="15.5" x14ac:dyDescent="0.35">
      <c r="A201" s="18" t="s">
        <v>183</v>
      </c>
      <c r="B201" s="18">
        <v>53.7</v>
      </c>
      <c r="C201" s="16"/>
      <c r="D201" s="13">
        <v>7180.39</v>
      </c>
      <c r="E201" s="13">
        <v>11307.52</v>
      </c>
      <c r="F201" s="13">
        <v>5997.89</v>
      </c>
      <c r="G201" s="13"/>
      <c r="H201" s="9">
        <f t="shared" si="294"/>
        <v>24485.8</v>
      </c>
      <c r="I201" s="31">
        <f t="shared" si="268"/>
        <v>5.3332710153384351E-4</v>
      </c>
      <c r="J201" s="30">
        <f t="shared" si="277"/>
        <v>2.6160688318040536E-2</v>
      </c>
      <c r="K201" s="31">
        <f t="shared" si="278"/>
        <v>4.0890731017320284E-2</v>
      </c>
      <c r="L201" s="30">
        <f t="shared" si="279"/>
        <v>2.1940255355691815E-2</v>
      </c>
      <c r="M201" s="8"/>
      <c r="N201" s="9">
        <f t="shared" si="280"/>
        <v>8.9525001792586476E-2</v>
      </c>
      <c r="O201" s="16"/>
      <c r="P201" s="13">
        <v>3143.07</v>
      </c>
      <c r="Q201" s="13"/>
      <c r="R201" s="13">
        <v>2416.56</v>
      </c>
      <c r="S201" s="13"/>
      <c r="T201" s="9">
        <f t="shared" si="292"/>
        <v>5559.63</v>
      </c>
      <c r="U201" s="30">
        <f t="shared" si="269"/>
        <v>-2.1440107623342947E-2</v>
      </c>
      <c r="V201" s="30">
        <f t="shared" si="281"/>
        <v>-5.3785767177035836E-3</v>
      </c>
      <c r="W201" s="10">
        <f t="shared" si="270"/>
        <v>-618.26623952357829</v>
      </c>
      <c r="X201" s="30">
        <f t="shared" si="282"/>
        <v>-0.90911452631881118</v>
      </c>
      <c r="Y201" s="8">
        <f t="shared" si="271"/>
        <v>-618.26623952357829</v>
      </c>
      <c r="Z201" s="11">
        <f t="shared" si="283"/>
        <v>-1237.4684122578165</v>
      </c>
      <c r="AA201" s="16">
        <v>207.59</v>
      </c>
      <c r="AB201" s="13"/>
      <c r="AC201" s="13"/>
      <c r="AD201" s="13">
        <v>4940.5200000000004</v>
      </c>
      <c r="AE201" s="13">
        <v>39382.339999999997</v>
      </c>
      <c r="AF201" s="13"/>
      <c r="AG201" s="13">
        <v>497.11</v>
      </c>
      <c r="AH201" s="12">
        <f t="shared" si="293"/>
        <v>45027.56</v>
      </c>
      <c r="AI201" s="20">
        <f t="shared" si="272"/>
        <v>6.9192594598691259E-2</v>
      </c>
      <c r="AJ201" s="13">
        <f t="shared" si="289"/>
        <v>-3.0632205856814847E-2</v>
      </c>
      <c r="AK201" s="20">
        <f t="shared" si="273"/>
        <v>-3.0632205856814847E-2</v>
      </c>
      <c r="AL201" s="32">
        <f t="shared" si="274"/>
        <v>2.3451393782582048</v>
      </c>
      <c r="AM201" s="20">
        <f t="shared" si="275"/>
        <v>18.90734280243306</v>
      </c>
      <c r="AN201" s="32">
        <f t="shared" si="276"/>
        <v>-3.0632205856814847E-2</v>
      </c>
      <c r="AO201" s="32">
        <f t="shared" si="290"/>
        <v>0.20841546770374508</v>
      </c>
      <c r="AP201" s="14">
        <f t="shared" si="291"/>
        <v>21.438193625423256</v>
      </c>
    </row>
    <row r="202" spans="1:80" ht="15.5" x14ac:dyDescent="0.35">
      <c r="A202" s="18" t="s">
        <v>184</v>
      </c>
      <c r="B202" s="18">
        <v>66.599999999999994</v>
      </c>
      <c r="C202" s="16"/>
      <c r="D202" s="13">
        <v>7695.68</v>
      </c>
      <c r="E202" s="13">
        <v>4268.6499999999996</v>
      </c>
      <c r="F202" s="13">
        <v>4413.71</v>
      </c>
      <c r="G202" s="13"/>
      <c r="H202" s="9">
        <f t="shared" si="294"/>
        <v>16378.04</v>
      </c>
      <c r="I202" s="31">
        <f t="shared" si="268"/>
        <v>4.3002500529080187E-4</v>
      </c>
      <c r="J202" s="30">
        <f t="shared" si="277"/>
        <v>2.2576413499678264E-2</v>
      </c>
      <c r="K202" s="31">
        <f t="shared" si="278"/>
        <v>1.2714213179249052E-2</v>
      </c>
      <c r="L202" s="30">
        <f t="shared" si="279"/>
        <v>1.3131662334488856E-2</v>
      </c>
      <c r="M202" s="8"/>
      <c r="N202" s="9">
        <f t="shared" si="280"/>
        <v>4.8852314018706974E-2</v>
      </c>
      <c r="O202" s="16"/>
      <c r="P202" s="13">
        <v>3865.76</v>
      </c>
      <c r="Q202" s="13"/>
      <c r="R202" s="13">
        <v>18850.37</v>
      </c>
      <c r="S202" s="13"/>
      <c r="T202" s="9">
        <f t="shared" si="292"/>
        <v>22716.129999999997</v>
      </c>
      <c r="U202" s="30">
        <f t="shared" si="269"/>
        <v>-1.7287293984587331E-2</v>
      </c>
      <c r="V202" s="30">
        <f t="shared" si="281"/>
        <v>-1.3590525903032435E-3</v>
      </c>
      <c r="W202" s="10">
        <f t="shared" si="270"/>
        <v>-766.78829706276179</v>
      </c>
      <c r="X202" s="30">
        <f t="shared" si="282"/>
        <v>6.0382619235987907</v>
      </c>
      <c r="Y202" s="8">
        <f t="shared" si="271"/>
        <v>-766.78829706276179</v>
      </c>
      <c r="Z202" s="11">
        <f t="shared" si="283"/>
        <v>-1527.5569785484995</v>
      </c>
      <c r="AA202" s="16"/>
      <c r="AB202" s="13"/>
      <c r="AC202" s="13"/>
      <c r="AD202" s="13">
        <v>26133.02</v>
      </c>
      <c r="AE202" s="13">
        <v>89354.57</v>
      </c>
      <c r="AF202" s="13">
        <v>1075.45</v>
      </c>
      <c r="AG202" s="13">
        <v>720.9</v>
      </c>
      <c r="AH202" s="12">
        <f t="shared" si="293"/>
        <v>117283.94</v>
      </c>
      <c r="AI202" s="20">
        <f t="shared" si="272"/>
        <v>-2.4698940758422785E-2</v>
      </c>
      <c r="AJ202" s="13">
        <f t="shared" si="289"/>
        <v>-2.4698940758422785E-2</v>
      </c>
      <c r="AK202" s="20">
        <f t="shared" si="273"/>
        <v>-2.4698940758422785E-2</v>
      </c>
      <c r="AL202" s="32">
        <f t="shared" si="274"/>
        <v>10.107919272749651</v>
      </c>
      <c r="AM202" s="20">
        <f t="shared" si="275"/>
        <v>34.620961738419957</v>
      </c>
      <c r="AN202" s="32">
        <f t="shared" si="276"/>
        <v>0.39228785440406738</v>
      </c>
      <c r="AO202" s="32">
        <f t="shared" si="290"/>
        <v>0.25481733673717361</v>
      </c>
      <c r="AP202" s="14">
        <f t="shared" si="291"/>
        <v>45.301889380035583</v>
      </c>
    </row>
    <row r="203" spans="1:80" ht="15.5" x14ac:dyDescent="0.35">
      <c r="A203" s="18" t="s">
        <v>185</v>
      </c>
      <c r="B203" s="18">
        <v>33.5</v>
      </c>
      <c r="C203" s="16"/>
      <c r="D203" s="13">
        <v>2856.17</v>
      </c>
      <c r="E203" s="13">
        <v>5525.61</v>
      </c>
      <c r="F203" s="13">
        <v>11069.1</v>
      </c>
      <c r="G203" s="13"/>
      <c r="H203" s="9">
        <f t="shared" si="294"/>
        <v>19450.879999999997</v>
      </c>
      <c r="I203" s="31">
        <f t="shared" si="268"/>
        <v>8.5491538365275815E-4</v>
      </c>
      <c r="J203" s="30">
        <f t="shared" si="277"/>
        <v>1.719556767119541E-2</v>
      </c>
      <c r="K203" s="31">
        <f t="shared" si="278"/>
        <v>3.2467904696812884E-2</v>
      </c>
      <c r="L203" s="30">
        <f t="shared" si="279"/>
        <v>6.4183188643311101E-2</v>
      </c>
      <c r="M203" s="8"/>
      <c r="N203" s="9">
        <f t="shared" si="280"/>
        <v>0.11470157639497215</v>
      </c>
      <c r="O203" s="16">
        <v>1354.08</v>
      </c>
      <c r="P203" s="13">
        <v>1900367.76</v>
      </c>
      <c r="Q203" s="13">
        <v>28711.4</v>
      </c>
      <c r="R203" s="13">
        <v>2205942.44</v>
      </c>
      <c r="S203" s="13">
        <v>170762.57</v>
      </c>
      <c r="T203" s="9">
        <f t="shared" si="292"/>
        <v>4307138.25</v>
      </c>
      <c r="U203" s="30">
        <f t="shared" si="269"/>
        <v>-2.3276253593070735E-2</v>
      </c>
      <c r="V203" s="30">
        <f t="shared" si="281"/>
        <v>15.53245588708884</v>
      </c>
      <c r="W203" s="10">
        <f t="shared" si="270"/>
        <v>2253.7100781538661</v>
      </c>
      <c r="X203" s="30">
        <f t="shared" si="282"/>
        <v>1803.5564696212637</v>
      </c>
      <c r="Y203" s="8">
        <f t="shared" si="271"/>
        <v>15312.315281432895</v>
      </c>
      <c r="Z203" s="11">
        <f t="shared" si="283"/>
        <v>19385.091008841522</v>
      </c>
      <c r="AA203" s="16">
        <v>9279.1</v>
      </c>
      <c r="AB203" s="13"/>
      <c r="AC203" s="13">
        <v>1202</v>
      </c>
      <c r="AD203" s="13">
        <v>129837.2</v>
      </c>
      <c r="AE203" s="13">
        <v>631210.43000000005</v>
      </c>
      <c r="AF203" s="13">
        <v>12684.47</v>
      </c>
      <c r="AG203" s="13">
        <v>8895.93</v>
      </c>
      <c r="AH203" s="12">
        <f t="shared" si="293"/>
        <v>793109.13</v>
      </c>
      <c r="AI203" s="20">
        <f t="shared" si="272"/>
        <v>7.1035533115184917</v>
      </c>
      <c r="AJ203" s="13">
        <f t="shared" si="289"/>
        <v>-4.9102968791371861E-2</v>
      </c>
      <c r="AK203" s="20">
        <f t="shared" si="273"/>
        <v>0.87744086077533789</v>
      </c>
      <c r="AL203" s="32">
        <f t="shared" si="274"/>
        <v>100.03397232922761</v>
      </c>
      <c r="AM203" s="20">
        <f t="shared" si="275"/>
        <v>486.51007263407854</v>
      </c>
      <c r="AN203" s="32">
        <f t="shared" si="276"/>
        <v>9.7285321475347857</v>
      </c>
      <c r="AO203" s="32">
        <f t="shared" si="290"/>
        <v>6.8081924137022893</v>
      </c>
      <c r="AP203" s="14">
        <f t="shared" si="291"/>
        <v>611.01266072804572</v>
      </c>
    </row>
    <row r="204" spans="1:80" ht="15.5" x14ac:dyDescent="0.35">
      <c r="A204" s="18" t="s">
        <v>186</v>
      </c>
      <c r="B204" s="18">
        <v>164.6</v>
      </c>
      <c r="C204" s="16"/>
      <c r="D204" s="13">
        <v>3104.47</v>
      </c>
      <c r="E204" s="13">
        <v>4679.26</v>
      </c>
      <c r="F204" s="13">
        <v>65403.64</v>
      </c>
      <c r="G204" s="13"/>
      <c r="H204" s="9">
        <f t="shared" si="294"/>
        <v>73187.37</v>
      </c>
      <c r="I204" s="31">
        <f t="shared" si="268"/>
        <v>1.7399553677015432E-4</v>
      </c>
      <c r="J204" s="30">
        <f t="shared" si="277"/>
        <v>3.7888247145580209E-3</v>
      </c>
      <c r="K204" s="31">
        <f t="shared" si="278"/>
        <v>5.6225022314573807E-3</v>
      </c>
      <c r="L204" s="30">
        <f t="shared" si="279"/>
        <v>7.6329663398122846E-2</v>
      </c>
      <c r="M204" s="8"/>
      <c r="N204" s="9">
        <f t="shared" si="280"/>
        <v>8.5914985880908401E-2</v>
      </c>
      <c r="O204" s="16"/>
      <c r="P204" s="13">
        <v>9329.99</v>
      </c>
      <c r="Q204" s="13"/>
      <c r="R204" s="13">
        <v>4684.8999999999996</v>
      </c>
      <c r="S204" s="13"/>
      <c r="T204" s="9">
        <f t="shared" si="292"/>
        <v>14014.89</v>
      </c>
      <c r="U204" s="30">
        <f t="shared" si="269"/>
        <v>-6.9947374202522254E-3</v>
      </c>
      <c r="V204" s="30">
        <f t="shared" si="281"/>
        <v>8.5598507634590572E-3</v>
      </c>
      <c r="W204" s="10">
        <f t="shared" si="270"/>
        <v>-1895.0954008488077</v>
      </c>
      <c r="X204" s="30">
        <f t="shared" si="282"/>
        <v>8.1574149578830399E-2</v>
      </c>
      <c r="Y204" s="8">
        <f t="shared" si="271"/>
        <v>-1895.0954008488077</v>
      </c>
      <c r="Z204" s="11">
        <f t="shared" si="283"/>
        <v>-3790.1076624346933</v>
      </c>
      <c r="AA204" s="16"/>
      <c r="AB204" s="13"/>
      <c r="AC204" s="13"/>
      <c r="AD204" s="13">
        <v>28675.599999999999</v>
      </c>
      <c r="AE204" s="13">
        <v>32287.95</v>
      </c>
      <c r="AF204" s="13"/>
      <c r="AG204" s="13"/>
      <c r="AH204" s="12">
        <f t="shared" si="293"/>
        <v>60963.55</v>
      </c>
      <c r="AI204" s="20">
        <f t="shared" si="272"/>
        <v>-9.9936175851212481E-3</v>
      </c>
      <c r="AJ204" s="13">
        <f t="shared" si="289"/>
        <v>-9.9936175851212481E-3</v>
      </c>
      <c r="AK204" s="20">
        <f t="shared" si="273"/>
        <v>-9.9936175851212481E-3</v>
      </c>
      <c r="AL204" s="32">
        <f t="shared" si="274"/>
        <v>4.488726660336777</v>
      </c>
      <c r="AM204" s="20">
        <f t="shared" si="275"/>
        <v>5.0554437367345217</v>
      </c>
      <c r="AN204" s="32">
        <f t="shared" si="276"/>
        <v>-9.9936175851212481E-3</v>
      </c>
      <c r="AO204" s="32">
        <f t="shared" si="290"/>
        <v>-9.9936175851212481E-3</v>
      </c>
      <c r="AP204" s="14">
        <f t="shared" si="291"/>
        <v>9.4942023091456953</v>
      </c>
    </row>
    <row r="205" spans="1:80" ht="15.5" x14ac:dyDescent="0.35">
      <c r="A205" s="18" t="s">
        <v>187</v>
      </c>
      <c r="B205" s="18">
        <v>141.69999999999999</v>
      </c>
      <c r="C205" s="16"/>
      <c r="D205" s="13">
        <v>7510.87</v>
      </c>
      <c r="E205" s="13">
        <v>2874.16</v>
      </c>
      <c r="F205" s="13">
        <v>6989.37</v>
      </c>
      <c r="G205" s="13"/>
      <c r="H205" s="9">
        <f t="shared" si="294"/>
        <v>17374.399999999998</v>
      </c>
      <c r="I205" s="31">
        <f t="shared" si="268"/>
        <v>2.0211478724324207E-4</v>
      </c>
      <c r="J205" s="30">
        <f t="shared" si="277"/>
        <v>1.0361104896736983E-2</v>
      </c>
      <c r="K205" s="30">
        <f t="shared" si="278"/>
        <v>4.0896222282058104E-3</v>
      </c>
      <c r="L205" s="30">
        <f t="shared" si="279"/>
        <v>9.6557387617751227E-3</v>
      </c>
      <c r="M205" s="8"/>
      <c r="N205" s="9">
        <f t="shared" ref="N205" si="295">SUM(I205:M205)</f>
        <v>2.4308580673961157E-2</v>
      </c>
      <c r="O205" s="16"/>
      <c r="P205" s="13">
        <v>283896.53999999998</v>
      </c>
      <c r="Q205" s="13">
        <v>1017.67</v>
      </c>
      <c r="R205" s="13">
        <v>1274035.52</v>
      </c>
      <c r="S205" s="13"/>
      <c r="T205" s="9">
        <f t="shared" si="292"/>
        <v>1558949.73</v>
      </c>
      <c r="U205" s="30">
        <f t="shared" si="269"/>
        <v>-8.1251501720078778E-3</v>
      </c>
      <c r="V205" s="30">
        <f t="shared" si="281"/>
        <v>0.54166558793778363</v>
      </c>
      <c r="W205" s="10">
        <f t="shared" si="270"/>
        <v>-1235.7236173981089</v>
      </c>
      <c r="X205" s="30">
        <f t="shared" si="282"/>
        <v>245.91572229026764</v>
      </c>
      <c r="Y205" s="8">
        <f t="shared" si="271"/>
        <v>-1631.4399653722724</v>
      </c>
      <c r="Z205" s="11">
        <f t="shared" si="283"/>
        <v>-2620.7143200423479</v>
      </c>
      <c r="AA205" s="16">
        <v>933.65</v>
      </c>
      <c r="AB205" s="13">
        <v>4947.55</v>
      </c>
      <c r="AC205" s="13"/>
      <c r="AD205" s="13">
        <v>7442.69</v>
      </c>
      <c r="AE205" s="13">
        <v>36633.08</v>
      </c>
      <c r="AF205" s="13"/>
      <c r="AG205" s="13">
        <v>1071.83</v>
      </c>
      <c r="AH205" s="12">
        <f t="shared" si="293"/>
        <v>51028.800000000003</v>
      </c>
      <c r="AI205" s="20">
        <f t="shared" si="272"/>
        <v>0.15853685936629341</v>
      </c>
      <c r="AJ205" s="13">
        <f t="shared" si="289"/>
        <v>0.89001778504166662</v>
      </c>
      <c r="AK205" s="20">
        <f t="shared" si="273"/>
        <v>-1.1608676460910074E-2</v>
      </c>
      <c r="AL205" s="32">
        <f t="shared" si="274"/>
        <v>1.3447245084004076</v>
      </c>
      <c r="AM205" s="20">
        <f t="shared" si="275"/>
        <v>6.6642923845371218</v>
      </c>
      <c r="AN205" s="32">
        <f t="shared" si="276"/>
        <v>-1.1608676460910074E-2</v>
      </c>
      <c r="AO205" s="32">
        <f t="shared" si="290"/>
        <v>0.18371836222132792</v>
      </c>
      <c r="AP205" s="14">
        <f t="shared" si="291"/>
        <v>9.2180725466449971</v>
      </c>
    </row>
    <row r="206" spans="1:80" s="38" customFormat="1" ht="15.5" x14ac:dyDescent="0.35">
      <c r="A206" s="33" t="s">
        <v>38</v>
      </c>
      <c r="B206" s="34"/>
      <c r="C206" s="35">
        <f>AVERAGE(C190:C205)</f>
        <v>338.65</v>
      </c>
      <c r="D206" s="35">
        <f t="shared" ref="D206:AP206" si="296">AVERAGE(D190:D205)</f>
        <v>19369.323999999997</v>
      </c>
      <c r="E206" s="35">
        <f t="shared" si="296"/>
        <v>6622.2293333333337</v>
      </c>
      <c r="F206" s="35">
        <f t="shared" si="296"/>
        <v>13613.067333333334</v>
      </c>
      <c r="G206" s="35" t="e">
        <f t="shared" si="296"/>
        <v>#DIV/0!</v>
      </c>
      <c r="H206" s="35">
        <f t="shared" si="296"/>
        <v>39649.773999999998</v>
      </c>
      <c r="I206" s="49" t="e">
        <f t="shared" si="296"/>
        <v>#DIV/0!</v>
      </c>
      <c r="J206" s="49" t="e">
        <f t="shared" si="296"/>
        <v>#DIV/0!</v>
      </c>
      <c r="K206" s="49" t="e">
        <f t="shared" si="296"/>
        <v>#DIV/0!</v>
      </c>
      <c r="L206" s="49" t="e">
        <f t="shared" si="296"/>
        <v>#DIV/0!</v>
      </c>
      <c r="M206" s="49" t="e">
        <f t="shared" si="296"/>
        <v>#DIV/0!</v>
      </c>
      <c r="N206" s="49" t="e">
        <f t="shared" si="296"/>
        <v>#DIV/0!</v>
      </c>
      <c r="O206" s="49">
        <f t="shared" si="296"/>
        <v>726.41</v>
      </c>
      <c r="P206" s="49">
        <f t="shared" si="296"/>
        <v>169204.83000000002</v>
      </c>
      <c r="Q206" s="49">
        <f t="shared" si="296"/>
        <v>5244.8550000000005</v>
      </c>
      <c r="R206" s="49">
        <f t="shared" si="296"/>
        <v>276475.69</v>
      </c>
      <c r="S206" s="49">
        <f t="shared" si="296"/>
        <v>29855.988333333331</v>
      </c>
      <c r="T206" s="49">
        <f t="shared" si="296"/>
        <v>459817.712</v>
      </c>
      <c r="U206" s="49" t="e">
        <f t="shared" si="296"/>
        <v>#DIV/0!</v>
      </c>
      <c r="V206" s="49" t="e">
        <f t="shared" si="296"/>
        <v>#DIV/0!</v>
      </c>
      <c r="W206" s="49">
        <f t="shared" si="296"/>
        <v>-525.13334587227484</v>
      </c>
      <c r="X206" s="49" t="e">
        <f t="shared" si="296"/>
        <v>#DIV/0!</v>
      </c>
      <c r="Y206" s="49">
        <f t="shared" si="296"/>
        <v>327.88213438477328</v>
      </c>
      <c r="Z206" s="49" t="e">
        <f t="shared" si="296"/>
        <v>#DIV/0!</v>
      </c>
      <c r="AA206" s="49">
        <f t="shared" si="296"/>
        <v>1870.5042857142857</v>
      </c>
      <c r="AB206" s="49">
        <f t="shared" si="296"/>
        <v>7320.5099999999993</v>
      </c>
      <c r="AC206" s="49">
        <f t="shared" si="296"/>
        <v>1037.7699999999998</v>
      </c>
      <c r="AD206" s="49">
        <f t="shared" si="296"/>
        <v>30010.58923076923</v>
      </c>
      <c r="AE206" s="49">
        <f t="shared" si="296"/>
        <v>158649.51266666671</v>
      </c>
      <c r="AF206" s="49">
        <f t="shared" si="296"/>
        <v>2714.3383333333331</v>
      </c>
      <c r="AG206" s="49">
        <f t="shared" si="296"/>
        <v>1772.81125</v>
      </c>
      <c r="AH206" s="49">
        <f t="shared" si="296"/>
        <v>189442.03666666665</v>
      </c>
      <c r="AI206" s="49" t="e">
        <f t="shared" si="296"/>
        <v>#DIV/0!</v>
      </c>
      <c r="AJ206" s="49" t="e">
        <f t="shared" si="296"/>
        <v>#DIV/0!</v>
      </c>
      <c r="AK206" s="49" t="e">
        <f t="shared" si="296"/>
        <v>#DIV/0!</v>
      </c>
      <c r="AL206" s="49" t="e">
        <f t="shared" si="296"/>
        <v>#DIV/0!</v>
      </c>
      <c r="AM206" s="49" t="e">
        <f t="shared" si="296"/>
        <v>#DIV/0!</v>
      </c>
      <c r="AN206" s="49" t="e">
        <f t="shared" si="296"/>
        <v>#DIV/0!</v>
      </c>
      <c r="AO206" s="49" t="e">
        <f t="shared" si="296"/>
        <v>#DIV/0!</v>
      </c>
      <c r="AP206" s="35" t="e">
        <f t="shared" si="296"/>
        <v>#DIV/0!</v>
      </c>
      <c r="AQ206" s="36"/>
      <c r="AR206" s="36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</row>
    <row r="207" spans="1:80" s="42" customFormat="1" ht="15.5" x14ac:dyDescent="0.35">
      <c r="A207" s="33" t="s">
        <v>39</v>
      </c>
      <c r="B207" s="39"/>
      <c r="C207" s="19">
        <f>STDEV(C190:C205)</f>
        <v>0</v>
      </c>
      <c r="D207" s="19">
        <f t="shared" ref="D207:AP207" si="297">STDEV(D190:D205)</f>
        <v>46520.109780878294</v>
      </c>
      <c r="E207" s="19">
        <f t="shared" si="297"/>
        <v>4652.3860109924353</v>
      </c>
      <c r="F207" s="19">
        <f t="shared" si="297"/>
        <v>16433.435876945889</v>
      </c>
      <c r="G207" s="19" t="e">
        <f t="shared" si="297"/>
        <v>#DIV/0!</v>
      </c>
      <c r="H207" s="19">
        <f t="shared" si="297"/>
        <v>51596.917233700377</v>
      </c>
      <c r="I207" s="19" t="e">
        <f t="shared" si="297"/>
        <v>#DIV/0!</v>
      </c>
      <c r="J207" s="19" t="e">
        <f t="shared" si="297"/>
        <v>#DIV/0!</v>
      </c>
      <c r="K207" s="19" t="e">
        <f t="shared" si="297"/>
        <v>#DIV/0!</v>
      </c>
      <c r="L207" s="19" t="e">
        <f t="shared" si="297"/>
        <v>#DIV/0!</v>
      </c>
      <c r="M207" s="19" t="e">
        <f t="shared" si="297"/>
        <v>#DIV/0!</v>
      </c>
      <c r="N207" s="19" t="e">
        <f t="shared" si="297"/>
        <v>#DIV/0!</v>
      </c>
      <c r="O207" s="19">
        <f t="shared" si="297"/>
        <v>887.65942669472042</v>
      </c>
      <c r="P207" s="19">
        <f t="shared" si="297"/>
        <v>485070.45231236232</v>
      </c>
      <c r="Q207" s="19">
        <f t="shared" si="297"/>
        <v>11499.390802173391</v>
      </c>
      <c r="R207" s="19">
        <f t="shared" si="297"/>
        <v>625996.46507880453</v>
      </c>
      <c r="S207" s="19">
        <f t="shared" si="297"/>
        <v>69031.278488970042</v>
      </c>
      <c r="T207" s="19">
        <f t="shared" si="297"/>
        <v>1137535.4549319101</v>
      </c>
      <c r="U207" s="19" t="e">
        <f t="shared" si="297"/>
        <v>#DIV/0!</v>
      </c>
      <c r="V207" s="19" t="e">
        <f t="shared" si="297"/>
        <v>#DIV/0!</v>
      </c>
      <c r="W207" s="19">
        <f t="shared" si="297"/>
        <v>873.1535688025923</v>
      </c>
      <c r="X207" s="19" t="e">
        <f t="shared" si="297"/>
        <v>#DIV/0!</v>
      </c>
      <c r="Y207" s="19">
        <f t="shared" si="297"/>
        <v>4028.6965073745409</v>
      </c>
      <c r="Z207" s="19" t="e">
        <f t="shared" si="297"/>
        <v>#DIV/0!</v>
      </c>
      <c r="AA207" s="19">
        <f t="shared" si="297"/>
        <v>3294.5807541519712</v>
      </c>
      <c r="AB207" s="19">
        <f t="shared" si="297"/>
        <v>2055.043642164324</v>
      </c>
      <c r="AC207" s="19">
        <f t="shared" si="297"/>
        <v>742.37192414584229</v>
      </c>
      <c r="AD207" s="19">
        <f t="shared" si="297"/>
        <v>47644.545787832387</v>
      </c>
      <c r="AE207" s="19">
        <f t="shared" si="297"/>
        <v>229469.35227054503</v>
      </c>
      <c r="AF207" s="19">
        <f t="shared" si="297"/>
        <v>4895.9379243916756</v>
      </c>
      <c r="AG207" s="19">
        <f t="shared" si="297"/>
        <v>2883.0962209226068</v>
      </c>
      <c r="AH207" s="19">
        <f t="shared" si="297"/>
        <v>250892.39864404101</v>
      </c>
      <c r="AI207" s="19" t="e">
        <f t="shared" si="297"/>
        <v>#DIV/0!</v>
      </c>
      <c r="AJ207" s="19" t="e">
        <f t="shared" si="297"/>
        <v>#DIV/0!</v>
      </c>
      <c r="AK207" s="19" t="e">
        <f t="shared" si="297"/>
        <v>#DIV/0!</v>
      </c>
      <c r="AL207" s="19" t="e">
        <f t="shared" si="297"/>
        <v>#DIV/0!</v>
      </c>
      <c r="AM207" s="19" t="e">
        <f t="shared" si="297"/>
        <v>#DIV/0!</v>
      </c>
      <c r="AN207" s="19" t="e">
        <f t="shared" si="297"/>
        <v>#DIV/0!</v>
      </c>
      <c r="AO207" s="19" t="e">
        <f t="shared" si="297"/>
        <v>#DIV/0!</v>
      </c>
      <c r="AP207" s="19" t="e">
        <f t="shared" si="297"/>
        <v>#DIV/0!</v>
      </c>
      <c r="AQ207" s="40"/>
      <c r="AR207" s="40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</row>
    <row r="208" spans="1:80" s="48" customFormat="1" ht="15.5" x14ac:dyDescent="0.35">
      <c r="A208" s="33" t="s">
        <v>40</v>
      </c>
      <c r="B208" s="43"/>
      <c r="C208" s="44">
        <f>+C207*100/C206</f>
        <v>0</v>
      </c>
      <c r="D208" s="44">
        <f t="shared" ref="D208:AP208" si="298">+D207*100/D206</f>
        <v>240.17415259757286</v>
      </c>
      <c r="E208" s="44">
        <f t="shared" si="298"/>
        <v>70.254075732086321</v>
      </c>
      <c r="F208" s="44">
        <f t="shared" si="298"/>
        <v>120.71809735860573</v>
      </c>
      <c r="G208" s="44" t="e">
        <f t="shared" si="298"/>
        <v>#DIV/0!</v>
      </c>
      <c r="H208" s="44">
        <f t="shared" si="298"/>
        <v>130.13168053290892</v>
      </c>
      <c r="I208" s="44" t="e">
        <f t="shared" si="298"/>
        <v>#DIV/0!</v>
      </c>
      <c r="J208" s="44" t="e">
        <f t="shared" si="298"/>
        <v>#DIV/0!</v>
      </c>
      <c r="K208" s="44" t="e">
        <f t="shared" si="298"/>
        <v>#DIV/0!</v>
      </c>
      <c r="L208" s="44" t="e">
        <f t="shared" si="298"/>
        <v>#DIV/0!</v>
      </c>
      <c r="M208" s="44" t="e">
        <f t="shared" si="298"/>
        <v>#DIV/0!</v>
      </c>
      <c r="N208" s="44" t="e">
        <f t="shared" si="298"/>
        <v>#DIV/0!</v>
      </c>
      <c r="O208" s="44">
        <f t="shared" si="298"/>
        <v>122.19812870069526</v>
      </c>
      <c r="P208" s="44">
        <f t="shared" si="298"/>
        <v>286.67648099192104</v>
      </c>
      <c r="Q208" s="44">
        <f t="shared" si="298"/>
        <v>219.25088114301329</v>
      </c>
      <c r="R208" s="44">
        <f t="shared" si="298"/>
        <v>226.42007515337224</v>
      </c>
      <c r="S208" s="44">
        <f t="shared" si="298"/>
        <v>231.21417960864707</v>
      </c>
      <c r="T208" s="44">
        <f t="shared" si="298"/>
        <v>247.38835091500567</v>
      </c>
      <c r="U208" s="44" t="e">
        <f t="shared" si="298"/>
        <v>#DIV/0!</v>
      </c>
      <c r="V208" s="44" t="e">
        <f t="shared" si="298"/>
        <v>#DIV/0!</v>
      </c>
      <c r="W208" s="44">
        <f t="shared" si="298"/>
        <v>-166.27273351918589</v>
      </c>
      <c r="X208" s="44" t="e">
        <f t="shared" si="298"/>
        <v>#DIV/0!</v>
      </c>
      <c r="Y208" s="44">
        <f t="shared" si="298"/>
        <v>1228.7026601598309</v>
      </c>
      <c r="Z208" s="44" t="e">
        <f t="shared" si="298"/>
        <v>#DIV/0!</v>
      </c>
      <c r="AA208" s="44">
        <f t="shared" si="298"/>
        <v>176.13329086246259</v>
      </c>
      <c r="AB208" s="44">
        <f t="shared" si="298"/>
        <v>28.07241083154485</v>
      </c>
      <c r="AC208" s="44">
        <f t="shared" si="298"/>
        <v>71.53530398314102</v>
      </c>
      <c r="AD208" s="44">
        <f t="shared" si="298"/>
        <v>158.75911472935502</v>
      </c>
      <c r="AE208" s="44">
        <f t="shared" si="298"/>
        <v>144.63917878693744</v>
      </c>
      <c r="AF208" s="44">
        <f t="shared" si="298"/>
        <v>180.37316366450298</v>
      </c>
      <c r="AG208" s="44">
        <f t="shared" si="298"/>
        <v>162.62849307407132</v>
      </c>
      <c r="AH208" s="44">
        <f t="shared" si="298"/>
        <v>132.43755349056954</v>
      </c>
      <c r="AI208" s="44" t="e">
        <f t="shared" si="298"/>
        <v>#DIV/0!</v>
      </c>
      <c r="AJ208" s="44" t="e">
        <f t="shared" si="298"/>
        <v>#DIV/0!</v>
      </c>
      <c r="AK208" s="45" t="e">
        <f t="shared" si="298"/>
        <v>#DIV/0!</v>
      </c>
      <c r="AL208" s="44" t="e">
        <f t="shared" si="298"/>
        <v>#DIV/0!</v>
      </c>
      <c r="AM208" s="44" t="e">
        <f t="shared" si="298"/>
        <v>#DIV/0!</v>
      </c>
      <c r="AN208" s="45" t="e">
        <f t="shared" si="298"/>
        <v>#DIV/0!</v>
      </c>
      <c r="AO208" s="45" t="e">
        <f t="shared" si="298"/>
        <v>#DIV/0!</v>
      </c>
      <c r="AP208" s="44" t="e">
        <f t="shared" si="298"/>
        <v>#DIV/0!</v>
      </c>
      <c r="AQ208" s="46"/>
      <c r="AR208" s="46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</row>
    <row r="209" spans="1:42" ht="15.5" x14ac:dyDescent="0.35">
      <c r="C209" s="16"/>
      <c r="D209" s="13"/>
      <c r="E209" s="13"/>
      <c r="F209" s="13"/>
      <c r="G209" s="13"/>
      <c r="H209" s="9"/>
      <c r="I209" s="8"/>
      <c r="J209" s="8"/>
      <c r="K209" s="8"/>
      <c r="L209" s="8"/>
      <c r="M209" s="8"/>
      <c r="N209" s="9"/>
      <c r="O209" s="16"/>
      <c r="P209" s="13"/>
      <c r="Q209" s="13"/>
      <c r="R209" s="13"/>
      <c r="S209" s="13"/>
      <c r="T209" s="9"/>
      <c r="U209" s="8"/>
      <c r="V209" s="8"/>
      <c r="W209" s="8"/>
      <c r="X209" s="8"/>
      <c r="Y209" s="8"/>
      <c r="Z209" s="9"/>
      <c r="AA209" s="16"/>
      <c r="AB209" s="13"/>
      <c r="AC209" s="13"/>
      <c r="AD209" s="13"/>
      <c r="AE209" s="13"/>
      <c r="AF209" s="13"/>
      <c r="AG209" s="13"/>
      <c r="AH209" s="12"/>
      <c r="AI209" s="13"/>
      <c r="AJ209" s="13"/>
      <c r="AK209" s="13"/>
      <c r="AL209" s="13"/>
      <c r="AM209" s="13"/>
      <c r="AN209" s="13"/>
      <c r="AO209" s="13"/>
      <c r="AP209" s="13"/>
    </row>
    <row r="210" spans="1:42" ht="15.5" x14ac:dyDescent="0.35">
      <c r="A210" s="22" t="s">
        <v>188</v>
      </c>
      <c r="B210" s="22">
        <v>80.7</v>
      </c>
      <c r="C210" s="16">
        <v>83.73</v>
      </c>
      <c r="D210" s="13">
        <v>88573.95</v>
      </c>
      <c r="E210" s="13">
        <v>8540.4599999999991</v>
      </c>
      <c r="F210" s="13">
        <v>11832.3</v>
      </c>
      <c r="G210" s="13"/>
      <c r="H210" s="9">
        <f t="shared" si="294"/>
        <v>109030.43999999999</v>
      </c>
      <c r="I210" s="31">
        <f t="shared" ref="I210:I225" si="299">(C210+149.43)/300794*2*288.25/1000*1000/B210/10</f>
        <v>5.5374606682244941E-4</v>
      </c>
      <c r="J210" s="30">
        <f>(D210+149.43)/300794*2*288.25/1000*1000/B210/10</f>
        <v>0.21071462819606088</v>
      </c>
      <c r="K210" s="31">
        <f>(E210+149.43)/300794*2*288.25/1000*1000/B210/10</f>
        <v>2.0638155809829018E-2</v>
      </c>
      <c r="L210" s="30">
        <f>(F210+149.43)/300794*2*288.25/1000*1000/B210/10</f>
        <v>2.8456149687890481E-2</v>
      </c>
      <c r="M210" s="8"/>
      <c r="N210" s="9">
        <f>SUM(I210:M210)</f>
        <v>0.26036267976060284</v>
      </c>
      <c r="O210" s="7"/>
      <c r="P210" s="8">
        <v>19369.71</v>
      </c>
      <c r="Q210" s="8">
        <v>397.27</v>
      </c>
      <c r="R210" s="8">
        <v>25998.68</v>
      </c>
      <c r="S210" s="8">
        <v>1413.06</v>
      </c>
      <c r="T210" s="9">
        <f>SUM(O210:S210)</f>
        <v>47178.720000000001</v>
      </c>
      <c r="U210" s="30">
        <f t="shared" ref="U210:U225" si="300">(O210-4195.6)/220309*2*302.28/1000*1000/B210/10</f>
        <v>-1.4266837414789544E-2</v>
      </c>
      <c r="V210" s="30">
        <f>(P210-4195.6)/220309*2*302.28/1000*1000/B210/10</f>
        <v>5.1598474660151626E-2</v>
      </c>
      <c r="W210" s="10">
        <f t="shared" ref="W210:W225" si="301">(Q210-4195.6)/220309*2*302.28/1000*1000*B210</f>
        <v>-841.14990151723259</v>
      </c>
      <c r="X210" s="30">
        <f>(R210-4195.6)/220309*2*302.28/1000*1000/B210*10</f>
        <v>7.4139812542103547</v>
      </c>
      <c r="Y210" s="8">
        <f t="shared" ref="Y210:Y225" si="302">(S210-4195.6)/220309*2*302.28/1000*1000*B210</f>
        <v>-616.20060578405787</v>
      </c>
      <c r="Z210" s="11">
        <f>SUM(U210:Y210)</f>
        <v>-1449.8991944098348</v>
      </c>
      <c r="AA210" s="7"/>
      <c r="AB210" s="8">
        <v>8506.99</v>
      </c>
      <c r="AC210" s="8"/>
      <c r="AD210" s="8"/>
      <c r="AE210" s="8">
        <v>584893.16</v>
      </c>
      <c r="AF210" s="8"/>
      <c r="AG210" s="8">
        <v>696.03</v>
      </c>
      <c r="AH210" s="12">
        <f>SUM(AA210:AG210)</f>
        <v>594096.18000000005</v>
      </c>
      <c r="AI210" s="20">
        <f t="shared" ref="AI210:AI225" si="303">(AA210-63.701)/2108.2*2*272.2/1000*1000/B210/10</f>
        <v>-2.0383512447471587E-2</v>
      </c>
      <c r="AJ210" s="13">
        <f>(AB210-63.701)/2108.2*2*272.2/1000*1000/B210/10</f>
        <v>2.7017454424436034</v>
      </c>
      <c r="AK210" s="20">
        <f t="shared" ref="AK210:AK225" si="304">(AC210-63.701)/2108.2*2*272.2/1000*1000/B210/10</f>
        <v>-2.0383512447471587E-2</v>
      </c>
      <c r="AL210" s="32">
        <f t="shared" ref="AL210:AL225" si="305">(AD210-63.701)/2108.2*2*272.2/1000*1000/B210/10</f>
        <v>-2.0383512447471587E-2</v>
      </c>
      <c r="AM210" s="20">
        <f t="shared" ref="AM210:AM225" si="306">(AE210-63.701)/2108.2*2*272.2/1000*1000/B210/10</f>
        <v>187.1380128596816</v>
      </c>
      <c r="AN210" s="32">
        <f t="shared" ref="AN210:AN225" si="307">(AF210-63.701)/2108.2*2*272.2/1000*1000/B210/10</f>
        <v>-2.0383512447471587E-2</v>
      </c>
      <c r="AO210" s="32">
        <f>(AG210-63.701)/2108.2*2*272.2/1000*1000/B210/10</f>
        <v>0.20233726381685155</v>
      </c>
      <c r="AP210" s="14">
        <f>SUM(AI210:AO210)</f>
        <v>189.96056151615215</v>
      </c>
    </row>
    <row r="211" spans="1:42" ht="15.5" x14ac:dyDescent="0.35">
      <c r="A211" s="24" t="s">
        <v>189</v>
      </c>
      <c r="B211" s="24">
        <v>166.2</v>
      </c>
      <c r="C211" s="16"/>
      <c r="D211" s="13">
        <v>11445.67</v>
      </c>
      <c r="E211" s="13">
        <v>8461.6299999999992</v>
      </c>
      <c r="F211" s="13">
        <v>15788.81</v>
      </c>
      <c r="G211" s="13"/>
      <c r="H211" s="9">
        <f t="shared" si="294"/>
        <v>35696.11</v>
      </c>
      <c r="I211" s="31">
        <f t="shared" si="299"/>
        <v>1.7232048948476173E-4</v>
      </c>
      <c r="J211" s="30">
        <f t="shared" ref="J211:J225" si="308">(D211+149.43)/300794*2*288.25/1000*1000/B211/10</f>
        <v>1.3371299656191934E-2</v>
      </c>
      <c r="K211" s="31">
        <f t="shared" ref="K211:K225" si="309">(E211+149.43)/300794*2*288.25/1000*1000/B211/10</f>
        <v>9.9301483917730877E-3</v>
      </c>
      <c r="L211" s="30">
        <f t="shared" ref="L211:L225" si="310">(F211+149.43)/300794*2*288.25/1000*1000/B211/10</f>
        <v>1.8379745153754994E-2</v>
      </c>
      <c r="M211" s="8"/>
      <c r="N211" s="9">
        <f t="shared" ref="N211:N224" si="311">SUM(I211:M211)</f>
        <v>4.1853513691204783E-2</v>
      </c>
      <c r="O211" s="7"/>
      <c r="P211" s="8">
        <v>19369.71</v>
      </c>
      <c r="Q211" s="8">
        <v>397.27</v>
      </c>
      <c r="R211" s="8">
        <v>25998.68</v>
      </c>
      <c r="S211" s="8">
        <v>1413.06</v>
      </c>
      <c r="T211" s="9">
        <f>SUM(O211:S211)</f>
        <v>47178.720000000001</v>
      </c>
      <c r="U211" s="30">
        <f t="shared" si="300"/>
        <v>-6.9273993945458256E-3</v>
      </c>
      <c r="V211" s="30">
        <f t="shared" ref="V211:V225" si="312">(P211-4195.6)/220309*2*302.28/1000*1000/B211/10</f>
        <v>2.5054133002853411E-2</v>
      </c>
      <c r="W211" s="10">
        <f t="shared" si="301"/>
        <v>-1732.3310239425532</v>
      </c>
      <c r="X211" s="30">
        <f t="shared" ref="X211:X225" si="313">(R211-4195.6)/220309*2*302.28/1000*1000/B211*10</f>
        <v>3.5999295259613455</v>
      </c>
      <c r="Y211" s="8">
        <f t="shared" si="302"/>
        <v>-1269.0525487151228</v>
      </c>
      <c r="Z211" s="11">
        <f t="shared" ref="Z211:Z225" si="314">SUM(U211:Y211)</f>
        <v>-2997.7655163981062</v>
      </c>
      <c r="AA211" s="7"/>
      <c r="AB211" s="8">
        <v>8506.99</v>
      </c>
      <c r="AC211" s="8"/>
      <c r="AD211" s="8"/>
      <c r="AE211" s="8">
        <v>584893.16</v>
      </c>
      <c r="AF211" s="8"/>
      <c r="AG211" s="8">
        <v>696.03</v>
      </c>
      <c r="AH211" s="12">
        <f>SUM(AA211:AG211)</f>
        <v>594096.18000000005</v>
      </c>
      <c r="AI211" s="20">
        <f t="shared" si="303"/>
        <v>-9.8974094735918023E-3</v>
      </c>
      <c r="AJ211" s="13">
        <f t="shared" ref="AJ211:AJ223" si="315">(AB211-63.701)/2108.2*2*272.2/1000*1000/B211/10</f>
        <v>1.3118583466016775</v>
      </c>
      <c r="AK211" s="20">
        <f t="shared" si="304"/>
        <v>-9.8974094735918023E-3</v>
      </c>
      <c r="AL211" s="32">
        <f t="shared" si="305"/>
        <v>-9.8974094735918023E-3</v>
      </c>
      <c r="AM211" s="20">
        <f t="shared" si="306"/>
        <v>90.86665245352772</v>
      </c>
      <c r="AN211" s="32">
        <f t="shared" si="307"/>
        <v>-9.8974094735918023E-3</v>
      </c>
      <c r="AO211" s="32">
        <f t="shared" ref="AO211:AO223" si="316">(AG211-63.701)/2108.2*2*272.2/1000*1000/B211/10</f>
        <v>9.8246794163778101E-2</v>
      </c>
      <c r="AP211" s="14">
        <f t="shared" ref="AP211:AP223" si="317">SUM(AI211:AO211)</f>
        <v>92.237167956398807</v>
      </c>
    </row>
    <row r="212" spans="1:42" ht="15.5" x14ac:dyDescent="0.35">
      <c r="A212" s="24" t="s">
        <v>190</v>
      </c>
      <c r="B212" s="24">
        <v>233.9</v>
      </c>
      <c r="C212" s="16"/>
      <c r="D212" s="13">
        <v>25004.67</v>
      </c>
      <c r="E212" s="13">
        <v>5059.47</v>
      </c>
      <c r="F212" s="13">
        <v>18069.400000000001</v>
      </c>
      <c r="G212" s="13"/>
      <c r="H212" s="9">
        <f t="shared" si="294"/>
        <v>48133.54</v>
      </c>
      <c r="I212" s="31">
        <f t="shared" si="299"/>
        <v>1.2244405879592731E-4</v>
      </c>
      <c r="J212" s="30">
        <f t="shared" si="308"/>
        <v>2.0611457534354782E-2</v>
      </c>
      <c r="K212" s="31">
        <f t="shared" si="309"/>
        <v>4.2682115897885696E-3</v>
      </c>
      <c r="L212" s="30">
        <f t="shared" si="310"/>
        <v>1.4928645464183932E-2</v>
      </c>
      <c r="M212" s="8"/>
      <c r="N212" s="9">
        <f t="shared" si="311"/>
        <v>3.9930758647123213E-2</v>
      </c>
      <c r="O212" s="16"/>
      <c r="P212" s="13">
        <v>589.5</v>
      </c>
      <c r="Q212" s="13"/>
      <c r="R212" s="13">
        <v>2620.6</v>
      </c>
      <c r="S212" s="13"/>
      <c r="T212" s="9">
        <f t="shared" ref="T212:T213" si="318">SUM(O212:S212)</f>
        <v>3210.1</v>
      </c>
      <c r="U212" s="30">
        <f t="shared" si="300"/>
        <v>-4.9223333876593257E-3</v>
      </c>
      <c r="V212" s="30">
        <f t="shared" si="312"/>
        <v>-4.2307241942125791E-3</v>
      </c>
      <c r="W212" s="10">
        <f t="shared" si="301"/>
        <v>-2692.9697099546547</v>
      </c>
      <c r="X212" s="30">
        <f t="shared" si="313"/>
        <v>-0.18478108221859663</v>
      </c>
      <c r="Y212" s="8">
        <f t="shared" si="302"/>
        <v>-2692.9697099546547</v>
      </c>
      <c r="Z212" s="11">
        <f t="shared" si="314"/>
        <v>-5386.1333540491105</v>
      </c>
      <c r="AA212" s="16">
        <v>196.4</v>
      </c>
      <c r="AB212" s="13"/>
      <c r="AC212" s="13">
        <v>1883.6</v>
      </c>
      <c r="AD212" s="13">
        <v>15864.03</v>
      </c>
      <c r="AE212" s="13">
        <v>31673.03</v>
      </c>
      <c r="AF212" s="13">
        <v>330.96</v>
      </c>
      <c r="AG212" s="13"/>
      <c r="AH212" s="12">
        <f t="shared" ref="AH212:AH213" si="319">SUM(AA212:AG212)</f>
        <v>49948.02</v>
      </c>
      <c r="AI212" s="20">
        <f t="shared" si="303"/>
        <v>1.4650206147546019E-2</v>
      </c>
      <c r="AJ212" s="13">
        <f>(AB212-63.701)/2108.2*2*272.2/1000*1000/B212/10</f>
        <v>-7.0327039525906691E-3</v>
      </c>
      <c r="AK212" s="20">
        <f t="shared" si="304"/>
        <v>0.20092009372876102</v>
      </c>
      <c r="AL212" s="32">
        <f t="shared" si="305"/>
        <v>1.7443844870650849</v>
      </c>
      <c r="AM212" s="20">
        <f t="shared" si="306"/>
        <v>3.4897262679869834</v>
      </c>
      <c r="AN212" s="32">
        <f t="shared" si="307"/>
        <v>2.9505870012486911E-2</v>
      </c>
      <c r="AO212" s="32">
        <f>(AG212-63.701)/2108.2*2*272.2/1000*1000/B212/10</f>
        <v>-7.0327039525906691E-3</v>
      </c>
      <c r="AP212" s="14">
        <f>SUM(AI212:AO212)</f>
        <v>5.4651215170356808</v>
      </c>
    </row>
    <row r="213" spans="1:42" ht="15.5" x14ac:dyDescent="0.35">
      <c r="A213" s="24" t="s">
        <v>191</v>
      </c>
      <c r="B213" s="24">
        <v>124.9</v>
      </c>
      <c r="C213" s="16"/>
      <c r="D213" s="13">
        <v>3853.8</v>
      </c>
      <c r="E213" s="13">
        <v>4837.92</v>
      </c>
      <c r="F213" s="13">
        <v>2272.14</v>
      </c>
      <c r="G213" s="13"/>
      <c r="H213" s="9">
        <f t="shared" si="294"/>
        <v>10963.86</v>
      </c>
      <c r="I213" s="31">
        <f t="shared" si="299"/>
        <v>2.293007634296829E-4</v>
      </c>
      <c r="J213" s="30">
        <f t="shared" si="308"/>
        <v>6.1429679126320655E-3</v>
      </c>
      <c r="K213" s="31">
        <f t="shared" si="309"/>
        <v>7.6531028741954705E-3</v>
      </c>
      <c r="L213" s="30">
        <f t="shared" si="310"/>
        <v>3.7159061078660058E-3</v>
      </c>
      <c r="M213" s="8"/>
      <c r="N213" s="9">
        <f t="shared" si="311"/>
        <v>1.7741277658123226E-2</v>
      </c>
      <c r="O213" s="16"/>
      <c r="P213" s="13">
        <v>23902.67</v>
      </c>
      <c r="Q213" s="13"/>
      <c r="R213" s="13">
        <v>108660.7</v>
      </c>
      <c r="S213" s="13">
        <v>2531.73</v>
      </c>
      <c r="T213" s="9">
        <f t="shared" si="318"/>
        <v>135095.1</v>
      </c>
      <c r="U213" s="30">
        <f t="shared" si="300"/>
        <v>-9.21804467072471E-3</v>
      </c>
      <c r="V213" s="30">
        <f t="shared" si="312"/>
        <v>4.3297895792997129E-2</v>
      </c>
      <c r="W213" s="10">
        <f t="shared" si="301"/>
        <v>-1438.0158904375219</v>
      </c>
      <c r="X213" s="30">
        <f t="shared" si="313"/>
        <v>22.951757992461715</v>
      </c>
      <c r="Y213" s="8">
        <f t="shared" si="302"/>
        <v>-570.2811277581942</v>
      </c>
      <c r="Z213" s="11">
        <f t="shared" si="314"/>
        <v>-1985.3111803521319</v>
      </c>
      <c r="AA213" s="16"/>
      <c r="AB213" s="13"/>
      <c r="AC213" s="13">
        <v>1931.02</v>
      </c>
      <c r="AD213" s="13">
        <v>14562.09</v>
      </c>
      <c r="AE213" s="13">
        <v>52772.639999999999</v>
      </c>
      <c r="AF213" s="13">
        <v>588.23</v>
      </c>
      <c r="AG213" s="13">
        <v>899.79</v>
      </c>
      <c r="AH213" s="12">
        <f t="shared" si="319"/>
        <v>70753.76999999999</v>
      </c>
      <c r="AI213" s="20">
        <f t="shared" si="303"/>
        <v>-1.3170131741480842E-2</v>
      </c>
      <c r="AJ213" s="13">
        <f t="shared" ref="AJ213:AJ225" si="320">(AB213-63.701)/2108.2*2*272.2/1000*1000/B213/10</f>
        <v>-1.3170131741480842E-2</v>
      </c>
      <c r="AK213" s="20">
        <f t="shared" si="304"/>
        <v>0.38606673730977953</v>
      </c>
      <c r="AL213" s="32">
        <f t="shared" si="305"/>
        <v>2.9975305437785389</v>
      </c>
      <c r="AM213" s="20">
        <f t="shared" si="306"/>
        <v>10.897531759056802</v>
      </c>
      <c r="AN213" s="32">
        <f t="shared" si="307"/>
        <v>0.10844595896810419</v>
      </c>
      <c r="AO213" s="32">
        <f t="shared" ref="AO213:AO225" si="321">(AG213-63.701)/2108.2*2*272.2/1000*1000/B213/10</f>
        <v>0.172860744377686</v>
      </c>
      <c r="AP213" s="14">
        <f t="shared" ref="AP213:AP225" si="322">SUM(AI213:AO213)</f>
        <v>14.536095480007951</v>
      </c>
    </row>
    <row r="214" spans="1:42" ht="15.5" x14ac:dyDescent="0.35">
      <c r="A214" s="24"/>
      <c r="B214" s="24"/>
      <c r="C214" s="16"/>
      <c r="D214" s="13"/>
      <c r="E214" s="13"/>
      <c r="F214" s="13"/>
      <c r="G214" s="13"/>
      <c r="H214" s="9"/>
      <c r="I214" s="31" t="e">
        <f t="shared" si="299"/>
        <v>#DIV/0!</v>
      </c>
      <c r="J214" s="30" t="e">
        <f t="shared" si="308"/>
        <v>#DIV/0!</v>
      </c>
      <c r="K214" s="31" t="e">
        <f t="shared" si="309"/>
        <v>#DIV/0!</v>
      </c>
      <c r="L214" s="30" t="e">
        <f t="shared" si="310"/>
        <v>#DIV/0!</v>
      </c>
      <c r="M214" s="8"/>
      <c r="N214" s="9" t="e">
        <f t="shared" si="311"/>
        <v>#DIV/0!</v>
      </c>
      <c r="O214" s="16"/>
      <c r="P214" s="13"/>
      <c r="Q214" s="13"/>
      <c r="R214" s="13"/>
      <c r="S214" s="13"/>
      <c r="T214" s="9"/>
      <c r="U214" s="30" t="e">
        <f t="shared" si="300"/>
        <v>#DIV/0!</v>
      </c>
      <c r="V214" s="30" t="e">
        <f t="shared" si="312"/>
        <v>#DIV/0!</v>
      </c>
      <c r="W214" s="10">
        <f t="shared" si="301"/>
        <v>0</v>
      </c>
      <c r="X214" s="30" t="e">
        <f t="shared" si="313"/>
        <v>#DIV/0!</v>
      </c>
      <c r="Y214" s="8">
        <f t="shared" si="302"/>
        <v>0</v>
      </c>
      <c r="Z214" s="11" t="e">
        <f t="shared" si="314"/>
        <v>#DIV/0!</v>
      </c>
      <c r="AA214" s="16"/>
      <c r="AB214" s="13"/>
      <c r="AC214" s="13"/>
      <c r="AD214" s="13"/>
      <c r="AE214" s="13"/>
      <c r="AF214" s="13"/>
      <c r="AG214" s="13"/>
      <c r="AH214" s="12"/>
      <c r="AI214" s="20" t="e">
        <f t="shared" si="303"/>
        <v>#DIV/0!</v>
      </c>
      <c r="AJ214" s="13" t="e">
        <f t="shared" si="320"/>
        <v>#DIV/0!</v>
      </c>
      <c r="AK214" s="20" t="e">
        <f t="shared" si="304"/>
        <v>#DIV/0!</v>
      </c>
      <c r="AL214" s="32" t="e">
        <f t="shared" si="305"/>
        <v>#DIV/0!</v>
      </c>
      <c r="AM214" s="20" t="e">
        <f t="shared" si="306"/>
        <v>#DIV/0!</v>
      </c>
      <c r="AN214" s="32" t="e">
        <f t="shared" si="307"/>
        <v>#DIV/0!</v>
      </c>
      <c r="AO214" s="32" t="e">
        <f t="shared" si="321"/>
        <v>#DIV/0!</v>
      </c>
      <c r="AP214" s="14" t="e">
        <f t="shared" si="322"/>
        <v>#DIV/0!</v>
      </c>
    </row>
    <row r="215" spans="1:42" ht="15.5" x14ac:dyDescent="0.35">
      <c r="A215" s="18" t="s">
        <v>192</v>
      </c>
      <c r="B215" s="18">
        <v>142.4</v>
      </c>
      <c r="C215" s="16"/>
      <c r="D215" s="13">
        <v>65099.34</v>
      </c>
      <c r="E215" s="13">
        <v>9030.83</v>
      </c>
      <c r="F215" s="13">
        <v>137305.87</v>
      </c>
      <c r="G215" s="13"/>
      <c r="H215" s="9">
        <f t="shared" si="294"/>
        <v>211436.03999999998</v>
      </c>
      <c r="I215" s="31">
        <f t="shared" si="299"/>
        <v>2.0112124545201824E-4</v>
      </c>
      <c r="J215" s="30">
        <f t="shared" si="308"/>
        <v>8.7819807847234727E-2</v>
      </c>
      <c r="K215" s="31">
        <f t="shared" si="309"/>
        <v>1.2355921332887274E-2</v>
      </c>
      <c r="L215" s="30">
        <f t="shared" si="310"/>
        <v>0.18500422358282009</v>
      </c>
      <c r="M215" s="8"/>
      <c r="N215" s="9">
        <f t="shared" si="311"/>
        <v>0.28538107400839413</v>
      </c>
      <c r="O215" s="16"/>
      <c r="P215" s="13">
        <v>1890.41</v>
      </c>
      <c r="Q215" s="13"/>
      <c r="R215" s="13">
        <v>13912.63</v>
      </c>
      <c r="S215" s="13"/>
      <c r="T215" s="9">
        <f t="shared" ref="T215:T225" si="323">SUM(O215:S215)</f>
        <v>15803.039999999999</v>
      </c>
      <c r="U215" s="30">
        <f t="shared" si="300"/>
        <v>-8.0852091248140197E-3</v>
      </c>
      <c r="V215" s="30">
        <f t="shared" si="312"/>
        <v>-4.4422593246329556E-3</v>
      </c>
      <c r="W215" s="10">
        <f t="shared" si="301"/>
        <v>-1639.4993018278872</v>
      </c>
      <c r="X215" s="30">
        <f t="shared" si="313"/>
        <v>1.872538364526922</v>
      </c>
      <c r="Y215" s="8">
        <f t="shared" si="302"/>
        <v>-1639.4993018278872</v>
      </c>
      <c r="Z215" s="11">
        <f t="shared" si="314"/>
        <v>-3277.1385927596966</v>
      </c>
      <c r="AA215" s="16"/>
      <c r="AB215" s="13"/>
      <c r="AC215" s="13">
        <v>465.77</v>
      </c>
      <c r="AD215" s="13">
        <v>5046.1499999999996</v>
      </c>
      <c r="AE215" s="13">
        <v>32068.91</v>
      </c>
      <c r="AF215" s="13">
        <v>1162.5</v>
      </c>
      <c r="AG215" s="13"/>
      <c r="AH215" s="12">
        <f t="shared" ref="AH215:AH225" si="324">SUM(AA215:AG215)</f>
        <v>38743.33</v>
      </c>
      <c r="AI215" s="20">
        <f t="shared" si="303"/>
        <v>-1.1551611337857846E-2</v>
      </c>
      <c r="AJ215" s="13">
        <f t="shared" si="320"/>
        <v>-1.1551611337857846E-2</v>
      </c>
      <c r="AK215" s="20">
        <f t="shared" si="304"/>
        <v>7.2911646897241264E-2</v>
      </c>
      <c r="AL215" s="32">
        <f t="shared" si="305"/>
        <v>0.90352293305754205</v>
      </c>
      <c r="AM215" s="20">
        <f t="shared" si="306"/>
        <v>5.8038607738482906</v>
      </c>
      <c r="AN215" s="32">
        <f t="shared" si="307"/>
        <v>0.19925745257416466</v>
      </c>
      <c r="AO215" s="32">
        <f t="shared" si="321"/>
        <v>-1.1551611337857846E-2</v>
      </c>
      <c r="AP215" s="14">
        <f t="shared" si="322"/>
        <v>6.9448979723636652</v>
      </c>
    </row>
    <row r="216" spans="1:42" ht="15.5" x14ac:dyDescent="0.35">
      <c r="A216" s="18" t="s">
        <v>193</v>
      </c>
      <c r="B216" s="18">
        <v>66.3</v>
      </c>
      <c r="C216" s="16"/>
      <c r="D216" s="13">
        <v>6824.92</v>
      </c>
      <c r="E216" s="13">
        <v>6048.75</v>
      </c>
      <c r="F216" s="13">
        <v>70828.09</v>
      </c>
      <c r="G216" s="13"/>
      <c r="H216" s="9">
        <f t="shared" si="294"/>
        <v>83701.759999999995</v>
      </c>
      <c r="I216" s="31">
        <f t="shared" si="299"/>
        <v>4.3197081979438011E-4</v>
      </c>
      <c r="J216" s="30">
        <f t="shared" si="308"/>
        <v>2.0161384508016696E-2</v>
      </c>
      <c r="K216" s="31">
        <f t="shared" si="309"/>
        <v>1.7917639669632144E-2</v>
      </c>
      <c r="L216" s="30">
        <f t="shared" si="310"/>
        <v>0.20518113833481899</v>
      </c>
      <c r="M216" s="8"/>
      <c r="N216" s="9">
        <f t="shared" si="311"/>
        <v>0.2436921333322622</v>
      </c>
      <c r="O216" s="16"/>
      <c r="P216" s="13">
        <v>20757.36</v>
      </c>
      <c r="Q216" s="13"/>
      <c r="R216" s="13">
        <v>2657.77</v>
      </c>
      <c r="S216" s="13"/>
      <c r="T216" s="9">
        <f t="shared" si="323"/>
        <v>23415.13</v>
      </c>
      <c r="U216" s="30">
        <f t="shared" si="300"/>
        <v>-1.7365517034291348E-2</v>
      </c>
      <c r="V216" s="30">
        <f t="shared" si="312"/>
        <v>6.8548842930175685E-2</v>
      </c>
      <c r="W216" s="10">
        <f t="shared" si="301"/>
        <v>-763.33429572464127</v>
      </c>
      <c r="X216" s="30">
        <f t="shared" si="313"/>
        <v>-0.63650522120422037</v>
      </c>
      <c r="Y216" s="8">
        <f t="shared" si="302"/>
        <v>-763.33429572464127</v>
      </c>
      <c r="Z216" s="11">
        <f t="shared" si="314"/>
        <v>-1527.2539133445907</v>
      </c>
      <c r="AA216" s="16">
        <v>280</v>
      </c>
      <c r="AB216" s="13"/>
      <c r="AC216" s="13">
        <v>403</v>
      </c>
      <c r="AD216" s="13">
        <v>3594.13</v>
      </c>
      <c r="AE216" s="13">
        <v>52106.95</v>
      </c>
      <c r="AF216" s="13"/>
      <c r="AG216" s="13"/>
      <c r="AH216" s="12">
        <f t="shared" si="324"/>
        <v>56384.079999999994</v>
      </c>
      <c r="AI216" s="20">
        <f t="shared" si="303"/>
        <v>8.4245612227654337E-2</v>
      </c>
      <c r="AJ216" s="13">
        <f t="shared" si="320"/>
        <v>-2.4810700671356822E-2</v>
      </c>
      <c r="AK216" s="20">
        <f t="shared" si="304"/>
        <v>0.13215249253686281</v>
      </c>
      <c r="AL216" s="32">
        <f t="shared" si="305"/>
        <v>1.3750556060419397</v>
      </c>
      <c r="AM216" s="20">
        <f t="shared" si="306"/>
        <v>20.270160168661246</v>
      </c>
      <c r="AN216" s="32">
        <f t="shared" si="307"/>
        <v>-2.4810700671356822E-2</v>
      </c>
      <c r="AO216" s="32">
        <f t="shared" si="321"/>
        <v>-2.4810700671356822E-2</v>
      </c>
      <c r="AP216" s="14">
        <f t="shared" si="322"/>
        <v>21.787181777453632</v>
      </c>
    </row>
    <row r="217" spans="1:42" ht="15.5" x14ac:dyDescent="0.35">
      <c r="A217" s="18" t="s">
        <v>194</v>
      </c>
      <c r="B217" s="18">
        <v>187.5</v>
      </c>
      <c r="C217" s="16">
        <v>406.27</v>
      </c>
      <c r="D217" s="13">
        <v>18908.23</v>
      </c>
      <c r="E217" s="13">
        <v>6189.44</v>
      </c>
      <c r="F217" s="13">
        <v>53828.59</v>
      </c>
      <c r="G217" s="13"/>
      <c r="H217" s="9">
        <f t="shared" si="294"/>
        <v>79332.53</v>
      </c>
      <c r="I217" s="31">
        <f t="shared" si="299"/>
        <v>5.6802737643259736E-4</v>
      </c>
      <c r="J217" s="30">
        <f t="shared" si="308"/>
        <v>1.9480425788634969E-2</v>
      </c>
      <c r="K217" s="31">
        <f t="shared" si="309"/>
        <v>6.4794883851849883E-3</v>
      </c>
      <c r="L217" s="30">
        <f t="shared" si="310"/>
        <v>5.517544193922308E-2</v>
      </c>
      <c r="M217" s="8"/>
      <c r="N217" s="9">
        <f t="shared" si="311"/>
        <v>8.1703383489475631E-2</v>
      </c>
      <c r="O217" s="16"/>
      <c r="P217" s="13">
        <v>144602.56</v>
      </c>
      <c r="Q217" s="13">
        <v>682.73</v>
      </c>
      <c r="R217" s="13">
        <v>344835.4</v>
      </c>
      <c r="S217" s="13">
        <v>1331.42</v>
      </c>
      <c r="T217" s="9">
        <f t="shared" si="323"/>
        <v>491452.11000000004</v>
      </c>
      <c r="U217" s="30">
        <f t="shared" si="300"/>
        <v>-6.1404468233254208E-3</v>
      </c>
      <c r="V217" s="30">
        <f t="shared" si="312"/>
        <v>0.20549181797711397</v>
      </c>
      <c r="W217" s="10">
        <f t="shared" si="301"/>
        <v>-1807.4675971022518</v>
      </c>
      <c r="X217" s="30">
        <f t="shared" si="313"/>
        <v>49.854146672900342</v>
      </c>
      <c r="Y217" s="8">
        <f t="shared" si="302"/>
        <v>-1473.6988679536469</v>
      </c>
      <c r="Z217" s="11">
        <f t="shared" si="314"/>
        <v>-3231.1129670118444</v>
      </c>
      <c r="AA217" s="16">
        <v>910.42</v>
      </c>
      <c r="AB217" s="13"/>
      <c r="AC217" s="13"/>
      <c r="AD217" s="13">
        <v>4337.6899999999996</v>
      </c>
      <c r="AE217" s="13">
        <v>76835.350000000006</v>
      </c>
      <c r="AF217" s="13">
        <v>444.42</v>
      </c>
      <c r="AG217" s="13">
        <v>704.87</v>
      </c>
      <c r="AH217" s="12">
        <f t="shared" si="324"/>
        <v>83232.75</v>
      </c>
      <c r="AI217" s="20">
        <f t="shared" si="303"/>
        <v>0.11661229449451349</v>
      </c>
      <c r="AJ217" s="13">
        <f t="shared" si="320"/>
        <v>-8.7730637573917719E-3</v>
      </c>
      <c r="AK217" s="20">
        <f t="shared" si="304"/>
        <v>-8.7730637573917719E-3</v>
      </c>
      <c r="AL217" s="32">
        <f t="shared" si="305"/>
        <v>0.58862463690351952</v>
      </c>
      <c r="AM217" s="20">
        <f t="shared" si="306"/>
        <v>10.573186785719257</v>
      </c>
      <c r="AN217" s="32">
        <f t="shared" si="307"/>
        <v>5.2433589121841692E-2</v>
      </c>
      <c r="AO217" s="32">
        <f t="shared" si="321"/>
        <v>8.8303425633241631E-2</v>
      </c>
      <c r="AP217" s="14">
        <f t="shared" si="322"/>
        <v>11.40161460435759</v>
      </c>
    </row>
    <row r="218" spans="1:42" ht="15.5" x14ac:dyDescent="0.35">
      <c r="A218" s="18" t="s">
        <v>195</v>
      </c>
      <c r="B218" s="18">
        <v>74.8</v>
      </c>
      <c r="C218" s="16">
        <v>340.86</v>
      </c>
      <c r="D218" s="13">
        <v>25758.47</v>
      </c>
      <c r="E218" s="13">
        <v>1694.62</v>
      </c>
      <c r="F218" s="13">
        <v>18634.59</v>
      </c>
      <c r="G218" s="13"/>
      <c r="H218" s="9">
        <f t="shared" si="294"/>
        <v>46428.54</v>
      </c>
      <c r="I218" s="31">
        <f t="shared" si="299"/>
        <v>1.2562659250975644E-3</v>
      </c>
      <c r="J218" s="30">
        <f t="shared" si="308"/>
        <v>6.6383593303626809E-2</v>
      </c>
      <c r="K218" s="31">
        <f t="shared" si="309"/>
        <v>4.7249937367194184E-3</v>
      </c>
      <c r="L218" s="30">
        <f t="shared" si="310"/>
        <v>4.8130135761184509E-2</v>
      </c>
      <c r="M218" s="8"/>
      <c r="N218" s="9">
        <f t="shared" si="311"/>
        <v>0.1204949887266283</v>
      </c>
      <c r="O218" s="16">
        <v>98.74</v>
      </c>
      <c r="P218" s="13">
        <v>7005.8</v>
      </c>
      <c r="Q218" s="13"/>
      <c r="R218" s="13">
        <v>11268.28</v>
      </c>
      <c r="S218" s="13"/>
      <c r="T218" s="9">
        <f t="shared" si="323"/>
        <v>18372.82</v>
      </c>
      <c r="U218" s="30">
        <f t="shared" si="300"/>
        <v>-1.502992091589006E-2</v>
      </c>
      <c r="V218" s="30">
        <f t="shared" si="312"/>
        <v>1.0309623408618856E-2</v>
      </c>
      <c r="W218" s="10">
        <f t="shared" si="301"/>
        <v>-861.19766697139016</v>
      </c>
      <c r="X218" s="30">
        <f t="shared" si="313"/>
        <v>2.5947145146135653</v>
      </c>
      <c r="Y218" s="8">
        <f t="shared" si="302"/>
        <v>-861.19766697139016</v>
      </c>
      <c r="Z218" s="11">
        <f t="shared" si="314"/>
        <v>-1719.805339725674</v>
      </c>
      <c r="AA218" s="16"/>
      <c r="AB218" s="13"/>
      <c r="AC218" s="13"/>
      <c r="AD218" s="13">
        <v>2996.82</v>
      </c>
      <c r="AE218" s="13">
        <v>24935.37</v>
      </c>
      <c r="AF218" s="13"/>
      <c r="AG218" s="13"/>
      <c r="AH218" s="12">
        <f t="shared" si="324"/>
        <v>27932.19</v>
      </c>
      <c r="AI218" s="20">
        <f t="shared" si="303"/>
        <v>-2.1991302867793546E-2</v>
      </c>
      <c r="AJ218" s="13">
        <f t="shared" si="320"/>
        <v>-2.1991302867793546E-2</v>
      </c>
      <c r="AK218" s="20">
        <f t="shared" si="304"/>
        <v>-2.1991302867793546E-2</v>
      </c>
      <c r="AL218" s="32">
        <f t="shared" si="305"/>
        <v>1.0125917689876101</v>
      </c>
      <c r="AM218" s="20">
        <f t="shared" si="306"/>
        <v>8.5863707917695447</v>
      </c>
      <c r="AN218" s="32">
        <f t="shared" si="307"/>
        <v>-2.1991302867793546E-2</v>
      </c>
      <c r="AO218" s="32">
        <f t="shared" si="321"/>
        <v>-2.1991302867793546E-2</v>
      </c>
      <c r="AP218" s="14">
        <f t="shared" si="322"/>
        <v>9.4890060464181882</v>
      </c>
    </row>
    <row r="219" spans="1:42" ht="15.5" x14ac:dyDescent="0.35">
      <c r="A219" s="18" t="s">
        <v>196</v>
      </c>
      <c r="B219" s="18">
        <v>97.5</v>
      </c>
      <c r="C219" s="16">
        <v>1235.49</v>
      </c>
      <c r="D219" s="13">
        <v>18795.28</v>
      </c>
      <c r="E219" s="13">
        <v>2630.16</v>
      </c>
      <c r="F219" s="13">
        <v>34758.01</v>
      </c>
      <c r="G219" s="13"/>
      <c r="H219" s="9">
        <f t="shared" si="294"/>
        <v>57418.94</v>
      </c>
      <c r="I219" s="31">
        <f t="shared" si="299"/>
        <v>2.7223892047764865E-3</v>
      </c>
      <c r="J219" s="30">
        <f t="shared" si="308"/>
        <v>3.7240327233068443E-2</v>
      </c>
      <c r="K219" s="31">
        <f t="shared" si="309"/>
        <v>5.4639443503629618E-3</v>
      </c>
      <c r="L219" s="30">
        <f t="shared" si="310"/>
        <v>6.8618864499308929E-2</v>
      </c>
      <c r="M219" s="8"/>
      <c r="N219" s="9">
        <f t="shared" si="311"/>
        <v>0.11404552528751682</v>
      </c>
      <c r="O219" s="16"/>
      <c r="P219" s="13">
        <v>6744.14</v>
      </c>
      <c r="Q219" s="13"/>
      <c r="R219" s="13">
        <v>2087.02</v>
      </c>
      <c r="S219" s="13"/>
      <c r="T219" s="9">
        <f t="shared" si="323"/>
        <v>8831.16</v>
      </c>
      <c r="U219" s="30">
        <f t="shared" si="300"/>
        <v>-1.1808551583318115E-2</v>
      </c>
      <c r="V219" s="30">
        <f t="shared" si="312"/>
        <v>7.1728873229453581E-3</v>
      </c>
      <c r="W219" s="10">
        <f t="shared" si="301"/>
        <v>-1122.5504348891784</v>
      </c>
      <c r="X219" s="30">
        <f t="shared" si="313"/>
        <v>-0.59346161925714824</v>
      </c>
      <c r="Y219" s="8">
        <f t="shared" si="302"/>
        <v>-1122.5504348891784</v>
      </c>
      <c r="Z219" s="11">
        <f t="shared" si="314"/>
        <v>-2245.6989670618741</v>
      </c>
      <c r="AA219" s="16"/>
      <c r="AB219" s="13"/>
      <c r="AC219" s="13">
        <v>341.23</v>
      </c>
      <c r="AD219" s="13">
        <v>5478.64</v>
      </c>
      <c r="AE219" s="13">
        <v>56173.33</v>
      </c>
      <c r="AF219" s="13"/>
      <c r="AG219" s="13"/>
      <c r="AH219" s="12">
        <f t="shared" si="324"/>
        <v>61993.200000000004</v>
      </c>
      <c r="AI219" s="20">
        <f t="shared" si="303"/>
        <v>-1.6871276456522637E-2</v>
      </c>
      <c r="AJ219" s="13">
        <f t="shared" si="320"/>
        <v>-1.6871276456522637E-2</v>
      </c>
      <c r="AK219" s="20">
        <f t="shared" si="304"/>
        <v>7.3503845837620638E-2</v>
      </c>
      <c r="AL219" s="32">
        <f t="shared" si="305"/>
        <v>1.434152256074571</v>
      </c>
      <c r="AM219" s="20">
        <f t="shared" si="306"/>
        <v>14.860693909544903</v>
      </c>
      <c r="AN219" s="32">
        <f t="shared" si="307"/>
        <v>-1.6871276456522637E-2</v>
      </c>
      <c r="AO219" s="32">
        <f t="shared" si="321"/>
        <v>-1.6871276456522637E-2</v>
      </c>
      <c r="AP219" s="14">
        <f t="shared" si="322"/>
        <v>16.300864905631002</v>
      </c>
    </row>
    <row r="220" spans="1:42" ht="15.5" x14ac:dyDescent="0.35">
      <c r="A220" s="18" t="s">
        <v>197</v>
      </c>
      <c r="B220" s="18">
        <v>95.4</v>
      </c>
      <c r="C220" s="16">
        <v>694.65</v>
      </c>
      <c r="D220" s="13">
        <v>7920.34</v>
      </c>
      <c r="E220" s="13">
        <v>4011.48</v>
      </c>
      <c r="F220" s="13">
        <v>113769.52</v>
      </c>
      <c r="G220" s="13"/>
      <c r="H220" s="9">
        <f t="shared" si="294"/>
        <v>126395.99</v>
      </c>
      <c r="I220" s="31">
        <f t="shared" si="299"/>
        <v>1.6957638699052397E-3</v>
      </c>
      <c r="J220" s="30">
        <f t="shared" si="308"/>
        <v>1.6212236286187572E-2</v>
      </c>
      <c r="K220" s="31">
        <f t="shared" si="309"/>
        <v>8.3593034356073022E-3</v>
      </c>
      <c r="L220" s="30">
        <f t="shared" si="310"/>
        <v>0.22886413551741719</v>
      </c>
      <c r="M220" s="8"/>
      <c r="N220" s="9">
        <f t="shared" si="311"/>
        <v>0.25513143910911729</v>
      </c>
      <c r="O220" s="16"/>
      <c r="P220" s="13">
        <v>93237.47</v>
      </c>
      <c r="Q220" s="13">
        <v>262.79000000000002</v>
      </c>
      <c r="R220" s="13">
        <v>103165.8</v>
      </c>
      <c r="S220" s="13">
        <v>1684.09</v>
      </c>
      <c r="T220" s="9">
        <f t="shared" si="323"/>
        <v>198350.15</v>
      </c>
      <c r="U220" s="30">
        <f t="shared" si="300"/>
        <v>-1.2068488253391154E-2</v>
      </c>
      <c r="V220" s="30">
        <f t="shared" si="312"/>
        <v>0.25612564642839697</v>
      </c>
      <c r="W220" s="10">
        <f t="shared" si="301"/>
        <v>-1029.5762367285949</v>
      </c>
      <c r="X220" s="30">
        <f t="shared" si="313"/>
        <v>28.468412053955884</v>
      </c>
      <c r="Y220" s="8">
        <f t="shared" si="302"/>
        <v>-657.49197502707568</v>
      </c>
      <c r="Z220" s="11">
        <f t="shared" si="314"/>
        <v>-1658.3557425435397</v>
      </c>
      <c r="AA220" s="16">
        <v>1286.3699999999999</v>
      </c>
      <c r="AB220" s="13"/>
      <c r="AC220" s="13"/>
      <c r="AD220" s="13">
        <v>141229.07999999999</v>
      </c>
      <c r="AE220" s="13">
        <v>54522.42</v>
      </c>
      <c r="AF220" s="13"/>
      <c r="AG220" s="13"/>
      <c r="AH220" s="12">
        <f t="shared" si="324"/>
        <v>197037.87</v>
      </c>
      <c r="AI220" s="20">
        <f t="shared" si="303"/>
        <v>0.33095338994764772</v>
      </c>
      <c r="AJ220" s="13">
        <f t="shared" si="320"/>
        <v>-1.7242656755880055E-2</v>
      </c>
      <c r="AK220" s="20">
        <f t="shared" si="304"/>
        <v>-1.7242656755880055E-2</v>
      </c>
      <c r="AL220" s="32">
        <f t="shared" si="305"/>
        <v>38.210800080229788</v>
      </c>
      <c r="AM220" s="20">
        <f t="shared" si="306"/>
        <v>14.740945967597423</v>
      </c>
      <c r="AN220" s="32">
        <f t="shared" si="307"/>
        <v>-1.7242656755880055E-2</v>
      </c>
      <c r="AO220" s="32">
        <f t="shared" si="321"/>
        <v>-1.7242656755880055E-2</v>
      </c>
      <c r="AP220" s="14">
        <f t="shared" si="322"/>
        <v>53.213728810751334</v>
      </c>
    </row>
    <row r="221" spans="1:42" ht="15.5" x14ac:dyDescent="0.35">
      <c r="A221" s="18" t="s">
        <v>198</v>
      </c>
      <c r="B221" s="18">
        <v>115.8</v>
      </c>
      <c r="C221" s="16"/>
      <c r="D221" s="13">
        <v>46942.97</v>
      </c>
      <c r="E221" s="13">
        <v>8779.82</v>
      </c>
      <c r="F221" s="13">
        <v>12564.2</v>
      </c>
      <c r="G221" s="13"/>
      <c r="H221" s="9">
        <f t="shared" si="294"/>
        <v>68286.990000000005</v>
      </c>
      <c r="I221" s="31">
        <f t="shared" si="299"/>
        <v>2.4732008076310365E-4</v>
      </c>
      <c r="J221" s="30">
        <f t="shared" si="308"/>
        <v>7.7942154663242877E-2</v>
      </c>
      <c r="K221" s="31">
        <f t="shared" si="309"/>
        <v>1.4778711310673515E-2</v>
      </c>
      <c r="L221" s="30">
        <f t="shared" si="310"/>
        <v>2.1042200350613782E-2</v>
      </c>
      <c r="M221" s="8"/>
      <c r="N221" s="9">
        <f t="shared" si="311"/>
        <v>0.11401038640529328</v>
      </c>
      <c r="O221" s="16"/>
      <c r="P221" s="13">
        <v>3143.07</v>
      </c>
      <c r="Q221" s="13"/>
      <c r="R221" s="13">
        <v>2416.56</v>
      </c>
      <c r="S221" s="13"/>
      <c r="T221" s="9">
        <f t="shared" si="323"/>
        <v>5559.63</v>
      </c>
      <c r="U221" s="30">
        <f t="shared" si="300"/>
        <v>-9.9424333279232845E-3</v>
      </c>
      <c r="V221" s="30">
        <f t="shared" si="312"/>
        <v>-2.4942104468107297E-3</v>
      </c>
      <c r="W221" s="10">
        <f t="shared" si="301"/>
        <v>-1333.2445165145318</v>
      </c>
      <c r="X221" s="30">
        <f t="shared" si="313"/>
        <v>-0.42158419743799802</v>
      </c>
      <c r="Y221" s="8">
        <f t="shared" si="302"/>
        <v>-1333.2445165145318</v>
      </c>
      <c r="Z221" s="11">
        <f t="shared" si="314"/>
        <v>-2666.9230538702764</v>
      </c>
      <c r="AA221" s="16">
        <v>207.59</v>
      </c>
      <c r="AB221" s="13"/>
      <c r="AC221" s="13"/>
      <c r="AD221" s="13">
        <v>4940.5200000000004</v>
      </c>
      <c r="AE221" s="13">
        <v>39382.339999999997</v>
      </c>
      <c r="AF221" s="13"/>
      <c r="AG221" s="13">
        <v>497.11</v>
      </c>
      <c r="AH221" s="12">
        <f t="shared" si="324"/>
        <v>45027.56</v>
      </c>
      <c r="AI221" s="20">
        <f t="shared" si="303"/>
        <v>3.2086721329444914E-2</v>
      </c>
      <c r="AJ221" s="13">
        <f t="shared" si="320"/>
        <v>-1.4205090280750926E-2</v>
      </c>
      <c r="AK221" s="20">
        <f t="shared" si="304"/>
        <v>-1.4205090280750926E-2</v>
      </c>
      <c r="AL221" s="32">
        <f t="shared" si="305"/>
        <v>1.0875128204876132</v>
      </c>
      <c r="AM221" s="20">
        <f t="shared" si="306"/>
        <v>8.7679128539780269</v>
      </c>
      <c r="AN221" s="32">
        <f t="shared" si="307"/>
        <v>-1.4205090280750926E-2</v>
      </c>
      <c r="AO221" s="32">
        <f t="shared" si="321"/>
        <v>9.6648623624275579E-2</v>
      </c>
      <c r="AP221" s="14">
        <f t="shared" si="322"/>
        <v>9.9415457485771093</v>
      </c>
    </row>
    <row r="222" spans="1:42" ht="15.5" x14ac:dyDescent="0.35">
      <c r="A222" s="18" t="s">
        <v>199</v>
      </c>
      <c r="B222" s="18">
        <v>91.4</v>
      </c>
      <c r="C222" s="16"/>
      <c r="D222" s="13">
        <v>21928.49</v>
      </c>
      <c r="E222" s="13">
        <v>4112.18</v>
      </c>
      <c r="F222" s="13">
        <v>17553.189999999999</v>
      </c>
      <c r="G222" s="13"/>
      <c r="H222" s="9">
        <f t="shared" si="294"/>
        <v>43593.86</v>
      </c>
      <c r="I222" s="31">
        <f t="shared" si="299"/>
        <v>3.133442598727286E-4</v>
      </c>
      <c r="J222" s="30">
        <f t="shared" si="308"/>
        <v>4.6295854259046469E-2</v>
      </c>
      <c r="K222" s="31">
        <f t="shared" si="309"/>
        <v>8.9362981417133065E-3</v>
      </c>
      <c r="L222" s="30">
        <f t="shared" si="310"/>
        <v>3.7121156138045661E-2</v>
      </c>
      <c r="M222" s="8"/>
      <c r="N222" s="9">
        <f t="shared" si="311"/>
        <v>9.2666652798678167E-2</v>
      </c>
      <c r="O222" s="16"/>
      <c r="P222" s="13">
        <v>3865.76</v>
      </c>
      <c r="Q222" s="13"/>
      <c r="R222" s="13">
        <v>18850.37</v>
      </c>
      <c r="S222" s="13"/>
      <c r="T222" s="9">
        <f t="shared" si="323"/>
        <v>22716.129999999997</v>
      </c>
      <c r="U222" s="30">
        <f t="shared" si="300"/>
        <v>-1.2596649664918119E-2</v>
      </c>
      <c r="V222" s="30">
        <f t="shared" si="312"/>
        <v>-9.9029433822971557E-4</v>
      </c>
      <c r="W222" s="10">
        <f t="shared" si="301"/>
        <v>-1052.319074347394</v>
      </c>
      <c r="X222" s="30">
        <f t="shared" si="313"/>
        <v>4.3998713797776743</v>
      </c>
      <c r="Y222" s="8">
        <f t="shared" si="302"/>
        <v>-1052.319074347394</v>
      </c>
      <c r="Z222" s="11">
        <f t="shared" si="314"/>
        <v>-2100.2518642590135</v>
      </c>
      <c r="AA222" s="16"/>
      <c r="AB222" s="13"/>
      <c r="AC222" s="13"/>
      <c r="AD222" s="13">
        <v>26133.02</v>
      </c>
      <c r="AE222" s="13">
        <v>89354.57</v>
      </c>
      <c r="AF222" s="13">
        <v>1075.45</v>
      </c>
      <c r="AG222" s="13">
        <v>720.9</v>
      </c>
      <c r="AH222" s="12">
        <f t="shared" si="324"/>
        <v>117283.94</v>
      </c>
      <c r="AI222" s="20">
        <f t="shared" si="303"/>
        <v>-1.7997258802089248E-2</v>
      </c>
      <c r="AJ222" s="13">
        <f t="shared" si="320"/>
        <v>-1.7997258802089248E-2</v>
      </c>
      <c r="AK222" s="20">
        <f t="shared" si="304"/>
        <v>-1.7997258802089248E-2</v>
      </c>
      <c r="AL222" s="32">
        <f t="shared" si="305"/>
        <v>7.3652890980867243</v>
      </c>
      <c r="AM222" s="20">
        <f t="shared" si="306"/>
        <v>25.227090282043424</v>
      </c>
      <c r="AN222" s="32">
        <f t="shared" si="307"/>
        <v>0.28584651097714314</v>
      </c>
      <c r="AO222" s="32">
        <f t="shared" si="321"/>
        <v>0.18567652764437373</v>
      </c>
      <c r="AP222" s="14">
        <f t="shared" si="322"/>
        <v>33.009910642345396</v>
      </c>
    </row>
    <row r="223" spans="1:42" ht="15.5" x14ac:dyDescent="0.35">
      <c r="A223" s="18" t="s">
        <v>200</v>
      </c>
      <c r="B223" s="18">
        <v>168.9</v>
      </c>
      <c r="C223" s="16"/>
      <c r="D223" s="13">
        <v>6835.06</v>
      </c>
      <c r="E223" s="13">
        <v>4347.97</v>
      </c>
      <c r="F223" s="13">
        <v>29774.36</v>
      </c>
      <c r="G223" s="13"/>
      <c r="H223" s="9">
        <f t="shared" si="294"/>
        <v>40957.39</v>
      </c>
      <c r="I223" s="31">
        <f t="shared" si="299"/>
        <v>1.6956581025676375E-4</v>
      </c>
      <c r="J223" s="30">
        <f t="shared" si="308"/>
        <v>7.9256555315550016E-3</v>
      </c>
      <c r="K223" s="31">
        <f t="shared" si="309"/>
        <v>5.1034281941294887E-3</v>
      </c>
      <c r="L223" s="30">
        <f t="shared" si="310"/>
        <v>3.3956044283632775E-2</v>
      </c>
      <c r="M223" s="8"/>
      <c r="N223" s="9">
        <f t="shared" si="311"/>
        <v>4.7154693819574031E-2</v>
      </c>
      <c r="O223" s="16">
        <v>1354.08</v>
      </c>
      <c r="P223" s="13">
        <v>1900367.76</v>
      </c>
      <c r="Q223" s="13">
        <v>28711.4</v>
      </c>
      <c r="R223" s="13">
        <v>2205942.44</v>
      </c>
      <c r="S223" s="13">
        <v>170762.57</v>
      </c>
      <c r="T223" s="9">
        <f t="shared" si="323"/>
        <v>4307138.25</v>
      </c>
      <c r="U223" s="30">
        <f t="shared" si="300"/>
        <v>-4.6166636789098259E-3</v>
      </c>
      <c r="V223" s="30">
        <f t="shared" si="312"/>
        <v>3.0807416945972541</v>
      </c>
      <c r="W223" s="10">
        <f t="shared" si="301"/>
        <v>11362.73528955785</v>
      </c>
      <c r="X223" s="30">
        <f t="shared" si="313"/>
        <v>357.72138385028023</v>
      </c>
      <c r="Y223" s="8">
        <f t="shared" si="302"/>
        <v>77201.494060716897</v>
      </c>
      <c r="Z223" s="11">
        <f t="shared" si="314"/>
        <v>88925.026859155943</v>
      </c>
      <c r="AA223" s="16">
        <v>9279.1</v>
      </c>
      <c r="AB223" s="13"/>
      <c r="AC223" s="13">
        <v>1202</v>
      </c>
      <c r="AD223" s="13">
        <v>129837.2</v>
      </c>
      <c r="AE223" s="13">
        <v>631210.43000000005</v>
      </c>
      <c r="AF223" s="13">
        <v>12684.47</v>
      </c>
      <c r="AG223" s="13">
        <v>8895.93</v>
      </c>
      <c r="AH223" s="12">
        <f t="shared" si="324"/>
        <v>793109.13</v>
      </c>
      <c r="AI223" s="20">
        <f t="shared" si="303"/>
        <v>1.4089344934036085</v>
      </c>
      <c r="AJ223" s="13">
        <f t="shared" si="320"/>
        <v>-9.7391915601596039E-3</v>
      </c>
      <c r="AK223" s="20">
        <f t="shared" si="304"/>
        <v>0.17403356326805103</v>
      </c>
      <c r="AL223" s="32">
        <f t="shared" si="305"/>
        <v>19.840959579805354</v>
      </c>
      <c r="AM223" s="20">
        <f t="shared" si="306"/>
        <v>96.495485099121552</v>
      </c>
      <c r="AN223" s="32">
        <f t="shared" si="307"/>
        <v>1.9295786083032287</v>
      </c>
      <c r="AO223" s="32">
        <f t="shared" si="321"/>
        <v>1.3503519589048354</v>
      </c>
      <c r="AP223" s="14">
        <f t="shared" si="322"/>
        <v>121.18960411124648</v>
      </c>
    </row>
    <row r="224" spans="1:42" ht="15.5" x14ac:dyDescent="0.35">
      <c r="A224" s="18" t="s">
        <v>201</v>
      </c>
      <c r="B224" s="18">
        <v>187.2</v>
      </c>
      <c r="C224" s="16">
        <v>1119.8399999999999</v>
      </c>
      <c r="D224" s="13">
        <v>6745.17</v>
      </c>
      <c r="E224" s="13">
        <v>7246.98</v>
      </c>
      <c r="F224" s="13">
        <v>86525.22</v>
      </c>
      <c r="G224" s="13"/>
      <c r="H224" s="9">
        <f t="shared" si="294"/>
        <v>101637.21</v>
      </c>
      <c r="I224" s="31">
        <f t="shared" si="299"/>
        <v>1.2995060732850134E-3</v>
      </c>
      <c r="J224" s="30">
        <f t="shared" si="308"/>
        <v>7.0588405720381428E-3</v>
      </c>
      <c r="K224" s="31">
        <f t="shared" si="309"/>
        <v>7.5726045014110526E-3</v>
      </c>
      <c r="L224" s="30">
        <f t="shared" si="310"/>
        <v>8.8739380962957345E-2</v>
      </c>
      <c r="M224" s="8"/>
      <c r="N224" s="9">
        <f t="shared" si="311"/>
        <v>0.10467033210969155</v>
      </c>
      <c r="O224" s="16"/>
      <c r="P224" s="13">
        <v>9329.99</v>
      </c>
      <c r="Q224" s="13"/>
      <c r="R224" s="13">
        <v>4684.8999999999996</v>
      </c>
      <c r="S224" s="13"/>
      <c r="T224" s="9">
        <f t="shared" si="323"/>
        <v>14014.89</v>
      </c>
      <c r="U224" s="30">
        <f t="shared" si="300"/>
        <v>-6.1502872829781851E-3</v>
      </c>
      <c r="V224" s="30">
        <f t="shared" si="312"/>
        <v>7.526449976844876E-3</v>
      </c>
      <c r="W224" s="10">
        <f t="shared" si="301"/>
        <v>-2155.2968349872222</v>
      </c>
      <c r="X224" s="30">
        <f t="shared" si="313"/>
        <v>7.1725988358309206E-2</v>
      </c>
      <c r="Y224" s="8">
        <f t="shared" si="302"/>
        <v>-2155.2968349872222</v>
      </c>
      <c r="Z224" s="11">
        <f t="shared" si="314"/>
        <v>-4310.5205678233924</v>
      </c>
      <c r="AA224" s="16"/>
      <c r="AB224" s="13"/>
      <c r="AC224" s="13"/>
      <c r="AD224" s="13">
        <v>28675.599999999999</v>
      </c>
      <c r="AE224" s="13">
        <v>32287.95</v>
      </c>
      <c r="AF224" s="13"/>
      <c r="AG224" s="13"/>
      <c r="AH224" s="12">
        <f t="shared" si="324"/>
        <v>60963.55</v>
      </c>
      <c r="AI224" s="20">
        <f t="shared" si="303"/>
        <v>-8.7871231544388757E-3</v>
      </c>
      <c r="AJ224" s="13">
        <f t="shared" si="320"/>
        <v>-8.7871231544388757E-3</v>
      </c>
      <c r="AK224" s="20">
        <f t="shared" si="304"/>
        <v>-8.7871231544388757E-3</v>
      </c>
      <c r="AL224" s="32">
        <f t="shared" si="305"/>
        <v>3.9468184203602221</v>
      </c>
      <c r="AM224" s="20">
        <f t="shared" si="306"/>
        <v>4.4451177300561024</v>
      </c>
      <c r="AN224" s="32">
        <f t="shared" si="307"/>
        <v>-8.7871231544388757E-3</v>
      </c>
      <c r="AO224" s="32">
        <f t="shared" si="321"/>
        <v>-8.7871231544388757E-3</v>
      </c>
      <c r="AP224" s="14">
        <f t="shared" si="322"/>
        <v>8.3480005346441288</v>
      </c>
    </row>
    <row r="225" spans="1:80" ht="15.5" x14ac:dyDescent="0.35">
      <c r="A225" s="18" t="s">
        <v>202</v>
      </c>
      <c r="B225" s="18">
        <v>156</v>
      </c>
      <c r="C225" s="16"/>
      <c r="D225" s="13">
        <v>4501.1000000000004</v>
      </c>
      <c r="E225" s="13">
        <v>4332.46</v>
      </c>
      <c r="F225" s="13">
        <v>8404.9</v>
      </c>
      <c r="G225" s="13"/>
      <c r="H225" s="9">
        <f t="shared" si="294"/>
        <v>17238.46</v>
      </c>
      <c r="I225" s="31">
        <f t="shared" si="299"/>
        <v>1.8358759841261154E-4</v>
      </c>
      <c r="J225" s="30">
        <f t="shared" si="308"/>
        <v>5.7135758150692797E-3</v>
      </c>
      <c r="K225" s="30">
        <f t="shared" si="309"/>
        <v>5.5063870805694953E-3</v>
      </c>
      <c r="L225" s="30">
        <f t="shared" si="310"/>
        <v>1.0509729644174232E-2</v>
      </c>
      <c r="M225" s="8"/>
      <c r="N225" s="9">
        <f t="shared" ref="N225" si="325">SUM(I225:M225)</f>
        <v>2.1913280138225619E-2</v>
      </c>
      <c r="O225" s="16"/>
      <c r="P225" s="13">
        <v>283896.53999999998</v>
      </c>
      <c r="Q225" s="13">
        <v>1017.67</v>
      </c>
      <c r="R225" s="13">
        <v>1274035.52</v>
      </c>
      <c r="S225" s="13"/>
      <c r="T225" s="9">
        <f t="shared" si="323"/>
        <v>1558949.73</v>
      </c>
      <c r="U225" s="30">
        <f t="shared" si="300"/>
        <v>-7.3803447395738228E-3</v>
      </c>
      <c r="V225" s="30">
        <f t="shared" si="312"/>
        <v>0.49201290904348677</v>
      </c>
      <c r="W225" s="10">
        <f t="shared" si="301"/>
        <v>-1360.4296705300283</v>
      </c>
      <c r="X225" s="30">
        <f t="shared" si="313"/>
        <v>223.37344774699312</v>
      </c>
      <c r="Y225" s="8">
        <f t="shared" si="302"/>
        <v>-1796.0806958226854</v>
      </c>
      <c r="Z225" s="11">
        <f t="shared" si="314"/>
        <v>-2932.6522860414166</v>
      </c>
      <c r="AA225" s="16">
        <v>933.65</v>
      </c>
      <c r="AB225" s="13">
        <v>4947.55</v>
      </c>
      <c r="AC225" s="13"/>
      <c r="AD225" s="13">
        <v>7442.69</v>
      </c>
      <c r="AE225" s="13">
        <v>36633.08</v>
      </c>
      <c r="AF225" s="13"/>
      <c r="AG225" s="13">
        <v>1071.83</v>
      </c>
      <c r="AH225" s="12">
        <f t="shared" si="324"/>
        <v>51028.800000000003</v>
      </c>
      <c r="AI225" s="20">
        <f t="shared" si="303"/>
        <v>0.14400431392438318</v>
      </c>
      <c r="AJ225" s="13">
        <f t="shared" si="320"/>
        <v>0.80843282141284711</v>
      </c>
      <c r="AK225" s="20">
        <f t="shared" si="304"/>
        <v>-1.0544547785326649E-2</v>
      </c>
      <c r="AL225" s="32">
        <f t="shared" si="305"/>
        <v>1.22145809513037</v>
      </c>
      <c r="AM225" s="20">
        <f t="shared" si="306"/>
        <v>6.0533989159545509</v>
      </c>
      <c r="AN225" s="32">
        <f t="shared" si="307"/>
        <v>-1.0544547785326649E-2</v>
      </c>
      <c r="AO225" s="32">
        <f t="shared" si="321"/>
        <v>0.16687751235103951</v>
      </c>
      <c r="AP225" s="14">
        <f t="shared" si="322"/>
        <v>8.3730825632025372</v>
      </c>
    </row>
    <row r="226" spans="1:80" s="38" customFormat="1" ht="15.5" x14ac:dyDescent="0.35">
      <c r="A226" s="33" t="s">
        <v>38</v>
      </c>
      <c r="B226" s="34"/>
      <c r="C226" s="35">
        <f>AVERAGE(C210:C225)</f>
        <v>646.80666666666673</v>
      </c>
      <c r="D226" s="35">
        <f t="shared" ref="D226:AP226" si="326">AVERAGE(D210:D225)</f>
        <v>23942.497333333329</v>
      </c>
      <c r="E226" s="35">
        <f t="shared" si="326"/>
        <v>5688.2780000000012</v>
      </c>
      <c r="F226" s="35">
        <f t="shared" si="326"/>
        <v>42127.279333333339</v>
      </c>
      <c r="G226" s="35" t="e">
        <f t="shared" si="326"/>
        <v>#DIV/0!</v>
      </c>
      <c r="H226" s="35">
        <f t="shared" si="326"/>
        <v>72016.777333333332</v>
      </c>
      <c r="I226" s="49" t="e">
        <f t="shared" si="326"/>
        <v>#DIV/0!</v>
      </c>
      <c r="J226" s="49" t="e">
        <f t="shared" si="326"/>
        <v>#DIV/0!</v>
      </c>
      <c r="K226" s="49" t="e">
        <f t="shared" si="326"/>
        <v>#DIV/0!</v>
      </c>
      <c r="L226" s="49" t="e">
        <f t="shared" si="326"/>
        <v>#DIV/0!</v>
      </c>
      <c r="M226" s="49" t="e">
        <f t="shared" si="326"/>
        <v>#DIV/0!</v>
      </c>
      <c r="N226" s="49" t="e">
        <f t="shared" si="326"/>
        <v>#DIV/0!</v>
      </c>
      <c r="O226" s="49">
        <f t="shared" si="326"/>
        <v>726.41</v>
      </c>
      <c r="P226" s="49">
        <f t="shared" si="326"/>
        <v>169204.83000000002</v>
      </c>
      <c r="Q226" s="49">
        <f t="shared" si="326"/>
        <v>5244.8550000000005</v>
      </c>
      <c r="R226" s="49">
        <f t="shared" si="326"/>
        <v>276475.69</v>
      </c>
      <c r="S226" s="49">
        <f t="shared" si="326"/>
        <v>29855.988333333331</v>
      </c>
      <c r="T226" s="49">
        <f t="shared" si="326"/>
        <v>459817.712</v>
      </c>
      <c r="U226" s="49" t="e">
        <f t="shared" si="326"/>
        <v>#DIV/0!</v>
      </c>
      <c r="V226" s="49" t="e">
        <f t="shared" si="326"/>
        <v>#DIV/0!</v>
      </c>
      <c r="W226" s="49">
        <f t="shared" si="326"/>
        <v>-529.16542911982685</v>
      </c>
      <c r="X226" s="49" t="e">
        <f t="shared" si="326"/>
        <v>#DIV/0!</v>
      </c>
      <c r="Y226" s="49">
        <f t="shared" si="326"/>
        <v>3699.8922752774511</v>
      </c>
      <c r="Z226" s="49" t="e">
        <f t="shared" si="326"/>
        <v>#DIV/0!</v>
      </c>
      <c r="AA226" s="49">
        <f t="shared" si="326"/>
        <v>1870.5042857142857</v>
      </c>
      <c r="AB226" s="49">
        <f t="shared" si="326"/>
        <v>7320.5099999999993</v>
      </c>
      <c r="AC226" s="49">
        <f t="shared" si="326"/>
        <v>1037.7699999999998</v>
      </c>
      <c r="AD226" s="49">
        <f t="shared" si="326"/>
        <v>30010.58923076923</v>
      </c>
      <c r="AE226" s="49">
        <f t="shared" si="326"/>
        <v>158649.51266666671</v>
      </c>
      <c r="AF226" s="49">
        <f t="shared" si="326"/>
        <v>2714.3383333333331</v>
      </c>
      <c r="AG226" s="49">
        <f t="shared" si="326"/>
        <v>1772.81125</v>
      </c>
      <c r="AH226" s="49">
        <f t="shared" si="326"/>
        <v>189442.03666666665</v>
      </c>
      <c r="AI226" s="49" t="e">
        <f t="shared" si="326"/>
        <v>#DIV/0!</v>
      </c>
      <c r="AJ226" s="49" t="e">
        <f t="shared" si="326"/>
        <v>#DIV/0!</v>
      </c>
      <c r="AK226" s="49" t="e">
        <f t="shared" si="326"/>
        <v>#DIV/0!</v>
      </c>
      <c r="AL226" s="49" t="e">
        <f t="shared" si="326"/>
        <v>#DIV/0!</v>
      </c>
      <c r="AM226" s="49" t="e">
        <f t="shared" si="326"/>
        <v>#DIV/0!</v>
      </c>
      <c r="AN226" s="49" t="e">
        <f t="shared" si="326"/>
        <v>#DIV/0!</v>
      </c>
      <c r="AO226" s="49" t="e">
        <f t="shared" si="326"/>
        <v>#DIV/0!</v>
      </c>
      <c r="AP226" s="35" t="e">
        <f t="shared" si="326"/>
        <v>#DIV/0!</v>
      </c>
      <c r="AQ226" s="36"/>
      <c r="AR226" s="36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</row>
    <row r="227" spans="1:80" s="42" customFormat="1" ht="15.5" x14ac:dyDescent="0.35">
      <c r="A227" s="33" t="s">
        <v>39</v>
      </c>
      <c r="B227" s="39"/>
      <c r="C227" s="19">
        <f>STDEV(C210:C225)</f>
        <v>456.3144024317736</v>
      </c>
      <c r="D227" s="19">
        <f t="shared" ref="D227:AP227" si="327">STDEV(D210:D225)</f>
        <v>24692.798031877766</v>
      </c>
      <c r="E227" s="19">
        <f t="shared" si="327"/>
        <v>2310.1896520731152</v>
      </c>
      <c r="F227" s="19">
        <f t="shared" si="327"/>
        <v>41641.318020216313</v>
      </c>
      <c r="G227" s="19" t="e">
        <f t="shared" si="327"/>
        <v>#DIV/0!</v>
      </c>
      <c r="H227" s="19">
        <f t="shared" si="327"/>
        <v>50782.664632456806</v>
      </c>
      <c r="I227" s="19" t="e">
        <f t="shared" si="327"/>
        <v>#DIV/0!</v>
      </c>
      <c r="J227" s="19" t="e">
        <f t="shared" si="327"/>
        <v>#DIV/0!</v>
      </c>
      <c r="K227" s="19" t="e">
        <f t="shared" si="327"/>
        <v>#DIV/0!</v>
      </c>
      <c r="L227" s="19" t="e">
        <f t="shared" si="327"/>
        <v>#DIV/0!</v>
      </c>
      <c r="M227" s="19" t="e">
        <f t="shared" si="327"/>
        <v>#DIV/0!</v>
      </c>
      <c r="N227" s="19" t="e">
        <f t="shared" si="327"/>
        <v>#DIV/0!</v>
      </c>
      <c r="O227" s="19">
        <f t="shared" si="327"/>
        <v>887.65942669472042</v>
      </c>
      <c r="P227" s="19">
        <f t="shared" si="327"/>
        <v>485070.45231236232</v>
      </c>
      <c r="Q227" s="19">
        <f t="shared" si="327"/>
        <v>11499.390802173391</v>
      </c>
      <c r="R227" s="19">
        <f t="shared" si="327"/>
        <v>625996.46507880453</v>
      </c>
      <c r="S227" s="19">
        <f t="shared" si="327"/>
        <v>69031.278488970042</v>
      </c>
      <c r="T227" s="19">
        <f t="shared" si="327"/>
        <v>1137535.4549319101</v>
      </c>
      <c r="U227" s="19" t="e">
        <f t="shared" si="327"/>
        <v>#DIV/0!</v>
      </c>
      <c r="V227" s="19" t="e">
        <f t="shared" si="327"/>
        <v>#DIV/0!</v>
      </c>
      <c r="W227" s="19">
        <f t="shared" si="327"/>
        <v>3231.5151254707298</v>
      </c>
      <c r="X227" s="19" t="e">
        <f t="shared" si="327"/>
        <v>#DIV/0!</v>
      </c>
      <c r="Y227" s="19">
        <f t="shared" si="327"/>
        <v>19611.635275105524</v>
      </c>
      <c r="Z227" s="19" t="e">
        <f t="shared" si="327"/>
        <v>#DIV/0!</v>
      </c>
      <c r="AA227" s="19">
        <f t="shared" si="327"/>
        <v>3294.5807541519712</v>
      </c>
      <c r="AB227" s="19">
        <f t="shared" si="327"/>
        <v>2055.043642164324</v>
      </c>
      <c r="AC227" s="19">
        <f t="shared" si="327"/>
        <v>742.37192414584229</v>
      </c>
      <c r="AD227" s="19">
        <f t="shared" si="327"/>
        <v>47644.545787832387</v>
      </c>
      <c r="AE227" s="19">
        <f t="shared" si="327"/>
        <v>229469.35227054503</v>
      </c>
      <c r="AF227" s="19">
        <f t="shared" si="327"/>
        <v>4895.9379243916756</v>
      </c>
      <c r="AG227" s="19">
        <f t="shared" si="327"/>
        <v>2883.0962209226068</v>
      </c>
      <c r="AH227" s="19">
        <f t="shared" si="327"/>
        <v>250892.39864404101</v>
      </c>
      <c r="AI227" s="19" t="e">
        <f t="shared" si="327"/>
        <v>#DIV/0!</v>
      </c>
      <c r="AJ227" s="19" t="e">
        <f t="shared" si="327"/>
        <v>#DIV/0!</v>
      </c>
      <c r="AK227" s="19" t="e">
        <f t="shared" si="327"/>
        <v>#DIV/0!</v>
      </c>
      <c r="AL227" s="19" t="e">
        <f t="shared" si="327"/>
        <v>#DIV/0!</v>
      </c>
      <c r="AM227" s="19" t="e">
        <f t="shared" si="327"/>
        <v>#DIV/0!</v>
      </c>
      <c r="AN227" s="19" t="e">
        <f t="shared" si="327"/>
        <v>#DIV/0!</v>
      </c>
      <c r="AO227" s="19" t="e">
        <f t="shared" si="327"/>
        <v>#DIV/0!</v>
      </c>
      <c r="AP227" s="19" t="e">
        <f t="shared" si="327"/>
        <v>#DIV/0!</v>
      </c>
      <c r="AQ227" s="40"/>
      <c r="AR227" s="40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</row>
    <row r="228" spans="1:80" s="48" customFormat="1" ht="15.5" x14ac:dyDescent="0.35">
      <c r="A228" s="33" t="s">
        <v>40</v>
      </c>
      <c r="B228" s="43"/>
      <c r="C228" s="44">
        <f>+C227*100/C226</f>
        <v>70.548809396693542</v>
      </c>
      <c r="D228" s="44">
        <f t="shared" ref="D228:AP228" si="328">+D227*100/D226</f>
        <v>103.13376122840725</v>
      </c>
      <c r="E228" s="44">
        <f t="shared" si="328"/>
        <v>40.61316363358322</v>
      </c>
      <c r="F228" s="44">
        <f t="shared" si="328"/>
        <v>98.846445056962168</v>
      </c>
      <c r="G228" s="44" t="e">
        <f t="shared" si="328"/>
        <v>#DIV/0!</v>
      </c>
      <c r="H228" s="44">
        <f t="shared" si="328"/>
        <v>70.515047344324572</v>
      </c>
      <c r="I228" s="44" t="e">
        <f t="shared" si="328"/>
        <v>#DIV/0!</v>
      </c>
      <c r="J228" s="44" t="e">
        <f t="shared" si="328"/>
        <v>#DIV/0!</v>
      </c>
      <c r="K228" s="44" t="e">
        <f t="shared" si="328"/>
        <v>#DIV/0!</v>
      </c>
      <c r="L228" s="44" t="e">
        <f t="shared" si="328"/>
        <v>#DIV/0!</v>
      </c>
      <c r="M228" s="44" t="e">
        <f t="shared" si="328"/>
        <v>#DIV/0!</v>
      </c>
      <c r="N228" s="44" t="e">
        <f t="shared" si="328"/>
        <v>#DIV/0!</v>
      </c>
      <c r="O228" s="44">
        <f t="shared" si="328"/>
        <v>122.19812870069526</v>
      </c>
      <c r="P228" s="44">
        <f t="shared" si="328"/>
        <v>286.67648099192104</v>
      </c>
      <c r="Q228" s="44">
        <f t="shared" si="328"/>
        <v>219.25088114301329</v>
      </c>
      <c r="R228" s="44">
        <f t="shared" si="328"/>
        <v>226.42007515337224</v>
      </c>
      <c r="S228" s="44">
        <f t="shared" si="328"/>
        <v>231.21417960864707</v>
      </c>
      <c r="T228" s="44">
        <f t="shared" si="328"/>
        <v>247.38835091500567</v>
      </c>
      <c r="U228" s="44" t="e">
        <f t="shared" si="328"/>
        <v>#DIV/0!</v>
      </c>
      <c r="V228" s="44" t="e">
        <f t="shared" si="328"/>
        <v>#DIV/0!</v>
      </c>
      <c r="W228" s="44">
        <f t="shared" si="328"/>
        <v>-610.68145189412382</v>
      </c>
      <c r="X228" s="44" t="e">
        <f t="shared" si="328"/>
        <v>#DIV/0!</v>
      </c>
      <c r="Y228" s="44">
        <f t="shared" si="328"/>
        <v>530.05962919920057</v>
      </c>
      <c r="Z228" s="44" t="e">
        <f t="shared" si="328"/>
        <v>#DIV/0!</v>
      </c>
      <c r="AA228" s="44">
        <f t="shared" si="328"/>
        <v>176.13329086246259</v>
      </c>
      <c r="AB228" s="44">
        <f t="shared" si="328"/>
        <v>28.07241083154485</v>
      </c>
      <c r="AC228" s="44">
        <f t="shared" si="328"/>
        <v>71.53530398314102</v>
      </c>
      <c r="AD228" s="44">
        <f t="shared" si="328"/>
        <v>158.75911472935502</v>
      </c>
      <c r="AE228" s="44">
        <f t="shared" si="328"/>
        <v>144.63917878693744</v>
      </c>
      <c r="AF228" s="44">
        <f t="shared" si="328"/>
        <v>180.37316366450298</v>
      </c>
      <c r="AG228" s="44">
        <f t="shared" si="328"/>
        <v>162.62849307407132</v>
      </c>
      <c r="AH228" s="44">
        <f t="shared" si="328"/>
        <v>132.43755349056954</v>
      </c>
      <c r="AI228" s="44" t="e">
        <f t="shared" si="328"/>
        <v>#DIV/0!</v>
      </c>
      <c r="AJ228" s="45" t="e">
        <f t="shared" si="328"/>
        <v>#DIV/0!</v>
      </c>
      <c r="AK228" s="44" t="e">
        <f t="shared" si="328"/>
        <v>#DIV/0!</v>
      </c>
      <c r="AL228" s="44" t="e">
        <f t="shared" si="328"/>
        <v>#DIV/0!</v>
      </c>
      <c r="AM228" s="44" t="e">
        <f t="shared" si="328"/>
        <v>#DIV/0!</v>
      </c>
      <c r="AN228" s="45" t="e">
        <f t="shared" si="328"/>
        <v>#DIV/0!</v>
      </c>
      <c r="AO228" s="45" t="e">
        <f t="shared" si="328"/>
        <v>#DIV/0!</v>
      </c>
      <c r="AP228" s="44" t="e">
        <f t="shared" si="328"/>
        <v>#DIV/0!</v>
      </c>
      <c r="AQ228" s="46"/>
      <c r="AR228" s="46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</row>
    <row r="229" spans="1:80" ht="15.5" x14ac:dyDescent="0.35">
      <c r="C229" s="16"/>
      <c r="D229" s="13"/>
      <c r="E229" s="13"/>
      <c r="F229" s="13"/>
      <c r="G229" s="13"/>
      <c r="H229" s="9"/>
      <c r="I229" s="8"/>
      <c r="J229" s="8"/>
      <c r="K229" s="8"/>
      <c r="L229" s="8"/>
      <c r="M229" s="8"/>
      <c r="N229" s="9"/>
      <c r="O229" s="16"/>
      <c r="P229" s="13"/>
      <c r="Q229" s="13"/>
      <c r="R229" s="13"/>
      <c r="S229" s="13"/>
      <c r="T229" s="9"/>
      <c r="U229" s="8"/>
      <c r="V229" s="8"/>
      <c r="W229" s="8"/>
      <c r="X229" s="8"/>
      <c r="Y229" s="8"/>
      <c r="Z229" s="9"/>
      <c r="AA229" s="16"/>
      <c r="AB229" s="13"/>
      <c r="AC229" s="13"/>
      <c r="AD229" s="13"/>
      <c r="AE229" s="13"/>
      <c r="AF229" s="13"/>
      <c r="AG229" s="13"/>
      <c r="AH229" s="12"/>
      <c r="AI229" s="13"/>
      <c r="AJ229" s="13"/>
      <c r="AK229" s="13"/>
      <c r="AL229" s="13"/>
      <c r="AM229" s="13"/>
      <c r="AN229" s="13"/>
      <c r="AO229" s="13"/>
      <c r="AP229" s="13"/>
    </row>
    <row r="230" spans="1:80" ht="15.5" x14ac:dyDescent="0.35">
      <c r="A230" s="22" t="s">
        <v>203</v>
      </c>
      <c r="B230" s="22">
        <v>97</v>
      </c>
      <c r="C230" s="16">
        <v>66.95</v>
      </c>
      <c r="D230" s="13">
        <v>2853.62</v>
      </c>
      <c r="E230" s="13">
        <v>7538.86</v>
      </c>
      <c r="F230" s="13">
        <v>7311.25</v>
      </c>
      <c r="G230" s="13"/>
      <c r="H230" s="9">
        <f t="shared" si="294"/>
        <v>17770.68</v>
      </c>
      <c r="I230" s="31">
        <f t="shared" ref="I230:I245" si="329">(C230+149.43)/300794*2*288.25/1000*1000/B230/10</f>
        <v>4.2753879097582898E-4</v>
      </c>
      <c r="J230" s="30">
        <f>(D230+149.43)/300794*2*288.25/1000*1000/B230/10</f>
        <v>5.9336369638597055E-3</v>
      </c>
      <c r="K230" s="31">
        <f>(E230+149.43)/300794*2*288.25/1000*1000/B230/10</f>
        <v>1.5191062996910787E-2</v>
      </c>
      <c r="L230" s="30">
        <f>(F230+149.43)/300794*2*288.25/1000*1000/B230/10</f>
        <v>1.4741335183739476E-2</v>
      </c>
      <c r="M230" s="8"/>
      <c r="N230" s="9">
        <f>SUM(I230:M230)</f>
        <v>3.6293573935485796E-2</v>
      </c>
      <c r="O230" s="7"/>
      <c r="P230" s="8">
        <v>19369.71</v>
      </c>
      <c r="Q230" s="8">
        <v>397.27</v>
      </c>
      <c r="R230" s="8">
        <v>25998.68</v>
      </c>
      <c r="S230" s="8">
        <v>1413.06</v>
      </c>
      <c r="T230" s="9">
        <f>SUM(O230:S230)</f>
        <v>47178.720000000001</v>
      </c>
      <c r="U230" s="30">
        <f t="shared" ref="U230:U245" si="330">(O230-4195.6)/220309*2*302.28/1000*1000/B230/10</f>
        <v>-1.186942040591254E-2</v>
      </c>
      <c r="V230" s="30">
        <f>(P230-4195.6)/220309*2*302.28/1000*1000/B230/10</f>
        <v>4.2927803145095221E-2</v>
      </c>
      <c r="W230" s="10">
        <f t="shared" ref="W230:W245" si="331">(Q230-4195.6)/220309*2*302.28/1000*1000*B230</f>
        <v>-1011.0475891842819</v>
      </c>
      <c r="X230" s="30">
        <f>(R230-4195.6)/220309*2*302.28/1000*1000/B230*10</f>
        <v>6.1681266723172747</v>
      </c>
      <c r="Y230" s="8">
        <f t="shared" ref="Y230:Y245" si="332">(S230-4195.6)/220309*2*302.28/1000*1000*B230</f>
        <v>-740.66243817910299</v>
      </c>
      <c r="Z230" s="11">
        <f>SUM(U230:Y230)</f>
        <v>-1745.5108423083284</v>
      </c>
      <c r="AA230" s="7"/>
      <c r="AB230" s="8">
        <v>8506.99</v>
      </c>
      <c r="AC230" s="8"/>
      <c r="AD230" s="8"/>
      <c r="AE230" s="8">
        <v>584893.16</v>
      </c>
      <c r="AF230" s="8"/>
      <c r="AG230" s="8">
        <v>696.03</v>
      </c>
      <c r="AH230" s="12">
        <f>SUM(AA230:AG230)</f>
        <v>594096.18000000005</v>
      </c>
      <c r="AI230" s="20">
        <f t="shared" ref="AI230:AI245" si="333">(AA230-63.701)/2108.2*2*272.2/1000*1000/B230/10</f>
        <v>-1.6958241799082032E-2</v>
      </c>
      <c r="AJ230" s="13">
        <f>(AB230-63.701)/2108.2*2*272.2/1000*1000/B230/10</f>
        <v>2.2477407959298845</v>
      </c>
      <c r="AK230" s="20">
        <f t="shared" ref="AK230:AK245" si="334">(AC230-63.701)/2108.2*2*272.2/1000*1000/B230/10</f>
        <v>-1.6958241799082032E-2</v>
      </c>
      <c r="AL230" s="32">
        <f t="shared" ref="AL230:AL245" si="335">(AD230-63.701)/2108.2*2*272.2/1000*1000/B230/10</f>
        <v>-1.6958241799082032E-2</v>
      </c>
      <c r="AM230" s="20">
        <f t="shared" ref="AM230:AM245" si="336">(AE230-63.701)/2108.2*2*272.2/1000*1000/B230/10</f>
        <v>155.69110966779698</v>
      </c>
      <c r="AN230" s="32">
        <f t="shared" ref="AN230:AN245" si="337">(AF230-63.701)/2108.2*2*272.2/1000*1000/B230/10</f>
        <v>-1.6958241799082032E-2</v>
      </c>
      <c r="AO230" s="32">
        <f>(AG230-63.701)/2108.2*2*272.2/1000*1000/B230/10</f>
        <v>0.16833625969092703</v>
      </c>
      <c r="AP230" s="14">
        <f>SUM(AI230:AO230)</f>
        <v>158.03935375622149</v>
      </c>
    </row>
    <row r="231" spans="1:80" ht="15.5" x14ac:dyDescent="0.35">
      <c r="A231" s="24" t="s">
        <v>204</v>
      </c>
      <c r="B231" s="24">
        <v>60.3</v>
      </c>
      <c r="C231" s="16"/>
      <c r="D231" s="13">
        <v>1069.94</v>
      </c>
      <c r="E231" s="13">
        <v>3245.55</v>
      </c>
      <c r="F231" s="13">
        <v>16957.38</v>
      </c>
      <c r="G231" s="13"/>
      <c r="H231" s="9">
        <f t="shared" si="294"/>
        <v>21272.870000000003</v>
      </c>
      <c r="I231" s="31">
        <f t="shared" si="329"/>
        <v>4.7495299091819901E-4</v>
      </c>
      <c r="J231" s="30">
        <f t="shared" ref="J231:J245" si="338">(D231+149.43)/300794*2*288.25/1000*1000/B231/10</f>
        <v>3.8756837886363138E-3</v>
      </c>
      <c r="K231" s="31">
        <f t="shared" ref="K231:K245" si="339">(E231+149.43)/300794*2*288.25/1000*1000/B231/10</f>
        <v>1.0790710734842182E-2</v>
      </c>
      <c r="L231" s="30">
        <f t="shared" ref="L231:L245" si="340">(F231+149.43)/300794*2*288.25/1000*1000/B231/10</f>
        <v>5.4372820548546863E-2</v>
      </c>
      <c r="M231" s="8"/>
      <c r="N231" s="9">
        <f t="shared" ref="N231:N244" si="341">SUM(I231:M231)</f>
        <v>6.9514168062943554E-2</v>
      </c>
      <c r="O231" s="7"/>
      <c r="P231" s="8">
        <v>19369.71</v>
      </c>
      <c r="Q231" s="8">
        <v>397.27</v>
      </c>
      <c r="R231" s="8">
        <v>25998.68</v>
      </c>
      <c r="S231" s="8">
        <v>1413.06</v>
      </c>
      <c r="T231" s="9">
        <f>SUM(O231:S231)</f>
        <v>47178.720000000001</v>
      </c>
      <c r="U231" s="30">
        <f t="shared" si="330"/>
        <v>-1.9093429177006904E-2</v>
      </c>
      <c r="V231" s="30">
        <f t="shared" ref="V231:V245" si="342">(P231-4195.6)/220309*2*302.28/1000*1000/B231/10</f>
        <v>6.90546750426905E-2</v>
      </c>
      <c r="W231" s="10">
        <f t="shared" si="331"/>
        <v>-628.51721265785773</v>
      </c>
      <c r="X231" s="30">
        <f t="shared" ref="X231:X245" si="343">(R231-4195.6)/220309*2*302.28/1000*1000/B231*10</f>
        <v>9.9221938178238069</v>
      </c>
      <c r="Y231" s="8">
        <f t="shared" si="332"/>
        <v>-460.43242290927742</v>
      </c>
      <c r="Z231" s="11">
        <f t="shared" ref="Z231:Z245" si="344">SUM(U231:Y231)</f>
        <v>-1078.9774805034458</v>
      </c>
      <c r="AA231" s="7"/>
      <c r="AB231" s="8">
        <v>8506.99</v>
      </c>
      <c r="AC231" s="8"/>
      <c r="AD231" s="8"/>
      <c r="AE231" s="8">
        <v>584893.16</v>
      </c>
      <c r="AF231" s="8"/>
      <c r="AG231" s="8">
        <v>696.03</v>
      </c>
      <c r="AH231" s="12">
        <f>SUM(AA231:AG231)</f>
        <v>594096.18000000005</v>
      </c>
      <c r="AI231" s="20">
        <f t="shared" si="333"/>
        <v>-2.72794271063177E-2</v>
      </c>
      <c r="AJ231" s="13">
        <f t="shared" ref="AJ231:AJ243" si="345">(AB231-63.701)/2108.2*2*272.2/1000*1000/B231/10</f>
        <v>3.6157687762056185</v>
      </c>
      <c r="AK231" s="20">
        <f t="shared" si="334"/>
        <v>-2.72794271063177E-2</v>
      </c>
      <c r="AL231" s="32">
        <f t="shared" si="335"/>
        <v>-2.72794271063177E-2</v>
      </c>
      <c r="AM231" s="20">
        <f t="shared" si="336"/>
        <v>250.44838536942467</v>
      </c>
      <c r="AN231" s="32">
        <f t="shared" si="337"/>
        <v>-2.72794271063177E-2</v>
      </c>
      <c r="AO231" s="32">
        <f t="shared" ref="AO231:AO243" si="346">(AG231-63.701)/2108.2*2*272.2/1000*1000/B231/10</f>
        <v>0.27078967147628397</v>
      </c>
      <c r="AP231" s="14">
        <f t="shared" ref="AP231:AP243" si="347">SUM(AI231:AO231)</f>
        <v>254.2258261086813</v>
      </c>
    </row>
    <row r="232" spans="1:80" ht="15.5" x14ac:dyDescent="0.35">
      <c r="A232" s="24" t="s">
        <v>205</v>
      </c>
      <c r="B232" s="24">
        <v>110.7</v>
      </c>
      <c r="C232" s="16"/>
      <c r="D232" s="13">
        <v>10780.83</v>
      </c>
      <c r="E232" s="13">
        <v>1787.81</v>
      </c>
      <c r="F232" s="13">
        <v>1802.25</v>
      </c>
      <c r="G232" s="13"/>
      <c r="H232" s="9">
        <f t="shared" si="294"/>
        <v>14370.89</v>
      </c>
      <c r="I232" s="31">
        <f t="shared" si="329"/>
        <v>2.587142308253604E-4</v>
      </c>
      <c r="J232" s="30">
        <f t="shared" si="338"/>
        <v>1.8924003269900312E-2</v>
      </c>
      <c r="K232" s="31">
        <f t="shared" si="339"/>
        <v>3.3540223283418406E-3</v>
      </c>
      <c r="L232" s="30">
        <f t="shared" si="340"/>
        <v>3.3790228870858559E-3</v>
      </c>
      <c r="M232" s="8"/>
      <c r="N232" s="9">
        <f t="shared" si="341"/>
        <v>2.5915762716153368E-2</v>
      </c>
      <c r="O232" s="16"/>
      <c r="P232" s="13">
        <v>589.5</v>
      </c>
      <c r="Q232" s="13"/>
      <c r="R232" s="13">
        <v>2620.6</v>
      </c>
      <c r="S232" s="13"/>
      <c r="T232" s="9">
        <f t="shared" ref="T232:T233" si="348">SUM(O232:S232)</f>
        <v>3210.1</v>
      </c>
      <c r="U232" s="30">
        <f t="shared" si="330"/>
        <v>-1.040048581186555E-2</v>
      </c>
      <c r="V232" s="30">
        <f t="shared" si="342"/>
        <v>-8.9391724392621687E-3</v>
      </c>
      <c r="W232" s="10">
        <f t="shared" si="331"/>
        <v>-1274.5264937664826</v>
      </c>
      <c r="X232" s="30">
        <f t="shared" si="343"/>
        <v>-0.39042723695510156</v>
      </c>
      <c r="Y232" s="8">
        <f t="shared" si="332"/>
        <v>-1274.5264937664826</v>
      </c>
      <c r="Z232" s="11">
        <f t="shared" si="344"/>
        <v>-2549.4627544281711</v>
      </c>
      <c r="AA232" s="16">
        <v>196.4</v>
      </c>
      <c r="AB232" s="13"/>
      <c r="AC232" s="13">
        <v>1883.6</v>
      </c>
      <c r="AD232" s="13">
        <v>15864.03</v>
      </c>
      <c r="AE232" s="13">
        <v>31673.03</v>
      </c>
      <c r="AF232" s="13">
        <v>330.96</v>
      </c>
      <c r="AG232" s="13"/>
      <c r="AH232" s="12">
        <f t="shared" ref="AH232:AH233" si="349">SUM(AA232:AG232)</f>
        <v>49948.02</v>
      </c>
      <c r="AI232" s="20">
        <f t="shared" si="333"/>
        <v>3.0954681281942308E-2</v>
      </c>
      <c r="AJ232" s="13">
        <f>(AB232-63.701)/2108.2*2*272.2/1000*1000/B232/10</f>
        <v>-1.4859525334335658E-2</v>
      </c>
      <c r="AK232" s="20">
        <f t="shared" si="334"/>
        <v>0.42452764158226913</v>
      </c>
      <c r="AL232" s="32">
        <f t="shared" si="335"/>
        <v>3.685741025515116</v>
      </c>
      <c r="AM232" s="20">
        <f t="shared" si="336"/>
        <v>7.3735047342561462</v>
      </c>
      <c r="AN232" s="32">
        <f t="shared" si="337"/>
        <v>6.2343477831261859E-2</v>
      </c>
      <c r="AO232" s="32">
        <f>(AG232-63.701)/2108.2*2*272.2/1000*1000/B232/10</f>
        <v>-1.4859525334335658E-2</v>
      </c>
      <c r="AP232" s="14">
        <f>SUM(AI232:AO232)</f>
        <v>11.547352509798063</v>
      </c>
    </row>
    <row r="233" spans="1:80" ht="15.5" x14ac:dyDescent="0.35">
      <c r="A233" s="24" t="s">
        <v>206</v>
      </c>
      <c r="B233" s="24">
        <v>123.6</v>
      </c>
      <c r="C233" s="16"/>
      <c r="D233" s="13">
        <v>2389.35</v>
      </c>
      <c r="E233" s="13">
        <v>3306.51</v>
      </c>
      <c r="F233" s="13">
        <v>6715.66</v>
      </c>
      <c r="G233" s="13"/>
      <c r="H233" s="9">
        <f t="shared" si="294"/>
        <v>12411.52</v>
      </c>
      <c r="I233" s="31">
        <f t="shared" si="329"/>
        <v>2.3171250285086896E-4</v>
      </c>
      <c r="J233" s="30">
        <f t="shared" si="338"/>
        <v>3.9367400655004282E-3</v>
      </c>
      <c r="K233" s="31">
        <f t="shared" si="339"/>
        <v>5.3589273044397515E-3</v>
      </c>
      <c r="L233" s="30">
        <f t="shared" si="340"/>
        <v>1.0645300048159485E-2</v>
      </c>
      <c r="M233" s="8"/>
      <c r="N233" s="9">
        <f t="shared" si="341"/>
        <v>2.0172679920950533E-2</v>
      </c>
      <c r="O233" s="16"/>
      <c r="P233" s="13">
        <v>23902.67</v>
      </c>
      <c r="Q233" s="13"/>
      <c r="R233" s="13">
        <v>108660.7</v>
      </c>
      <c r="S233" s="13">
        <v>2531.73</v>
      </c>
      <c r="T233" s="9">
        <f t="shared" si="348"/>
        <v>135095.1</v>
      </c>
      <c r="U233" s="30">
        <f t="shared" si="330"/>
        <v>-9.3149982149960866E-3</v>
      </c>
      <c r="V233" s="30">
        <f t="shared" si="342"/>
        <v>4.3753294373344194E-2</v>
      </c>
      <c r="W233" s="10">
        <f t="shared" si="331"/>
        <v>-1423.048551305666</v>
      </c>
      <c r="X233" s="30">
        <f t="shared" si="343"/>
        <v>23.193159977819327</v>
      </c>
      <c r="Y233" s="8">
        <f t="shared" si="332"/>
        <v>-564.34545549169582</v>
      </c>
      <c r="Z233" s="11">
        <f t="shared" si="344"/>
        <v>-1964.1664085233842</v>
      </c>
      <c r="AA233" s="16"/>
      <c r="AB233" s="13"/>
      <c r="AC233" s="13">
        <v>1931.02</v>
      </c>
      <c r="AD233" s="13">
        <v>14562.09</v>
      </c>
      <c r="AE233" s="13">
        <v>52772.639999999999</v>
      </c>
      <c r="AF233" s="13">
        <v>588.23</v>
      </c>
      <c r="AG233" s="13">
        <v>899.79</v>
      </c>
      <c r="AH233" s="12">
        <f t="shared" si="349"/>
        <v>70753.76999999999</v>
      </c>
      <c r="AI233" s="20">
        <f t="shared" si="333"/>
        <v>-1.3308652544587036E-2</v>
      </c>
      <c r="AJ233" s="13">
        <f t="shared" ref="AJ233:AJ245" si="350">(AB233-63.701)/2108.2*2*272.2/1000*1000/B233/10</f>
        <v>-1.3308652544587036E-2</v>
      </c>
      <c r="AK233" s="20">
        <f t="shared" si="334"/>
        <v>0.39012730978957494</v>
      </c>
      <c r="AL233" s="32">
        <f t="shared" si="335"/>
        <v>3.029057968591744</v>
      </c>
      <c r="AM233" s="20">
        <f t="shared" si="336"/>
        <v>11.012149811538794</v>
      </c>
      <c r="AN233" s="32">
        <f t="shared" si="337"/>
        <v>0.10958657180514737</v>
      </c>
      <c r="AO233" s="32">
        <f t="shared" ref="AO233:AO245" si="351">(AG233-63.701)/2108.2*2*272.2/1000*1000/B233/10</f>
        <v>0.17467885900301766</v>
      </c>
      <c r="AP233" s="14">
        <f t="shared" ref="AP233:AP245" si="352">SUM(AI233:AO233)</f>
        <v>14.688983215639105</v>
      </c>
    </row>
    <row r="234" spans="1:80" ht="15.5" x14ac:dyDescent="0.35">
      <c r="A234" s="24"/>
      <c r="B234" s="24"/>
      <c r="C234" s="16"/>
      <c r="D234" s="13"/>
      <c r="E234" s="13"/>
      <c r="F234" s="13"/>
      <c r="G234" s="13"/>
      <c r="H234" s="9"/>
      <c r="I234" s="31" t="e">
        <f t="shared" si="329"/>
        <v>#DIV/0!</v>
      </c>
      <c r="J234" s="30" t="e">
        <f t="shared" si="338"/>
        <v>#DIV/0!</v>
      </c>
      <c r="K234" s="31" t="e">
        <f t="shared" si="339"/>
        <v>#DIV/0!</v>
      </c>
      <c r="L234" s="30" t="e">
        <f t="shared" si="340"/>
        <v>#DIV/0!</v>
      </c>
      <c r="M234" s="8"/>
      <c r="N234" s="9" t="e">
        <f t="shared" si="341"/>
        <v>#DIV/0!</v>
      </c>
      <c r="O234" s="16"/>
      <c r="P234" s="13"/>
      <c r="Q234" s="13"/>
      <c r="R234" s="13"/>
      <c r="S234" s="13"/>
      <c r="T234" s="9"/>
      <c r="U234" s="30" t="e">
        <f t="shared" si="330"/>
        <v>#DIV/0!</v>
      </c>
      <c r="V234" s="30" t="e">
        <f t="shared" si="342"/>
        <v>#DIV/0!</v>
      </c>
      <c r="W234" s="10">
        <f t="shared" si="331"/>
        <v>0</v>
      </c>
      <c r="X234" s="30" t="e">
        <f t="shared" si="343"/>
        <v>#DIV/0!</v>
      </c>
      <c r="Y234" s="8">
        <f t="shared" si="332"/>
        <v>0</v>
      </c>
      <c r="Z234" s="11" t="e">
        <f t="shared" si="344"/>
        <v>#DIV/0!</v>
      </c>
      <c r="AA234" s="16"/>
      <c r="AB234" s="13"/>
      <c r="AC234" s="13"/>
      <c r="AD234" s="13"/>
      <c r="AE234" s="13"/>
      <c r="AF234" s="13"/>
      <c r="AG234" s="13"/>
      <c r="AH234" s="12"/>
      <c r="AI234" s="20" t="e">
        <f t="shared" si="333"/>
        <v>#DIV/0!</v>
      </c>
      <c r="AJ234" s="13" t="e">
        <f t="shared" si="350"/>
        <v>#DIV/0!</v>
      </c>
      <c r="AK234" s="20" t="e">
        <f t="shared" si="334"/>
        <v>#DIV/0!</v>
      </c>
      <c r="AL234" s="32" t="e">
        <f t="shared" si="335"/>
        <v>#DIV/0!</v>
      </c>
      <c r="AM234" s="20" t="e">
        <f t="shared" si="336"/>
        <v>#DIV/0!</v>
      </c>
      <c r="AN234" s="32" t="e">
        <f t="shared" si="337"/>
        <v>#DIV/0!</v>
      </c>
      <c r="AO234" s="32" t="e">
        <f t="shared" si="351"/>
        <v>#DIV/0!</v>
      </c>
      <c r="AP234" s="14" t="e">
        <f t="shared" si="352"/>
        <v>#DIV/0!</v>
      </c>
    </row>
    <row r="235" spans="1:80" ht="15.5" x14ac:dyDescent="0.35">
      <c r="A235" s="18" t="s">
        <v>207</v>
      </c>
      <c r="B235" s="18">
        <v>72</v>
      </c>
      <c r="C235" s="16"/>
      <c r="D235" s="13">
        <v>13556.3</v>
      </c>
      <c r="E235" s="13">
        <v>7117.42</v>
      </c>
      <c r="F235" s="13">
        <v>8616.43</v>
      </c>
      <c r="G235" s="13"/>
      <c r="H235" s="9">
        <f t="shared" si="294"/>
        <v>29290.15</v>
      </c>
      <c r="I235" s="31">
        <f t="shared" si="329"/>
        <v>3.9777312989399164E-4</v>
      </c>
      <c r="J235" s="30">
        <f t="shared" si="338"/>
        <v>3.6483779158013638E-2</v>
      </c>
      <c r="K235" s="31">
        <f t="shared" si="339"/>
        <v>1.9343891246537868E-2</v>
      </c>
      <c r="L235" s="30">
        <f t="shared" si="340"/>
        <v>2.3334160265090987E-2</v>
      </c>
      <c r="M235" s="8"/>
      <c r="N235" s="9">
        <f t="shared" si="341"/>
        <v>7.9559603799536485E-2</v>
      </c>
      <c r="O235" s="16"/>
      <c r="P235" s="13">
        <v>1890.41</v>
      </c>
      <c r="Q235" s="13"/>
      <c r="R235" s="13">
        <v>13912.63</v>
      </c>
      <c r="S235" s="13"/>
      <c r="T235" s="9">
        <f t="shared" ref="T235:T245" si="353">SUM(O235:S235)</f>
        <v>15803.039999999999</v>
      </c>
      <c r="U235" s="30">
        <f t="shared" si="330"/>
        <v>-1.5990746935743282E-2</v>
      </c>
      <c r="V235" s="30">
        <f t="shared" si="342"/>
        <v>-8.785801775385179E-3</v>
      </c>
      <c r="W235" s="10">
        <f t="shared" si="331"/>
        <v>-828.96032114893171</v>
      </c>
      <c r="X235" s="30">
        <f t="shared" si="343"/>
        <v>3.7034647653976904</v>
      </c>
      <c r="Y235" s="8">
        <f t="shared" si="332"/>
        <v>-828.96032114893171</v>
      </c>
      <c r="Z235" s="11">
        <f t="shared" si="344"/>
        <v>-1654.2419540811768</v>
      </c>
      <c r="AA235" s="16"/>
      <c r="AB235" s="13"/>
      <c r="AC235" s="13">
        <v>465.77</v>
      </c>
      <c r="AD235" s="13">
        <v>5046.1499999999996</v>
      </c>
      <c r="AE235" s="13">
        <v>32068.91</v>
      </c>
      <c r="AF235" s="13">
        <v>1162.5</v>
      </c>
      <c r="AG235" s="13"/>
      <c r="AH235" s="12">
        <f t="shared" ref="AH235:AH245" si="354">SUM(AA235:AG235)</f>
        <v>38743.33</v>
      </c>
      <c r="AI235" s="20">
        <f t="shared" si="333"/>
        <v>-2.2846520201541074E-2</v>
      </c>
      <c r="AJ235" s="13">
        <f t="shared" si="350"/>
        <v>-2.2846520201541074E-2</v>
      </c>
      <c r="AK235" s="20">
        <f t="shared" si="334"/>
        <v>0.14420303497454384</v>
      </c>
      <c r="AL235" s="32">
        <f t="shared" si="335"/>
        <v>1.7869675787138053</v>
      </c>
      <c r="AM235" s="20">
        <f t="shared" si="336"/>
        <v>11.478746863833287</v>
      </c>
      <c r="AN235" s="32">
        <f t="shared" si="337"/>
        <v>0.39408696175779234</v>
      </c>
      <c r="AO235" s="32">
        <f t="shared" si="351"/>
        <v>-2.2846520201541074E-2</v>
      </c>
      <c r="AP235" s="14">
        <f t="shared" si="352"/>
        <v>13.735464878674806</v>
      </c>
    </row>
    <row r="236" spans="1:80" ht="15.5" x14ac:dyDescent="0.35">
      <c r="A236" s="18" t="s">
        <v>208</v>
      </c>
      <c r="B236" s="18">
        <v>117.3</v>
      </c>
      <c r="C236" s="16"/>
      <c r="D236" s="13">
        <v>10873.97</v>
      </c>
      <c r="E236" s="13">
        <v>13753.17</v>
      </c>
      <c r="F236" s="13">
        <v>6435.02</v>
      </c>
      <c r="G236" s="13"/>
      <c r="H236" s="9">
        <f t="shared" si="294"/>
        <v>31062.16</v>
      </c>
      <c r="I236" s="31">
        <f t="shared" si="329"/>
        <v>2.4415741988378003E-4</v>
      </c>
      <c r="J236" s="30">
        <f t="shared" si="338"/>
        <v>1.8011409371256514E-2</v>
      </c>
      <c r="K236" s="31">
        <f t="shared" si="339"/>
        <v>2.2715806368709367E-2</v>
      </c>
      <c r="L236" s="30">
        <f t="shared" si="340"/>
        <v>1.0758497780591287E-2</v>
      </c>
      <c r="M236" s="8"/>
      <c r="N236" s="9">
        <f t="shared" si="341"/>
        <v>5.1729870940440945E-2</v>
      </c>
      <c r="O236" s="16"/>
      <c r="P236" s="13">
        <v>20757.36</v>
      </c>
      <c r="Q236" s="13"/>
      <c r="R236" s="13">
        <v>2657.77</v>
      </c>
      <c r="S236" s="13"/>
      <c r="T236" s="9">
        <f t="shared" si="353"/>
        <v>23415.13</v>
      </c>
      <c r="U236" s="30">
        <f t="shared" si="330"/>
        <v>-9.8152922367733698E-3</v>
      </c>
      <c r="V236" s="30">
        <f t="shared" si="342"/>
        <v>3.8744998177925385E-2</v>
      </c>
      <c r="W236" s="10">
        <f t="shared" si="331"/>
        <v>-1350.5145232051345</v>
      </c>
      <c r="X236" s="30">
        <f t="shared" si="343"/>
        <v>-0.35976382068064627</v>
      </c>
      <c r="Y236" s="8">
        <f t="shared" si="332"/>
        <v>-1350.5145232051345</v>
      </c>
      <c r="Z236" s="11">
        <f t="shared" si="344"/>
        <v>-2701.3598805250085</v>
      </c>
      <c r="AA236" s="16">
        <v>280</v>
      </c>
      <c r="AB236" s="13"/>
      <c r="AC236" s="13">
        <v>403</v>
      </c>
      <c r="AD236" s="13">
        <v>3594.13</v>
      </c>
      <c r="AE236" s="13">
        <v>52106.95</v>
      </c>
      <c r="AF236" s="13"/>
      <c r="AG236" s="13"/>
      <c r="AH236" s="12">
        <f t="shared" si="354"/>
        <v>56384.079999999994</v>
      </c>
      <c r="AI236" s="20">
        <f t="shared" si="333"/>
        <v>4.7617085172152449E-2</v>
      </c>
      <c r="AJ236" s="13">
        <f t="shared" si="350"/>
        <v>-1.4023439509897335E-2</v>
      </c>
      <c r="AK236" s="20">
        <f t="shared" si="334"/>
        <v>7.4694887086052889E-2</v>
      </c>
      <c r="AL236" s="32">
        <f t="shared" si="335"/>
        <v>0.77720534254544416</v>
      </c>
      <c r="AM236" s="20">
        <f t="shared" si="336"/>
        <v>11.457047051852008</v>
      </c>
      <c r="AN236" s="32">
        <f t="shared" si="337"/>
        <v>-1.4023439509897335E-2</v>
      </c>
      <c r="AO236" s="32">
        <f t="shared" si="351"/>
        <v>-1.4023439509897335E-2</v>
      </c>
      <c r="AP236" s="14">
        <f t="shared" si="352"/>
        <v>12.314494048125967</v>
      </c>
    </row>
    <row r="237" spans="1:80" ht="15.5" x14ac:dyDescent="0.35">
      <c r="A237" s="18" t="s">
        <v>209</v>
      </c>
      <c r="B237" s="18">
        <v>123.7</v>
      </c>
      <c r="C237" s="16">
        <v>386.6</v>
      </c>
      <c r="D237" s="13">
        <v>18737.009999999998</v>
      </c>
      <c r="E237" s="13">
        <v>7956.7</v>
      </c>
      <c r="F237" s="13">
        <v>28154.22</v>
      </c>
      <c r="G237" s="13"/>
      <c r="H237" s="9">
        <f t="shared" si="294"/>
        <v>55234.53</v>
      </c>
      <c r="I237" s="31">
        <f t="shared" si="329"/>
        <v>8.3051893713651621E-4</v>
      </c>
      <c r="J237" s="30">
        <f t="shared" si="338"/>
        <v>2.9262440675134938E-2</v>
      </c>
      <c r="K237" s="31">
        <f t="shared" si="339"/>
        <v>1.2559547920620912E-2</v>
      </c>
      <c r="L237" s="30">
        <f t="shared" si="340"/>
        <v>4.3853361407167425E-2</v>
      </c>
      <c r="M237" s="8"/>
      <c r="N237" s="9">
        <f t="shared" si="341"/>
        <v>8.6505868940059794E-2</v>
      </c>
      <c r="O237" s="16"/>
      <c r="P237" s="13">
        <v>144602.56</v>
      </c>
      <c r="Q237" s="13">
        <v>682.73</v>
      </c>
      <c r="R237" s="13">
        <v>344835.4</v>
      </c>
      <c r="S237" s="13">
        <v>1331.42</v>
      </c>
      <c r="T237" s="9">
        <f t="shared" si="353"/>
        <v>491452.11000000004</v>
      </c>
      <c r="U237" s="30">
        <f t="shared" si="330"/>
        <v>-9.3074679011601966E-3</v>
      </c>
      <c r="V237" s="30">
        <f t="shared" si="342"/>
        <v>0.31147708868802637</v>
      </c>
      <c r="W237" s="10">
        <f t="shared" si="331"/>
        <v>-1192.4466227282589</v>
      </c>
      <c r="X237" s="30">
        <f t="shared" si="343"/>
        <v>75.56711803693463</v>
      </c>
      <c r="Y237" s="8">
        <f t="shared" si="332"/>
        <v>-972.24826648461931</v>
      </c>
      <c r="Z237" s="11">
        <f t="shared" si="344"/>
        <v>-2088.8256015551569</v>
      </c>
      <c r="AA237" s="16">
        <v>910.42</v>
      </c>
      <c r="AB237" s="13"/>
      <c r="AC237" s="13"/>
      <c r="AD237" s="13">
        <v>4337.6899999999996</v>
      </c>
      <c r="AE237" s="13">
        <v>76835.350000000006</v>
      </c>
      <c r="AF237" s="13">
        <v>444.42</v>
      </c>
      <c r="AG237" s="13">
        <v>704.87</v>
      </c>
      <c r="AH237" s="12">
        <f t="shared" si="354"/>
        <v>83232.75</v>
      </c>
      <c r="AI237" s="20">
        <f t="shared" si="333"/>
        <v>0.176756711541805</v>
      </c>
      <c r="AJ237" s="13">
        <f t="shared" si="350"/>
        <v>-1.3297893730888901E-2</v>
      </c>
      <c r="AK237" s="20">
        <f t="shared" si="334"/>
        <v>-1.3297893730888901E-2</v>
      </c>
      <c r="AL237" s="32">
        <f t="shared" si="335"/>
        <v>0.89221600177372606</v>
      </c>
      <c r="AM237" s="20">
        <f t="shared" si="336"/>
        <v>16.026455313842852</v>
      </c>
      <c r="AN237" s="32">
        <f t="shared" si="337"/>
        <v>7.9476943899315436E-2</v>
      </c>
      <c r="AO237" s="32">
        <f t="shared" si="351"/>
        <v>0.13384714879735493</v>
      </c>
      <c r="AP237" s="14">
        <f t="shared" si="352"/>
        <v>17.282156332393274</v>
      </c>
    </row>
    <row r="238" spans="1:80" ht="15.5" x14ac:dyDescent="0.35">
      <c r="A238" s="18" t="s">
        <v>210</v>
      </c>
      <c r="B238" s="18">
        <v>40.299999999999997</v>
      </c>
      <c r="C238" s="16">
        <v>189.27</v>
      </c>
      <c r="D238" s="13">
        <v>6157.89</v>
      </c>
      <c r="E238" s="13">
        <v>4964.72</v>
      </c>
      <c r="F238" s="13">
        <v>5793.49</v>
      </c>
      <c r="G238" s="13"/>
      <c r="H238" s="9">
        <f t="shared" si="294"/>
        <v>17105.370000000003</v>
      </c>
      <c r="I238" s="31">
        <f t="shared" si="329"/>
        <v>1.6107950750231925E-3</v>
      </c>
      <c r="J238" s="30">
        <f t="shared" si="338"/>
        <v>2.9996457019767588E-2</v>
      </c>
      <c r="K238" s="31">
        <f t="shared" si="339"/>
        <v>2.4321959353203009E-2</v>
      </c>
      <c r="L238" s="30">
        <f t="shared" si="340"/>
        <v>2.8263437458685654E-2</v>
      </c>
      <c r="M238" s="8"/>
      <c r="N238" s="9">
        <f t="shared" si="341"/>
        <v>8.4192648906679435E-2</v>
      </c>
      <c r="O238" s="16">
        <v>98.74</v>
      </c>
      <c r="P238" s="13">
        <v>7005.8</v>
      </c>
      <c r="Q238" s="13"/>
      <c r="R238" s="13">
        <v>11268.28</v>
      </c>
      <c r="S238" s="13"/>
      <c r="T238" s="9">
        <f t="shared" si="353"/>
        <v>18372.82</v>
      </c>
      <c r="U238" s="30">
        <f t="shared" si="330"/>
        <v>-2.7896726662743836E-2</v>
      </c>
      <c r="V238" s="30">
        <f t="shared" si="342"/>
        <v>1.9135479676543186E-2</v>
      </c>
      <c r="W238" s="10">
        <f t="shared" si="331"/>
        <v>-463.98751308752702</v>
      </c>
      <c r="X238" s="30">
        <f t="shared" si="343"/>
        <v>4.8159961710445325</v>
      </c>
      <c r="Y238" s="8">
        <f t="shared" si="332"/>
        <v>-463.98751308752702</v>
      </c>
      <c r="Z238" s="11">
        <f t="shared" si="344"/>
        <v>-923.16779125099561</v>
      </c>
      <c r="AA238" s="16"/>
      <c r="AB238" s="13"/>
      <c r="AC238" s="13"/>
      <c r="AD238" s="13">
        <v>2996.82</v>
      </c>
      <c r="AE238" s="13">
        <v>24935.37</v>
      </c>
      <c r="AF238" s="13"/>
      <c r="AG238" s="13"/>
      <c r="AH238" s="12">
        <f t="shared" si="354"/>
        <v>27932.19</v>
      </c>
      <c r="AI238" s="20">
        <f t="shared" si="333"/>
        <v>-4.0817604330296707E-2</v>
      </c>
      <c r="AJ238" s="13">
        <f t="shared" si="350"/>
        <v>-4.0817604330296707E-2</v>
      </c>
      <c r="AK238" s="20">
        <f t="shared" si="334"/>
        <v>-4.0817604330296707E-2</v>
      </c>
      <c r="AL238" s="32">
        <f t="shared" si="335"/>
        <v>1.8794507275502041</v>
      </c>
      <c r="AM238" s="20">
        <f t="shared" si="336"/>
        <v>15.936985985716181</v>
      </c>
      <c r="AN238" s="32">
        <f t="shared" si="337"/>
        <v>-4.0817604330296707E-2</v>
      </c>
      <c r="AO238" s="32">
        <f t="shared" si="351"/>
        <v>-4.0817604330296707E-2</v>
      </c>
      <c r="AP238" s="14">
        <f t="shared" si="352"/>
        <v>17.612348691614901</v>
      </c>
    </row>
    <row r="239" spans="1:80" ht="15.5" x14ac:dyDescent="0.35">
      <c r="A239" s="18" t="s">
        <v>211</v>
      </c>
      <c r="B239" s="18">
        <v>98.1</v>
      </c>
      <c r="C239" s="16">
        <v>1815.18</v>
      </c>
      <c r="D239" s="13">
        <v>12882.72</v>
      </c>
      <c r="E239" s="13">
        <v>4014.64</v>
      </c>
      <c r="F239" s="13">
        <v>41365.74</v>
      </c>
      <c r="G239" s="13"/>
      <c r="H239" s="9">
        <f t="shared" si="294"/>
        <v>60078.28</v>
      </c>
      <c r="I239" s="31">
        <f t="shared" si="329"/>
        <v>3.8382873572592861E-3</v>
      </c>
      <c r="J239" s="30">
        <f t="shared" si="338"/>
        <v>2.5461102500194233E-2</v>
      </c>
      <c r="K239" s="31">
        <f t="shared" si="339"/>
        <v>8.1354046023091979E-3</v>
      </c>
      <c r="L239" s="30">
        <f t="shared" si="340"/>
        <v>8.1108796221881191E-2</v>
      </c>
      <c r="M239" s="8"/>
      <c r="N239" s="9">
        <f t="shared" si="341"/>
        <v>0.11854359068164391</v>
      </c>
      <c r="O239" s="16"/>
      <c r="P239" s="13">
        <v>6744.14</v>
      </c>
      <c r="Q239" s="13"/>
      <c r="R239" s="13">
        <v>2087.02</v>
      </c>
      <c r="S239" s="13"/>
      <c r="T239" s="9">
        <f t="shared" si="353"/>
        <v>8831.16</v>
      </c>
      <c r="U239" s="30">
        <f t="shared" si="330"/>
        <v>-1.1736328026233601E-2</v>
      </c>
      <c r="V239" s="30">
        <f t="shared" si="342"/>
        <v>7.1290164524686287E-3</v>
      </c>
      <c r="W239" s="10">
        <f t="shared" si="331"/>
        <v>-1129.4584375654194</v>
      </c>
      <c r="X239" s="30">
        <f t="shared" si="343"/>
        <v>-0.58983188458279256</v>
      </c>
      <c r="Y239" s="8">
        <f t="shared" si="332"/>
        <v>-1129.4584375654194</v>
      </c>
      <c r="Z239" s="11">
        <f t="shared" si="344"/>
        <v>-2259.5113143269955</v>
      </c>
      <c r="AA239" s="16"/>
      <c r="AB239" s="13"/>
      <c r="AC239" s="13">
        <v>341.23</v>
      </c>
      <c r="AD239" s="13">
        <v>5478.64</v>
      </c>
      <c r="AE239" s="13">
        <v>56173.33</v>
      </c>
      <c r="AF239" s="13"/>
      <c r="AG239" s="13"/>
      <c r="AH239" s="12">
        <f t="shared" si="354"/>
        <v>61993.200000000004</v>
      </c>
      <c r="AI239" s="20">
        <f t="shared" si="333"/>
        <v>-1.676808822131455E-2</v>
      </c>
      <c r="AJ239" s="13">
        <f t="shared" si="350"/>
        <v>-1.676808822131455E-2</v>
      </c>
      <c r="AK239" s="20">
        <f t="shared" si="334"/>
        <v>7.3054281031274343E-2</v>
      </c>
      <c r="AL239" s="32">
        <f t="shared" si="335"/>
        <v>1.4253806826429223</v>
      </c>
      <c r="AM239" s="20">
        <f t="shared" si="336"/>
        <v>14.769802815296922</v>
      </c>
      <c r="AN239" s="32">
        <f t="shared" si="337"/>
        <v>-1.676808822131455E-2</v>
      </c>
      <c r="AO239" s="32">
        <f t="shared" si="351"/>
        <v>-1.676808822131455E-2</v>
      </c>
      <c r="AP239" s="14">
        <f t="shared" si="352"/>
        <v>16.201165426085858</v>
      </c>
    </row>
    <row r="240" spans="1:80" ht="15.5" x14ac:dyDescent="0.35">
      <c r="A240" s="18" t="s">
        <v>212</v>
      </c>
      <c r="B240" s="18">
        <v>77.900000000000006</v>
      </c>
      <c r="C240" s="16"/>
      <c r="D240" s="13">
        <v>5144.6000000000004</v>
      </c>
      <c r="E240" s="13">
        <v>2182.2600000000002</v>
      </c>
      <c r="F240" s="13">
        <v>31426.89</v>
      </c>
      <c r="G240" s="13"/>
      <c r="H240" s="9">
        <f t="shared" si="294"/>
        <v>38753.75</v>
      </c>
      <c r="I240" s="31">
        <f t="shared" si="329"/>
        <v>3.6764653854130162E-4</v>
      </c>
      <c r="J240" s="30">
        <f t="shared" si="338"/>
        <v>1.3025040516856101E-2</v>
      </c>
      <c r="K240" s="31">
        <f t="shared" si="339"/>
        <v>5.7367179110711887E-3</v>
      </c>
      <c r="L240" s="30">
        <f t="shared" si="340"/>
        <v>7.7688046228150134E-2</v>
      </c>
      <c r="M240" s="8"/>
      <c r="N240" s="9">
        <f t="shared" si="341"/>
        <v>9.6817451194618723E-2</v>
      </c>
      <c r="O240" s="16"/>
      <c r="P240" s="13">
        <v>93237.47</v>
      </c>
      <c r="Q240" s="13">
        <v>262.79000000000002</v>
      </c>
      <c r="R240" s="13">
        <v>103165.8</v>
      </c>
      <c r="S240" s="13">
        <v>1684.09</v>
      </c>
      <c r="T240" s="9">
        <f t="shared" si="353"/>
        <v>198350.15</v>
      </c>
      <c r="U240" s="30">
        <f t="shared" si="330"/>
        <v>-1.4779637732651044E-2</v>
      </c>
      <c r="V240" s="30">
        <f t="shared" si="342"/>
        <v>0.31366350024735645</v>
      </c>
      <c r="W240" s="10">
        <f t="shared" si="331"/>
        <v>-840.71267129095952</v>
      </c>
      <c r="X240" s="30">
        <f t="shared" si="343"/>
        <v>34.863754941558298</v>
      </c>
      <c r="Y240" s="8">
        <f t="shared" si="332"/>
        <v>-536.88286011120749</v>
      </c>
      <c r="Z240" s="11">
        <f t="shared" si="344"/>
        <v>-1342.432892598094</v>
      </c>
      <c r="AA240" s="16">
        <v>1286.3699999999999</v>
      </c>
      <c r="AB240" s="13"/>
      <c r="AC240" s="13"/>
      <c r="AD240" s="13">
        <v>141229.07999999999</v>
      </c>
      <c r="AE240" s="13">
        <v>54522.42</v>
      </c>
      <c r="AF240" s="13"/>
      <c r="AG240" s="13"/>
      <c r="AH240" s="12">
        <f t="shared" si="354"/>
        <v>197037.87</v>
      </c>
      <c r="AI240" s="20">
        <f t="shared" si="333"/>
        <v>0.40530107061624643</v>
      </c>
      <c r="AJ240" s="13">
        <f t="shared" si="350"/>
        <v>-2.1116167580371721E-2</v>
      </c>
      <c r="AK240" s="20">
        <f t="shared" si="334"/>
        <v>-2.1116167580371721E-2</v>
      </c>
      <c r="AL240" s="32">
        <f t="shared" si="335"/>
        <v>46.794741048188982</v>
      </c>
      <c r="AM240" s="20">
        <f t="shared" si="336"/>
        <v>18.052455010382467</v>
      </c>
      <c r="AN240" s="32">
        <f t="shared" si="337"/>
        <v>-2.1116167580371721E-2</v>
      </c>
      <c r="AO240" s="32">
        <f t="shared" si="351"/>
        <v>-2.1116167580371721E-2</v>
      </c>
      <c r="AP240" s="14">
        <f t="shared" si="352"/>
        <v>65.168032458866207</v>
      </c>
    </row>
    <row r="241" spans="1:80" ht="15.5" x14ac:dyDescent="0.35">
      <c r="A241" s="18" t="s">
        <v>213</v>
      </c>
      <c r="B241" s="18">
        <v>74.5</v>
      </c>
      <c r="C241" s="16"/>
      <c r="D241" s="13">
        <v>16351.74</v>
      </c>
      <c r="E241" s="13">
        <v>4591</v>
      </c>
      <c r="F241" s="13">
        <v>4931.01</v>
      </c>
      <c r="G241" s="13"/>
      <c r="H241" s="9">
        <f t="shared" si="294"/>
        <v>25873.75</v>
      </c>
      <c r="I241" s="31">
        <f t="shared" si="329"/>
        <v>3.8442503828681077E-4</v>
      </c>
      <c r="J241" s="30">
        <f t="shared" si="338"/>
        <v>4.2451066780614145E-2</v>
      </c>
      <c r="K241" s="31">
        <f t="shared" si="339"/>
        <v>1.2195275274348836E-2</v>
      </c>
      <c r="L241" s="30">
        <f t="shared" si="340"/>
        <v>1.3069988232040721E-2</v>
      </c>
      <c r="M241" s="8"/>
      <c r="N241" s="9">
        <f t="shared" si="341"/>
        <v>6.8100755325290516E-2</v>
      </c>
      <c r="O241" s="16"/>
      <c r="P241" s="13">
        <v>3143.07</v>
      </c>
      <c r="Q241" s="13"/>
      <c r="R241" s="13">
        <v>2416.56</v>
      </c>
      <c r="S241" s="13"/>
      <c r="T241" s="9">
        <f t="shared" si="353"/>
        <v>5559.63</v>
      </c>
      <c r="U241" s="30">
        <f t="shared" si="330"/>
        <v>-1.5454144689577402E-2</v>
      </c>
      <c r="V241" s="30">
        <f t="shared" si="342"/>
        <v>-3.8769069763849992E-3</v>
      </c>
      <c r="W241" s="10">
        <f t="shared" si="331"/>
        <v>-857.74366563326964</v>
      </c>
      <c r="X241" s="30">
        <f t="shared" si="343"/>
        <v>-0.65529463172241831</v>
      </c>
      <c r="Y241" s="8">
        <f t="shared" si="332"/>
        <v>-857.74366563326964</v>
      </c>
      <c r="Z241" s="11">
        <f t="shared" si="344"/>
        <v>-1716.1619569499276</v>
      </c>
      <c r="AA241" s="16">
        <v>207.59</v>
      </c>
      <c r="AB241" s="13"/>
      <c r="AC241" s="13"/>
      <c r="AD241" s="13">
        <v>4940.5200000000004</v>
      </c>
      <c r="AE241" s="13">
        <v>39382.339999999997</v>
      </c>
      <c r="AF241" s="13"/>
      <c r="AG241" s="13">
        <v>497.11</v>
      </c>
      <c r="AH241" s="12">
        <f t="shared" si="354"/>
        <v>45027.56</v>
      </c>
      <c r="AI241" s="20">
        <f t="shared" si="333"/>
        <v>4.9874393690600274E-2</v>
      </c>
      <c r="AJ241" s="13">
        <f t="shared" si="350"/>
        <v>-2.2079858449811508E-2</v>
      </c>
      <c r="AK241" s="20">
        <f t="shared" si="334"/>
        <v>-2.2079858449811508E-2</v>
      </c>
      <c r="AL241" s="32">
        <f t="shared" si="335"/>
        <v>1.6903890552008807</v>
      </c>
      <c r="AM241" s="20">
        <f t="shared" si="336"/>
        <v>13.628514207928262</v>
      </c>
      <c r="AN241" s="32">
        <f t="shared" si="337"/>
        <v>-2.2079858449811508E-2</v>
      </c>
      <c r="AO241" s="32">
        <f t="shared" si="351"/>
        <v>0.15022698813008203</v>
      </c>
      <c r="AP241" s="14">
        <f t="shared" si="352"/>
        <v>15.452765069600391</v>
      </c>
    </row>
    <row r="242" spans="1:80" ht="15.5" x14ac:dyDescent="0.35">
      <c r="A242" s="18" t="s">
        <v>214</v>
      </c>
      <c r="B242" s="18">
        <v>63</v>
      </c>
      <c r="C242" s="16">
        <v>415.56</v>
      </c>
      <c r="D242" s="13">
        <v>14767.73</v>
      </c>
      <c r="E242" s="13">
        <v>5026.01</v>
      </c>
      <c r="F242" s="13">
        <v>3520.55</v>
      </c>
      <c r="G242" s="13"/>
      <c r="H242" s="9">
        <f t="shared" si="294"/>
        <v>23729.85</v>
      </c>
      <c r="I242" s="31">
        <f t="shared" si="329"/>
        <v>1.7188198251168259E-3</v>
      </c>
      <c r="J242" s="30">
        <f t="shared" si="338"/>
        <v>4.5381175494149814E-2</v>
      </c>
      <c r="K242" s="31">
        <f t="shared" si="339"/>
        <v>1.5744789953278156E-2</v>
      </c>
      <c r="L242" s="30">
        <f t="shared" si="340"/>
        <v>1.1164860230769125E-2</v>
      </c>
      <c r="M242" s="8"/>
      <c r="N242" s="9">
        <f t="shared" si="341"/>
        <v>7.4009645503313917E-2</v>
      </c>
      <c r="O242" s="16"/>
      <c r="P242" s="13">
        <v>3865.76</v>
      </c>
      <c r="Q242" s="13"/>
      <c r="R242" s="13">
        <v>18850.37</v>
      </c>
      <c r="S242" s="13"/>
      <c r="T242" s="9">
        <f t="shared" si="353"/>
        <v>22716.129999999997</v>
      </c>
      <c r="U242" s="30">
        <f t="shared" si="330"/>
        <v>-1.8275139355135177E-2</v>
      </c>
      <c r="V242" s="30">
        <f t="shared" si="342"/>
        <v>-1.4367127383205715E-3</v>
      </c>
      <c r="W242" s="10">
        <f t="shared" si="331"/>
        <v>-725.34028100531521</v>
      </c>
      <c r="X242" s="30">
        <f t="shared" si="343"/>
        <v>6.3833054620901493</v>
      </c>
      <c r="Y242" s="8">
        <f t="shared" si="332"/>
        <v>-725.34028100531521</v>
      </c>
      <c r="Z242" s="11">
        <f t="shared" si="344"/>
        <v>-1444.3169684006339</v>
      </c>
      <c r="AA242" s="16"/>
      <c r="AB242" s="13"/>
      <c r="AC242" s="13"/>
      <c r="AD242" s="13">
        <v>26133.02</v>
      </c>
      <c r="AE242" s="13">
        <v>89354.57</v>
      </c>
      <c r="AF242" s="13">
        <v>1075.45</v>
      </c>
      <c r="AG242" s="13">
        <v>720.9</v>
      </c>
      <c r="AH242" s="12">
        <f t="shared" si="354"/>
        <v>117283.94</v>
      </c>
      <c r="AI242" s="20">
        <f t="shared" si="333"/>
        <v>-2.6110308801761229E-2</v>
      </c>
      <c r="AJ242" s="13">
        <f t="shared" si="350"/>
        <v>-2.6110308801761229E-2</v>
      </c>
      <c r="AK242" s="20">
        <f t="shared" si="334"/>
        <v>-2.6110308801761229E-2</v>
      </c>
      <c r="AL242" s="32">
        <f t="shared" si="335"/>
        <v>10.685514659763914</v>
      </c>
      <c r="AM242" s="20">
        <f t="shared" si="336"/>
        <v>36.599302409186812</v>
      </c>
      <c r="AN242" s="32">
        <f t="shared" si="337"/>
        <v>0.41470430322715696</v>
      </c>
      <c r="AO242" s="32">
        <f t="shared" si="351"/>
        <v>0.26937832740786921</v>
      </c>
      <c r="AP242" s="14">
        <f t="shared" si="352"/>
        <v>47.890568773180469</v>
      </c>
    </row>
    <row r="243" spans="1:80" ht="15.5" x14ac:dyDescent="0.35">
      <c r="A243" s="18" t="s">
        <v>215</v>
      </c>
      <c r="B243" s="18">
        <v>70.2</v>
      </c>
      <c r="C243" s="16"/>
      <c r="D243" s="13">
        <v>4698.51</v>
      </c>
      <c r="E243" s="13">
        <v>3649.16</v>
      </c>
      <c r="F243" s="13">
        <v>13096.95</v>
      </c>
      <c r="G243" s="13"/>
      <c r="H243" s="9">
        <f t="shared" si="294"/>
        <v>21444.620000000003</v>
      </c>
      <c r="I243" s="31">
        <f t="shared" si="329"/>
        <v>4.0797244091691457E-4</v>
      </c>
      <c r="J243" s="30">
        <f t="shared" si="338"/>
        <v>1.3235802149626896E-2</v>
      </c>
      <c r="K243" s="31">
        <f t="shared" si="339"/>
        <v>1.0370876225273253E-2</v>
      </c>
      <c r="L243" s="30">
        <f t="shared" si="340"/>
        <v>3.6165147439690813E-2</v>
      </c>
      <c r="M243" s="8"/>
      <c r="N243" s="9">
        <f t="shared" si="341"/>
        <v>6.0179798255507878E-2</v>
      </c>
      <c r="O243" s="16">
        <v>1354.08</v>
      </c>
      <c r="P243" s="13">
        <v>1900367.76</v>
      </c>
      <c r="Q243" s="13">
        <v>28711.4</v>
      </c>
      <c r="R243" s="13">
        <v>2205942.44</v>
      </c>
      <c r="S243" s="13">
        <v>170762.57</v>
      </c>
      <c r="T243" s="9">
        <f t="shared" si="353"/>
        <v>4307138.25</v>
      </c>
      <c r="U243" s="30">
        <f t="shared" si="330"/>
        <v>-1.1107613894129198E-2</v>
      </c>
      <c r="V243" s="30">
        <f t="shared" si="342"/>
        <v>7.4122118549498044</v>
      </c>
      <c r="W243" s="10">
        <f t="shared" si="331"/>
        <v>4722.6999249672053</v>
      </c>
      <c r="X243" s="30">
        <f t="shared" si="343"/>
        <v>860.67153464832381</v>
      </c>
      <c r="Y243" s="8">
        <f t="shared" si="332"/>
        <v>32087.29948527132</v>
      </c>
      <c r="Z243" s="11">
        <f t="shared" si="344"/>
        <v>37678.072049127906</v>
      </c>
      <c r="AA243" s="16">
        <v>9279.1</v>
      </c>
      <c r="AB243" s="13"/>
      <c r="AC243" s="13">
        <v>1202</v>
      </c>
      <c r="AD243" s="13">
        <v>129837.2</v>
      </c>
      <c r="AE243" s="13">
        <v>631210.43000000005</v>
      </c>
      <c r="AF243" s="13">
        <v>12684.47</v>
      </c>
      <c r="AG243" s="13">
        <v>8895.93</v>
      </c>
      <c r="AH243" s="12">
        <f t="shared" si="354"/>
        <v>793109.13</v>
      </c>
      <c r="AI243" s="20">
        <f t="shared" si="333"/>
        <v>3.3898723067787677</v>
      </c>
      <c r="AJ243" s="13">
        <f t="shared" si="350"/>
        <v>-2.3432328411836997E-2</v>
      </c>
      <c r="AK243" s="20">
        <f t="shared" si="334"/>
        <v>0.41872177829022539</v>
      </c>
      <c r="AL243" s="32">
        <f t="shared" si="335"/>
        <v>47.737009587309466</v>
      </c>
      <c r="AM243" s="20">
        <f t="shared" si="336"/>
        <v>232.16648765301466</v>
      </c>
      <c r="AN243" s="32">
        <f t="shared" si="337"/>
        <v>4.6425331473278542</v>
      </c>
      <c r="AO243" s="32">
        <f t="shared" si="351"/>
        <v>3.2489237301855658</v>
      </c>
      <c r="AP243" s="14">
        <f t="shared" si="352"/>
        <v>291.58011587449471</v>
      </c>
    </row>
    <row r="244" spans="1:80" ht="15.5" x14ac:dyDescent="0.35">
      <c r="A244" s="18" t="s">
        <v>216</v>
      </c>
      <c r="B244" s="18">
        <v>186.2</v>
      </c>
      <c r="C244" s="16"/>
      <c r="D244" s="13">
        <v>42979.92</v>
      </c>
      <c r="E244" s="13">
        <v>8530.85</v>
      </c>
      <c r="F244" s="13">
        <v>45152.46</v>
      </c>
      <c r="G244" s="13"/>
      <c r="H244" s="9">
        <f t="shared" si="294"/>
        <v>96663.23</v>
      </c>
      <c r="I244" s="31">
        <f t="shared" si="329"/>
        <v>1.5381130694074868E-4</v>
      </c>
      <c r="J244" s="30">
        <f t="shared" si="338"/>
        <v>4.4393908124238629E-2</v>
      </c>
      <c r="K244" s="31">
        <f t="shared" si="339"/>
        <v>8.934786933090022E-3</v>
      </c>
      <c r="L244" s="30">
        <f t="shared" si="340"/>
        <v>4.6630147278230824E-2</v>
      </c>
      <c r="M244" s="8"/>
      <c r="N244" s="9">
        <f t="shared" si="341"/>
        <v>0.10011265364250022</v>
      </c>
      <c r="O244" s="16"/>
      <c r="P244" s="13">
        <v>9329.99</v>
      </c>
      <c r="Q244" s="13"/>
      <c r="R244" s="13">
        <v>4684.8999999999996</v>
      </c>
      <c r="S244" s="13"/>
      <c r="T244" s="9">
        <f t="shared" si="353"/>
        <v>14014.89</v>
      </c>
      <c r="U244" s="30">
        <f t="shared" si="330"/>
        <v>-6.1833178269254368E-3</v>
      </c>
      <c r="V244" s="30">
        <f t="shared" si="342"/>
        <v>7.5668712978805633E-3</v>
      </c>
      <c r="W244" s="10">
        <f t="shared" si="331"/>
        <v>-2143.7834971934872</v>
      </c>
      <c r="X244" s="30">
        <f t="shared" si="343"/>
        <v>7.2111197747988631E-2</v>
      </c>
      <c r="Y244" s="8">
        <f t="shared" si="332"/>
        <v>-2143.7834971934872</v>
      </c>
      <c r="Z244" s="11">
        <f t="shared" si="344"/>
        <v>-4287.4934996357551</v>
      </c>
      <c r="AA244" s="16"/>
      <c r="AB244" s="13"/>
      <c r="AC244" s="13"/>
      <c r="AD244" s="13">
        <v>28675.599999999999</v>
      </c>
      <c r="AE244" s="13">
        <v>32287.95</v>
      </c>
      <c r="AF244" s="13"/>
      <c r="AG244" s="13"/>
      <c r="AH244" s="12">
        <f t="shared" si="354"/>
        <v>60963.55</v>
      </c>
      <c r="AI244" s="20">
        <f t="shared" si="333"/>
        <v>-8.8343150081147022E-3</v>
      </c>
      <c r="AJ244" s="13">
        <f t="shared" si="350"/>
        <v>-8.8343150081147022E-3</v>
      </c>
      <c r="AK244" s="20">
        <f t="shared" si="334"/>
        <v>-8.8343150081147022E-3</v>
      </c>
      <c r="AL244" s="32">
        <f t="shared" si="335"/>
        <v>3.9680150821237037</v>
      </c>
      <c r="AM244" s="20">
        <f t="shared" si="336"/>
        <v>4.4689905427846526</v>
      </c>
      <c r="AN244" s="32">
        <f t="shared" si="337"/>
        <v>-8.8343150081147022E-3</v>
      </c>
      <c r="AO244" s="32">
        <f t="shared" si="351"/>
        <v>-8.8343150081147022E-3</v>
      </c>
      <c r="AP244" s="14">
        <f t="shared" si="352"/>
        <v>8.3928340498677834</v>
      </c>
    </row>
    <row r="245" spans="1:80" ht="15.5" x14ac:dyDescent="0.35">
      <c r="A245" s="18" t="s">
        <v>217</v>
      </c>
      <c r="B245" s="18">
        <v>98.7</v>
      </c>
      <c r="C245" s="16">
        <v>315.92</v>
      </c>
      <c r="D245" s="13">
        <v>4907.96</v>
      </c>
      <c r="E245" s="13">
        <v>2389.2399999999998</v>
      </c>
      <c r="F245" s="13">
        <v>12462.12</v>
      </c>
      <c r="G245" s="13"/>
      <c r="H245" s="9">
        <f t="shared" si="294"/>
        <v>20075.240000000002</v>
      </c>
      <c r="I245" s="31">
        <f t="shared" si="329"/>
        <v>9.0363430151252692E-4</v>
      </c>
      <c r="J245" s="30">
        <f t="shared" si="338"/>
        <v>9.8206319547146006E-3</v>
      </c>
      <c r="K245" s="30">
        <f t="shared" si="339"/>
        <v>4.9296858111546292E-3</v>
      </c>
      <c r="L245" s="30">
        <f t="shared" si="340"/>
        <v>2.4489586709445177E-2</v>
      </c>
      <c r="M245" s="8"/>
      <c r="N245" s="9">
        <f t="shared" ref="N245" si="355">SUM(I245:M245)</f>
        <v>4.0143538776826936E-2</v>
      </c>
      <c r="O245" s="16"/>
      <c r="P245" s="13">
        <v>283896.53999999998</v>
      </c>
      <c r="Q245" s="13">
        <v>1017.67</v>
      </c>
      <c r="R245" s="13">
        <v>1274035.52</v>
      </c>
      <c r="S245" s="13"/>
      <c r="T245" s="9">
        <f t="shared" si="353"/>
        <v>1558949.73</v>
      </c>
      <c r="U245" s="30">
        <f t="shared" si="330"/>
        <v>-1.1664982567107561E-2</v>
      </c>
      <c r="V245" s="30">
        <f t="shared" si="342"/>
        <v>0.77764958268271467</v>
      </c>
      <c r="W245" s="10">
        <f t="shared" si="331"/>
        <v>-860.73338770072939</v>
      </c>
      <c r="X245" s="30">
        <f t="shared" si="343"/>
        <v>353.05225783719271</v>
      </c>
      <c r="Y245" s="8">
        <f t="shared" si="332"/>
        <v>-1136.3664402416607</v>
      </c>
      <c r="Z245" s="11">
        <f t="shared" si="344"/>
        <v>-1643.2815855050817</v>
      </c>
      <c r="AA245" s="16">
        <v>933.65</v>
      </c>
      <c r="AB245" s="13">
        <v>4947.55</v>
      </c>
      <c r="AC245" s="13"/>
      <c r="AD245" s="13">
        <v>7442.69</v>
      </c>
      <c r="AE245" s="13">
        <v>36633.08</v>
      </c>
      <c r="AF245" s="13"/>
      <c r="AG245" s="13">
        <v>1071.83</v>
      </c>
      <c r="AH245" s="12">
        <f t="shared" si="354"/>
        <v>51028.800000000003</v>
      </c>
      <c r="AI245" s="20">
        <f t="shared" si="333"/>
        <v>0.22760560255525605</v>
      </c>
      <c r="AJ245" s="13">
        <f t="shared" si="350"/>
        <v>1.277766161503588</v>
      </c>
      <c r="AK245" s="20">
        <f t="shared" si="334"/>
        <v>-1.6666154554315676E-2</v>
      </c>
      <c r="AL245" s="32">
        <f t="shared" si="335"/>
        <v>1.9305720652516485</v>
      </c>
      <c r="AM245" s="20">
        <f t="shared" si="336"/>
        <v>9.5676821771926051</v>
      </c>
      <c r="AN245" s="32">
        <f t="shared" si="337"/>
        <v>-1.6666154554315676E-2</v>
      </c>
      <c r="AO245" s="32">
        <f t="shared" si="351"/>
        <v>0.26375777028127823</v>
      </c>
      <c r="AP245" s="14">
        <f t="shared" si="352"/>
        <v>13.234051467675746</v>
      </c>
    </row>
    <row r="246" spans="1:80" s="38" customFormat="1" ht="15.5" x14ac:dyDescent="0.35">
      <c r="A246" s="33" t="s">
        <v>38</v>
      </c>
      <c r="B246" s="34"/>
      <c r="C246" s="35">
        <f>AVERAGE(C230:C245)</f>
        <v>531.58000000000004</v>
      </c>
      <c r="D246" s="35">
        <f t="shared" ref="D246:AP246" si="356">AVERAGE(D230:D245)</f>
        <v>11210.139333333333</v>
      </c>
      <c r="E246" s="35">
        <f t="shared" si="356"/>
        <v>5336.9266666666672</v>
      </c>
      <c r="F246" s="35">
        <f t="shared" si="356"/>
        <v>15582.761333333334</v>
      </c>
      <c r="G246" s="35" t="e">
        <f t="shared" si="356"/>
        <v>#DIV/0!</v>
      </c>
      <c r="H246" s="35">
        <f t="shared" si="356"/>
        <v>32342.459333333329</v>
      </c>
      <c r="I246" s="35" t="e">
        <f t="shared" si="356"/>
        <v>#DIV/0!</v>
      </c>
      <c r="J246" s="51" t="e">
        <f t="shared" si="356"/>
        <v>#DIV/0!</v>
      </c>
      <c r="K246" s="51" t="e">
        <f t="shared" si="356"/>
        <v>#DIV/0!</v>
      </c>
      <c r="L246" s="51" t="e">
        <f t="shared" si="356"/>
        <v>#DIV/0!</v>
      </c>
      <c r="M246" s="51" t="e">
        <f t="shared" si="356"/>
        <v>#DIV/0!</v>
      </c>
      <c r="N246" s="51" t="e">
        <f t="shared" si="356"/>
        <v>#DIV/0!</v>
      </c>
      <c r="O246" s="51">
        <f t="shared" si="356"/>
        <v>726.41</v>
      </c>
      <c r="P246" s="51">
        <f t="shared" si="356"/>
        <v>169204.83000000002</v>
      </c>
      <c r="Q246" s="51">
        <f t="shared" si="356"/>
        <v>5244.8550000000005</v>
      </c>
      <c r="R246" s="51">
        <f t="shared" si="356"/>
        <v>276475.69</v>
      </c>
      <c r="S246" s="51">
        <f t="shared" si="356"/>
        <v>29855.988333333331</v>
      </c>
      <c r="T246" s="51">
        <f t="shared" si="356"/>
        <v>459817.712</v>
      </c>
      <c r="U246" s="51" t="e">
        <f t="shared" si="356"/>
        <v>#DIV/0!</v>
      </c>
      <c r="V246" s="51" t="e">
        <f t="shared" si="356"/>
        <v>#DIV/0!</v>
      </c>
      <c r="W246" s="51">
        <f t="shared" si="356"/>
        <v>-625.50755265663236</v>
      </c>
      <c r="X246" s="51" t="e">
        <f t="shared" si="356"/>
        <v>#DIV/0!</v>
      </c>
      <c r="Y246" s="51">
        <f t="shared" si="356"/>
        <v>1181.3779293280118</v>
      </c>
      <c r="Z246" s="51" t="e">
        <f t="shared" si="356"/>
        <v>#DIV/0!</v>
      </c>
      <c r="AA246" s="51">
        <f t="shared" si="356"/>
        <v>1870.5042857142857</v>
      </c>
      <c r="AB246" s="51">
        <f t="shared" si="356"/>
        <v>7320.5099999999993</v>
      </c>
      <c r="AC246" s="51">
        <f t="shared" si="356"/>
        <v>1037.7699999999998</v>
      </c>
      <c r="AD246" s="51">
        <f t="shared" si="356"/>
        <v>30010.58923076923</v>
      </c>
      <c r="AE246" s="51">
        <f t="shared" si="356"/>
        <v>158649.51266666671</v>
      </c>
      <c r="AF246" s="51">
        <f t="shared" si="356"/>
        <v>2714.3383333333331</v>
      </c>
      <c r="AG246" s="51">
        <f t="shared" si="356"/>
        <v>1772.81125</v>
      </c>
      <c r="AH246" s="51">
        <f t="shared" si="356"/>
        <v>189442.03666666665</v>
      </c>
      <c r="AI246" s="51" t="e">
        <f t="shared" si="356"/>
        <v>#DIV/0!</v>
      </c>
      <c r="AJ246" s="51" t="e">
        <f t="shared" si="356"/>
        <v>#DIV/0!</v>
      </c>
      <c r="AK246" s="51" t="e">
        <f t="shared" si="356"/>
        <v>#DIV/0!</v>
      </c>
      <c r="AL246" s="51" t="e">
        <f t="shared" si="356"/>
        <v>#DIV/0!</v>
      </c>
      <c r="AM246" s="51" t="e">
        <f t="shared" si="356"/>
        <v>#DIV/0!</v>
      </c>
      <c r="AN246" s="51" t="e">
        <f t="shared" si="356"/>
        <v>#DIV/0!</v>
      </c>
      <c r="AO246" s="51" t="e">
        <f t="shared" si="356"/>
        <v>#DIV/0!</v>
      </c>
      <c r="AP246" s="35" t="e">
        <f t="shared" si="356"/>
        <v>#DIV/0!</v>
      </c>
      <c r="AQ246" s="36"/>
      <c r="AR246" s="36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</row>
    <row r="247" spans="1:80" s="42" customFormat="1" ht="15.5" x14ac:dyDescent="0.35">
      <c r="A247" s="33" t="s">
        <v>39</v>
      </c>
      <c r="B247" s="39"/>
      <c r="C247" s="19">
        <f>STDEV(C230:C245)</f>
        <v>642.13319636972517</v>
      </c>
      <c r="D247" s="19">
        <f t="shared" ref="D247:AP247" si="357">STDEV(D230:D245)</f>
        <v>10380.478659133943</v>
      </c>
      <c r="E247" s="19">
        <f t="shared" si="357"/>
        <v>3173.9817831227756</v>
      </c>
      <c r="F247" s="19">
        <f t="shared" si="357"/>
        <v>14116.752194455183</v>
      </c>
      <c r="G247" s="19" t="e">
        <f t="shared" si="357"/>
        <v>#DIV/0!</v>
      </c>
      <c r="H247" s="19">
        <f t="shared" si="357"/>
        <v>22607.006664912689</v>
      </c>
      <c r="I247" s="19" t="e">
        <f t="shared" si="357"/>
        <v>#DIV/0!</v>
      </c>
      <c r="J247" s="19" t="e">
        <f t="shared" si="357"/>
        <v>#DIV/0!</v>
      </c>
      <c r="K247" s="19" t="e">
        <f t="shared" si="357"/>
        <v>#DIV/0!</v>
      </c>
      <c r="L247" s="19" t="e">
        <f t="shared" si="357"/>
        <v>#DIV/0!</v>
      </c>
      <c r="M247" s="19" t="e">
        <f t="shared" si="357"/>
        <v>#DIV/0!</v>
      </c>
      <c r="N247" s="19" t="e">
        <f t="shared" si="357"/>
        <v>#DIV/0!</v>
      </c>
      <c r="O247" s="19">
        <f t="shared" si="357"/>
        <v>887.65942669472042</v>
      </c>
      <c r="P247" s="19">
        <f t="shared" si="357"/>
        <v>485070.45231236232</v>
      </c>
      <c r="Q247" s="19">
        <f t="shared" si="357"/>
        <v>11499.390802173391</v>
      </c>
      <c r="R247" s="19">
        <f t="shared" si="357"/>
        <v>625996.46507880453</v>
      </c>
      <c r="S247" s="19">
        <f t="shared" si="357"/>
        <v>69031.278488970042</v>
      </c>
      <c r="T247" s="19">
        <f t="shared" si="357"/>
        <v>1137535.4549319101</v>
      </c>
      <c r="U247" s="19" t="e">
        <f t="shared" si="357"/>
        <v>#DIV/0!</v>
      </c>
      <c r="V247" s="19" t="e">
        <f t="shared" si="357"/>
        <v>#DIV/0!</v>
      </c>
      <c r="W247" s="19">
        <f t="shared" si="357"/>
        <v>1501.9928996647973</v>
      </c>
      <c r="X247" s="19" t="e">
        <f t="shared" si="357"/>
        <v>#DIV/0!</v>
      </c>
      <c r="Y247" s="19">
        <f t="shared" si="357"/>
        <v>8255.7144821369693</v>
      </c>
      <c r="Z247" s="19" t="e">
        <f t="shared" si="357"/>
        <v>#DIV/0!</v>
      </c>
      <c r="AA247" s="19">
        <f t="shared" si="357"/>
        <v>3294.5807541519712</v>
      </c>
      <c r="AB247" s="19">
        <f t="shared" si="357"/>
        <v>2055.043642164324</v>
      </c>
      <c r="AC247" s="19">
        <f t="shared" si="357"/>
        <v>742.37192414584229</v>
      </c>
      <c r="AD247" s="19">
        <f t="shared" si="357"/>
        <v>47644.545787832387</v>
      </c>
      <c r="AE247" s="19">
        <f t="shared" si="357"/>
        <v>229469.35227054503</v>
      </c>
      <c r="AF247" s="19">
        <f t="shared" si="357"/>
        <v>4895.9379243916756</v>
      </c>
      <c r="AG247" s="19">
        <f t="shared" si="357"/>
        <v>2883.0962209226068</v>
      </c>
      <c r="AH247" s="19">
        <f t="shared" si="357"/>
        <v>250892.39864404101</v>
      </c>
      <c r="AI247" s="19" t="e">
        <f t="shared" si="357"/>
        <v>#DIV/0!</v>
      </c>
      <c r="AJ247" s="19" t="e">
        <f t="shared" si="357"/>
        <v>#DIV/0!</v>
      </c>
      <c r="AK247" s="19" t="e">
        <f t="shared" si="357"/>
        <v>#DIV/0!</v>
      </c>
      <c r="AL247" s="19" t="e">
        <f t="shared" si="357"/>
        <v>#DIV/0!</v>
      </c>
      <c r="AM247" s="19" t="e">
        <f t="shared" si="357"/>
        <v>#DIV/0!</v>
      </c>
      <c r="AN247" s="19" t="e">
        <f t="shared" si="357"/>
        <v>#DIV/0!</v>
      </c>
      <c r="AO247" s="19" t="e">
        <f t="shared" si="357"/>
        <v>#DIV/0!</v>
      </c>
      <c r="AP247" s="19" t="e">
        <f t="shared" si="357"/>
        <v>#DIV/0!</v>
      </c>
      <c r="AQ247" s="40"/>
      <c r="AR247" s="40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</row>
    <row r="248" spans="1:80" s="48" customFormat="1" ht="15.5" x14ac:dyDescent="0.35">
      <c r="A248" s="33" t="s">
        <v>40</v>
      </c>
      <c r="B248" s="43"/>
      <c r="C248" s="44">
        <f>+C247*100/C246</f>
        <v>120.79709476837449</v>
      </c>
      <c r="D248" s="44">
        <f t="shared" ref="D248:AP248" si="358">+D247*100/D246</f>
        <v>92.599015502578155</v>
      </c>
      <c r="E248" s="44">
        <f t="shared" si="358"/>
        <v>59.472089113511807</v>
      </c>
      <c r="F248" s="44">
        <f t="shared" si="358"/>
        <v>90.592109398850965</v>
      </c>
      <c r="G248" s="44" t="e">
        <f t="shared" si="358"/>
        <v>#DIV/0!</v>
      </c>
      <c r="H248" s="44">
        <f t="shared" si="358"/>
        <v>69.898848544313012</v>
      </c>
      <c r="I248" s="44" t="e">
        <f t="shared" si="358"/>
        <v>#DIV/0!</v>
      </c>
      <c r="J248" s="44" t="e">
        <f t="shared" si="358"/>
        <v>#DIV/0!</v>
      </c>
      <c r="K248" s="44" t="e">
        <f t="shared" si="358"/>
        <v>#DIV/0!</v>
      </c>
      <c r="L248" s="44" t="e">
        <f t="shared" si="358"/>
        <v>#DIV/0!</v>
      </c>
      <c r="M248" s="44" t="e">
        <f t="shared" si="358"/>
        <v>#DIV/0!</v>
      </c>
      <c r="N248" s="44" t="e">
        <f t="shared" si="358"/>
        <v>#DIV/0!</v>
      </c>
      <c r="O248" s="44">
        <f t="shared" si="358"/>
        <v>122.19812870069526</v>
      </c>
      <c r="P248" s="44">
        <f t="shared" si="358"/>
        <v>286.67648099192104</v>
      </c>
      <c r="Q248" s="44">
        <f t="shared" si="358"/>
        <v>219.25088114301329</v>
      </c>
      <c r="R248" s="44">
        <f t="shared" si="358"/>
        <v>226.42007515337224</v>
      </c>
      <c r="S248" s="44">
        <f t="shared" si="358"/>
        <v>231.21417960864707</v>
      </c>
      <c r="T248" s="44">
        <f t="shared" si="358"/>
        <v>247.38835091500567</v>
      </c>
      <c r="U248" s="44" t="e">
        <f t="shared" si="358"/>
        <v>#DIV/0!</v>
      </c>
      <c r="V248" s="45" t="e">
        <f t="shared" si="358"/>
        <v>#DIV/0!</v>
      </c>
      <c r="W248" s="44">
        <f t="shared" si="358"/>
        <v>-240.12386313891639</v>
      </c>
      <c r="X248" s="44" t="e">
        <f t="shared" si="358"/>
        <v>#DIV/0!</v>
      </c>
      <c r="Y248" s="44">
        <f t="shared" si="358"/>
        <v>698.82078183337683</v>
      </c>
      <c r="Z248" s="44" t="e">
        <f t="shared" si="358"/>
        <v>#DIV/0!</v>
      </c>
      <c r="AA248" s="44">
        <f t="shared" si="358"/>
        <v>176.13329086246259</v>
      </c>
      <c r="AB248" s="44">
        <f t="shared" si="358"/>
        <v>28.07241083154485</v>
      </c>
      <c r="AC248" s="44">
        <f t="shared" si="358"/>
        <v>71.53530398314102</v>
      </c>
      <c r="AD248" s="44">
        <f t="shared" si="358"/>
        <v>158.75911472935502</v>
      </c>
      <c r="AE248" s="44">
        <f t="shared" si="358"/>
        <v>144.63917878693744</v>
      </c>
      <c r="AF248" s="44">
        <f t="shared" si="358"/>
        <v>180.37316366450298</v>
      </c>
      <c r="AG248" s="44">
        <f t="shared" si="358"/>
        <v>162.62849307407132</v>
      </c>
      <c r="AH248" s="44">
        <f t="shared" si="358"/>
        <v>132.43755349056954</v>
      </c>
      <c r="AI248" s="45" t="e">
        <f t="shared" si="358"/>
        <v>#DIV/0!</v>
      </c>
      <c r="AJ248" s="44" t="e">
        <f t="shared" si="358"/>
        <v>#DIV/0!</v>
      </c>
      <c r="AK248" s="44" t="e">
        <f t="shared" si="358"/>
        <v>#DIV/0!</v>
      </c>
      <c r="AL248" s="44" t="e">
        <f t="shared" si="358"/>
        <v>#DIV/0!</v>
      </c>
      <c r="AM248" s="44" t="e">
        <f t="shared" si="358"/>
        <v>#DIV/0!</v>
      </c>
      <c r="AN248" s="44" t="e">
        <f t="shared" si="358"/>
        <v>#DIV/0!</v>
      </c>
      <c r="AO248" s="44" t="e">
        <f t="shared" si="358"/>
        <v>#DIV/0!</v>
      </c>
      <c r="AP248" s="44" t="e">
        <f t="shared" si="358"/>
        <v>#DIV/0!</v>
      </c>
      <c r="AQ248" s="46"/>
      <c r="AR248" s="46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</row>
    <row r="249" spans="1:80" x14ac:dyDescent="0.35">
      <c r="B249" s="1"/>
    </row>
    <row r="252" spans="1:80" ht="15.5" x14ac:dyDescent="0.35">
      <c r="A252" s="1"/>
      <c r="B252" s="1"/>
      <c r="C252" s="2" t="s">
        <v>1</v>
      </c>
      <c r="D252" s="2" t="s">
        <v>2</v>
      </c>
      <c r="E252" s="2" t="s">
        <v>2</v>
      </c>
      <c r="F252" s="2" t="s">
        <v>3</v>
      </c>
      <c r="G252" s="2" t="s">
        <v>4</v>
      </c>
      <c r="H252" s="2" t="s">
        <v>5</v>
      </c>
      <c r="I252" s="3" t="s">
        <v>6</v>
      </c>
      <c r="J252" s="3" t="s">
        <v>7</v>
      </c>
      <c r="K252" s="3" t="s">
        <v>8</v>
      </c>
      <c r="L252" s="3" t="s">
        <v>9</v>
      </c>
      <c r="M252" s="3" t="s">
        <v>10</v>
      </c>
      <c r="N252" s="3" t="s">
        <v>11</v>
      </c>
      <c r="O252" s="4" t="s">
        <v>12</v>
      </c>
      <c r="P252" s="4" t="s">
        <v>13</v>
      </c>
      <c r="Q252" s="4" t="s">
        <v>14</v>
      </c>
      <c r="R252" s="4" t="s">
        <v>15</v>
      </c>
      <c r="S252" s="4" t="s">
        <v>16</v>
      </c>
      <c r="T252" s="4" t="s">
        <v>17</v>
      </c>
      <c r="U252" s="4" t="s">
        <v>18</v>
      </c>
      <c r="V252" s="5" t="s">
        <v>19</v>
      </c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</row>
    <row r="253" spans="1:80" x14ac:dyDescent="0.35">
      <c r="A253" s="54" t="s">
        <v>218</v>
      </c>
      <c r="B253" s="24">
        <v>-1</v>
      </c>
      <c r="C253" s="27">
        <f>I21</f>
        <v>1.126610424680376E-3</v>
      </c>
      <c r="D253" s="27">
        <f t="shared" ref="D253:H253" si="359">J21</f>
        <v>1.771057250252955E-2</v>
      </c>
      <c r="E253" s="27">
        <f t="shared" si="359"/>
        <v>1.0032866203621881E-2</v>
      </c>
      <c r="F253" s="27">
        <f t="shared" si="359"/>
        <v>0.11275382334324154</v>
      </c>
      <c r="G253" s="27" t="e">
        <f t="shared" si="359"/>
        <v>#DIV/0!</v>
      </c>
      <c r="H253" s="27">
        <f t="shared" si="359"/>
        <v>0.14074761992154419</v>
      </c>
      <c r="I253" s="27">
        <f>U21</f>
        <v>-1.3597578213166031E-2</v>
      </c>
      <c r="J253" s="27">
        <f t="shared" ref="J253:N253" si="360">V21</f>
        <v>0.71448079557724975</v>
      </c>
      <c r="K253" s="27">
        <f t="shared" si="360"/>
        <v>-348.47953730587489</v>
      </c>
      <c r="L253" s="27">
        <f t="shared" si="360"/>
        <v>107.05842970456989</v>
      </c>
      <c r="M253" s="27">
        <f t="shared" si="360"/>
        <v>3544.8373138501279</v>
      </c>
      <c r="N253" s="27">
        <f t="shared" si="360"/>
        <v>989.70086927016223</v>
      </c>
      <c r="O253" s="27">
        <f>AI21</f>
        <v>0.86167163933301727</v>
      </c>
      <c r="P253" s="27">
        <f t="shared" ref="P253:V253" si="361">AJ21</f>
        <v>35863.324778299815</v>
      </c>
      <c r="Q253" s="27">
        <f t="shared" si="361"/>
        <v>0.32489474460114426</v>
      </c>
      <c r="R253" s="27">
        <f t="shared" si="361"/>
        <v>9.6609300607414106</v>
      </c>
      <c r="S253" s="27">
        <f t="shared" si="361"/>
        <v>40.043409619374629</v>
      </c>
      <c r="T253" s="27">
        <f t="shared" si="361"/>
        <v>5.9449798452376585</v>
      </c>
      <c r="U253" s="27">
        <f t="shared" si="361"/>
        <v>0.92566765631933701</v>
      </c>
      <c r="V253" s="27">
        <f t="shared" si="361"/>
        <v>8020.9791091159605</v>
      </c>
    </row>
    <row r="254" spans="1:80" x14ac:dyDescent="0.35">
      <c r="A254" s="54"/>
      <c r="B254" s="24">
        <v>3.5</v>
      </c>
      <c r="C254" s="27">
        <f>I43</f>
        <v>3.3406075665894548E-3</v>
      </c>
      <c r="D254" s="27">
        <f t="shared" ref="D254:H254" si="362">J43</f>
        <v>5.1680493699089169E-2</v>
      </c>
      <c r="E254" s="27">
        <f t="shared" si="362"/>
        <v>2.3329117175188836E-2</v>
      </c>
      <c r="F254" s="27">
        <f t="shared" si="362"/>
        <v>0.10538160871524403</v>
      </c>
      <c r="G254" s="27" t="e">
        <f t="shared" si="362"/>
        <v>#DIV/0!</v>
      </c>
      <c r="H254" s="27">
        <f t="shared" si="362"/>
        <v>0.17826243828770361</v>
      </c>
      <c r="I254" s="27">
        <f>U43</f>
        <v>-2.3058611898646698E-2</v>
      </c>
      <c r="J254" s="27">
        <f t="shared" ref="J254:N254" si="363">V43</f>
        <v>1.2289520261446845</v>
      </c>
      <c r="K254" s="27">
        <f t="shared" si="363"/>
        <v>-93.292268798315007</v>
      </c>
      <c r="L254" s="27">
        <f t="shared" si="363"/>
        <v>225.28547768827045</v>
      </c>
      <c r="M254" s="27">
        <f t="shared" si="363"/>
        <v>2391.7482065400864</v>
      </c>
      <c r="N254" s="27">
        <f t="shared" si="363"/>
        <v>902.63260612216357</v>
      </c>
      <c r="O254" s="27">
        <f>AI43</f>
        <v>1.4278362565433027</v>
      </c>
      <c r="P254" s="27">
        <f t="shared" ref="P254:V254" si="364">AJ43</f>
        <v>10335.441422280926</v>
      </c>
      <c r="Q254" s="27">
        <f t="shared" si="364"/>
        <v>0.78304467632708019</v>
      </c>
      <c r="R254" s="27">
        <f t="shared" si="364"/>
        <v>17.849992713055283</v>
      </c>
      <c r="S254" s="27">
        <f t="shared" si="364"/>
        <v>73.162193887647973</v>
      </c>
      <c r="T254" s="27">
        <f t="shared" si="364"/>
        <v>10.948315943317292</v>
      </c>
      <c r="U254" s="27">
        <f t="shared" si="364"/>
        <v>1.7163561345985805</v>
      </c>
      <c r="V254" s="27">
        <f t="shared" si="364"/>
        <v>2390.8116988914603</v>
      </c>
    </row>
    <row r="255" spans="1:80" x14ac:dyDescent="0.35">
      <c r="A255" s="54"/>
      <c r="B255" s="24">
        <v>12</v>
      </c>
      <c r="C255" s="27">
        <f>I65</f>
        <v>1.5708807000141499E-3</v>
      </c>
      <c r="D255" s="27">
        <f t="shared" ref="D255:H255" si="365">J65</f>
        <v>4.964222311908098E-2</v>
      </c>
      <c r="E255" s="27">
        <f t="shared" si="365"/>
        <v>1.2793736925502423E-2</v>
      </c>
      <c r="F255" s="27">
        <f t="shared" si="365"/>
        <v>5.6497213311802096E-2</v>
      </c>
      <c r="G255" s="27">
        <f t="shared" si="365"/>
        <v>2.1224852196152057E-3</v>
      </c>
      <c r="H255" s="27">
        <f t="shared" si="365"/>
        <v>0.1195747161019244</v>
      </c>
      <c r="I255" s="27">
        <f>U65</f>
        <v>-1.73051003706053E-2</v>
      </c>
      <c r="J255" s="27">
        <f t="shared" ref="J255:N255" si="366">V65</f>
        <v>0.67516575524815703</v>
      </c>
      <c r="K255" s="27">
        <f t="shared" si="366"/>
        <v>-0.14898131776731133</v>
      </c>
      <c r="L255" s="27">
        <f t="shared" si="366"/>
        <v>109.51976485236226</v>
      </c>
      <c r="M255" s="27">
        <f t="shared" si="366"/>
        <v>4278.4802766654466</v>
      </c>
      <c r="N255" s="27">
        <f t="shared" si="366"/>
        <v>1292.5339362567934</v>
      </c>
      <c r="O255" s="27">
        <f>AI65</f>
        <v>0.80857572673193268</v>
      </c>
      <c r="P255" s="27">
        <f t="shared" ref="P255:V255" si="367">AJ65</f>
        <v>29767.918869727986</v>
      </c>
      <c r="Q255" s="27">
        <f t="shared" si="367"/>
        <v>0.23063551762419962</v>
      </c>
      <c r="R255" s="27">
        <f t="shared" si="367"/>
        <v>9.084876241016131</v>
      </c>
      <c r="S255" s="27">
        <f t="shared" si="367"/>
        <v>36.912138754900674</v>
      </c>
      <c r="T255" s="27">
        <f t="shared" si="367"/>
        <v>3.8888318685456849</v>
      </c>
      <c r="U255" s="27">
        <f t="shared" si="367"/>
        <v>0.82237832699771807</v>
      </c>
      <c r="V255" s="27">
        <f t="shared" si="367"/>
        <v>7468.30059724067</v>
      </c>
    </row>
    <row r="256" spans="1:80" x14ac:dyDescent="0.35">
      <c r="A256" s="54"/>
      <c r="B256" s="24">
        <v>24</v>
      </c>
      <c r="C256" s="27">
        <f>I87</f>
        <v>2.1258230179125315E-3</v>
      </c>
      <c r="D256" s="27">
        <f t="shared" ref="D256:H256" si="368">J87</f>
        <v>4.0674441917607572E-2</v>
      </c>
      <c r="E256" s="27">
        <f t="shared" si="368"/>
        <v>1.4310771370779083E-2</v>
      </c>
      <c r="F256" s="27">
        <f t="shared" si="368"/>
        <v>2.8553624966169151E-2</v>
      </c>
      <c r="G256" s="27">
        <f t="shared" si="368"/>
        <v>8.8498270915697962E-5</v>
      </c>
      <c r="H256" s="27">
        <f t="shared" si="368"/>
        <v>8.4134261219026812E-2</v>
      </c>
      <c r="I256" s="27">
        <f>U87</f>
        <v>-1.1629681504742723E-2</v>
      </c>
      <c r="J256" s="27">
        <f t="shared" ref="J256:N256" si="369">V87</f>
        <v>0.55584589397468342</v>
      </c>
      <c r="K256" s="27">
        <f t="shared" si="369"/>
        <v>-765.62448306109445</v>
      </c>
      <c r="L256" s="27">
        <f t="shared" si="369"/>
        <v>94.85678235837662</v>
      </c>
      <c r="M256" s="27">
        <f t="shared" si="369"/>
        <v>760.78709474885989</v>
      </c>
      <c r="N256" s="27">
        <f t="shared" si="369"/>
        <v>90.573947753283036</v>
      </c>
      <c r="O256" s="27">
        <f>AI87</f>
        <v>0.32421029743165791</v>
      </c>
      <c r="P256" s="27">
        <f t="shared" ref="P256:V256" si="370">AJ87</f>
        <v>25070.285547002073</v>
      </c>
      <c r="Q256" s="27">
        <f t="shared" si="370"/>
        <v>0.19655191039865169</v>
      </c>
      <c r="R256" s="27">
        <f t="shared" si="370"/>
        <v>10.790985140069637</v>
      </c>
      <c r="S256" s="27">
        <f t="shared" si="370"/>
        <v>36.330689565111442</v>
      </c>
      <c r="T256" s="27">
        <f t="shared" si="370"/>
        <v>3.177433893966962</v>
      </c>
      <c r="U256" s="27">
        <f t="shared" si="370"/>
        <v>0.76480939804013082</v>
      </c>
      <c r="V256" s="27">
        <f t="shared" si="370"/>
        <v>5618.6971573191095</v>
      </c>
    </row>
    <row r="257" spans="1:42" x14ac:dyDescent="0.35">
      <c r="A257" s="55" t="s">
        <v>219</v>
      </c>
      <c r="B257" s="29">
        <v>-1</v>
      </c>
      <c r="C257" s="27">
        <f>I107</f>
        <v>6.9703572786680018E-4</v>
      </c>
      <c r="D257" s="27">
        <f t="shared" ref="D257:H257" si="371">J107</f>
        <v>4.9208609104771601E-2</v>
      </c>
      <c r="E257" s="27">
        <f t="shared" si="371"/>
        <v>1.2378093349603232E-2</v>
      </c>
      <c r="F257" s="27">
        <f t="shared" si="371"/>
        <v>4.7839109752465678E-2</v>
      </c>
      <c r="G257" s="27" t="e">
        <f t="shared" si="371"/>
        <v>#DIV/0!</v>
      </c>
      <c r="H257" s="27">
        <f t="shared" si="371"/>
        <v>0.10964363587179889</v>
      </c>
      <c r="I257" s="27">
        <f>U107</f>
        <v>-1.3112813641358169E-2</v>
      </c>
      <c r="J257" s="27">
        <f t="shared" ref="J257:N257" si="372">V107</f>
        <v>0.41437049460041647</v>
      </c>
      <c r="K257" s="27">
        <f t="shared" si="372"/>
        <v>-593.56043471766918</v>
      </c>
      <c r="L257" s="27">
        <f t="shared" si="372"/>
        <v>68.125945049994002</v>
      </c>
      <c r="M257" s="27">
        <f t="shared" si="372"/>
        <v>1955.0930290378508</v>
      </c>
      <c r="N257" s="27">
        <f t="shared" si="372"/>
        <v>1430.0597970511351</v>
      </c>
      <c r="O257" s="27">
        <f>AI107</f>
        <v>0.45086430562988022</v>
      </c>
      <c r="P257" s="27">
        <f t="shared" ref="P257:V257" si="373">AJ107</f>
        <v>83741.79552751439</v>
      </c>
      <c r="Q257" s="27">
        <f t="shared" si="373"/>
        <v>0.19760729829732146</v>
      </c>
      <c r="R257" s="27">
        <f t="shared" si="373"/>
        <v>7.6049799594713097</v>
      </c>
      <c r="S257" s="27">
        <f t="shared" si="373"/>
        <v>33.010409519180079</v>
      </c>
      <c r="T257" s="27">
        <f t="shared" si="373"/>
        <v>1.753643160323173</v>
      </c>
      <c r="U257" s="27">
        <f t="shared" si="373"/>
        <v>0.54021755985001663</v>
      </c>
      <c r="V257" s="27">
        <f t="shared" si="373"/>
        <v>10508.738230595527</v>
      </c>
    </row>
    <row r="258" spans="1:42" x14ac:dyDescent="0.35">
      <c r="A258" s="55"/>
      <c r="B258" s="29">
        <v>3.5</v>
      </c>
      <c r="C258" s="27">
        <f>I126</f>
        <v>4.1210589440193908E-3</v>
      </c>
      <c r="D258" s="27">
        <f t="shared" ref="D258:H258" si="374">J126</f>
        <v>0.1027110458033071</v>
      </c>
      <c r="E258" s="27">
        <f t="shared" si="374"/>
        <v>2.3436945491325748E-2</v>
      </c>
      <c r="F258" s="27">
        <f t="shared" si="374"/>
        <v>7.4994816206679069E-2</v>
      </c>
      <c r="G258" s="27" t="e">
        <f t="shared" si="374"/>
        <v>#DIV/0!</v>
      </c>
      <c r="H258" s="27">
        <f t="shared" si="374"/>
        <v>0.20526386644533137</v>
      </c>
      <c r="I258" s="27">
        <f>U126</f>
        <v>-3.4860506013419459E-2</v>
      </c>
      <c r="J258" s="27">
        <f t="shared" ref="J258:N258" si="375">V126</f>
        <v>2.0545745306513501</v>
      </c>
      <c r="K258" s="27">
        <f t="shared" si="375"/>
        <v>-421.82129719918845</v>
      </c>
      <c r="L258" s="27">
        <f t="shared" si="375"/>
        <v>298.18612107872906</v>
      </c>
      <c r="M258" s="27">
        <f t="shared" si="375"/>
        <v>140.33835402116114</v>
      </c>
      <c r="N258" s="27">
        <f t="shared" si="375"/>
        <v>18.722891925339592</v>
      </c>
      <c r="O258" s="27">
        <f>AI126</f>
        <v>1.015012316918052</v>
      </c>
      <c r="P258" s="27">
        <f t="shared" ref="P258:V258" si="376">AJ126</f>
        <v>0.46667203224096404</v>
      </c>
      <c r="Q258" s="27">
        <f t="shared" si="376"/>
        <v>0.47883200092298428</v>
      </c>
      <c r="R258" s="27">
        <f t="shared" si="376"/>
        <v>30.10668093290354</v>
      </c>
      <c r="S258" s="27">
        <f t="shared" si="376"/>
        <v>108.60675001400385</v>
      </c>
      <c r="T258" s="27">
        <f t="shared" si="376"/>
        <v>1.1886967665193808</v>
      </c>
      <c r="U258" s="27">
        <f t="shared" si="376"/>
        <v>0.89044121229939688</v>
      </c>
      <c r="V258" s="27">
        <f t="shared" si="376"/>
        <v>142.75308527580819</v>
      </c>
    </row>
    <row r="259" spans="1:42" x14ac:dyDescent="0.35">
      <c r="A259" s="55"/>
      <c r="B259" s="29">
        <v>12</v>
      </c>
      <c r="C259" s="27">
        <f>I146</f>
        <v>1.5887344463491329E-3</v>
      </c>
      <c r="D259" s="27">
        <f t="shared" ref="D259:H259" si="377">J146</f>
        <v>5.5787788258685758E-2</v>
      </c>
      <c r="E259" s="27">
        <f t="shared" si="377"/>
        <v>1.1434274313830454E-2</v>
      </c>
      <c r="F259" s="27">
        <f t="shared" si="377"/>
        <v>9.5267054327954362E-2</v>
      </c>
      <c r="G259" s="27" t="e">
        <f t="shared" si="377"/>
        <v>#DIV/0!</v>
      </c>
      <c r="H259" s="27">
        <f t="shared" si="377"/>
        <v>0.16407785134681971</v>
      </c>
      <c r="I259" s="27">
        <f>U146</f>
        <v>-1.5425156478652564E-2</v>
      </c>
      <c r="J259" s="27">
        <f t="shared" ref="J259:N259" si="378">V146</f>
        <v>0.34842397952509679</v>
      </c>
      <c r="K259" s="27">
        <f t="shared" si="378"/>
        <v>-544.01568532971874</v>
      </c>
      <c r="L259" s="27">
        <f t="shared" si="378"/>
        <v>56.160992259839063</v>
      </c>
      <c r="M259" s="27">
        <f t="shared" si="378"/>
        <v>2762.0382879696017</v>
      </c>
      <c r="N259" s="27">
        <f t="shared" si="378"/>
        <v>2274.5165937227684</v>
      </c>
      <c r="O259" s="27">
        <f>AI146</f>
        <v>0.17178827894054388</v>
      </c>
      <c r="P259" s="27">
        <f t="shared" ref="P259:V259" si="379">AJ146</f>
        <v>0.35261243751508503</v>
      </c>
      <c r="Q259" s="27">
        <f t="shared" si="379"/>
        <v>0.1397130459080772</v>
      </c>
      <c r="R259" s="27">
        <f t="shared" si="379"/>
        <v>6.4898778742018788</v>
      </c>
      <c r="S259" s="27">
        <f t="shared" si="379"/>
        <v>44.253879125282694</v>
      </c>
      <c r="T259" s="27">
        <f t="shared" si="379"/>
        <v>0.1947386526868719</v>
      </c>
      <c r="U259" s="27">
        <f t="shared" si="379"/>
        <v>0.183959250773605</v>
      </c>
      <c r="V259" s="27">
        <f t="shared" si="379"/>
        <v>51.786568665308742</v>
      </c>
    </row>
    <row r="260" spans="1:42" x14ac:dyDescent="0.35">
      <c r="A260" s="55"/>
      <c r="B260" s="29">
        <v>24</v>
      </c>
      <c r="C260" s="27">
        <f>I166</f>
        <v>9.3310141264671734E-4</v>
      </c>
      <c r="D260" s="27">
        <f t="shared" ref="D260:H260" si="380">J166</f>
        <v>4.5411147551107936E-2</v>
      </c>
      <c r="E260" s="27">
        <f t="shared" si="380"/>
        <v>1.3368103981477251E-2</v>
      </c>
      <c r="F260" s="27">
        <f t="shared" si="380"/>
        <v>3.6662009518577995E-2</v>
      </c>
      <c r="G260" s="27" t="e">
        <f t="shared" si="380"/>
        <v>#DIV/0!</v>
      </c>
      <c r="H260" s="27">
        <f t="shared" si="380"/>
        <v>9.6374362463809871E-2</v>
      </c>
      <c r="I260" s="27">
        <f>U166</f>
        <v>-1.6684474955552538E-2</v>
      </c>
      <c r="J260" s="27">
        <f t="shared" ref="J260:N260" si="381">V166</f>
        <v>0.59646238888697189</v>
      </c>
      <c r="K260" s="27">
        <f t="shared" si="381"/>
        <v>-593.85722745527869</v>
      </c>
      <c r="L260" s="27">
        <f t="shared" si="381"/>
        <v>95.564362335378718</v>
      </c>
      <c r="M260" s="27">
        <f t="shared" si="381"/>
        <v>1294.319064302003</v>
      </c>
      <c r="N260" s="27">
        <f t="shared" si="381"/>
        <v>796.60597709603462</v>
      </c>
      <c r="O260" s="27">
        <f>AI166</f>
        <v>0.29554356617702854</v>
      </c>
      <c r="P260" s="27">
        <f t="shared" ref="P260:V260" si="382">AJ166</f>
        <v>0.56684592304470971</v>
      </c>
      <c r="Q260" s="27">
        <f t="shared" si="382"/>
        <v>0.14613594906204033</v>
      </c>
      <c r="R260" s="27">
        <f t="shared" si="382"/>
        <v>12.306240054339368</v>
      </c>
      <c r="S260" s="27">
        <f t="shared" si="382"/>
        <v>65.414738960330723</v>
      </c>
      <c r="T260" s="27">
        <f t="shared" si="382"/>
        <v>0.3358626660147126</v>
      </c>
      <c r="U260" s="27">
        <f t="shared" si="382"/>
        <v>0.30984825902430713</v>
      </c>
      <c r="V260" s="27">
        <f t="shared" si="382"/>
        <v>79.375215377992888</v>
      </c>
    </row>
    <row r="261" spans="1:42" x14ac:dyDescent="0.35">
      <c r="A261" s="53" t="s">
        <v>220</v>
      </c>
      <c r="B261" s="22">
        <v>-1</v>
      </c>
      <c r="C261" s="27" t="e">
        <f>I186</f>
        <v>#DIV/0!</v>
      </c>
      <c r="D261" s="27" t="e">
        <f t="shared" ref="D261:H261" si="383">J186</f>
        <v>#DIV/0!</v>
      </c>
      <c r="E261" s="27" t="e">
        <f t="shared" si="383"/>
        <v>#DIV/0!</v>
      </c>
      <c r="F261" s="27" t="e">
        <f t="shared" si="383"/>
        <v>#DIV/0!</v>
      </c>
      <c r="G261" s="27" t="e">
        <f t="shared" si="383"/>
        <v>#DIV/0!</v>
      </c>
      <c r="H261" s="27" t="e">
        <f t="shared" si="383"/>
        <v>#DIV/0!</v>
      </c>
      <c r="I261" s="27" t="e">
        <f>U186</f>
        <v>#DIV/0!</v>
      </c>
      <c r="J261" s="27" t="e">
        <f t="shared" ref="J261:N261" si="384">V186</f>
        <v>#DIV/0!</v>
      </c>
      <c r="K261" s="27">
        <f t="shared" si="384"/>
        <v>-597.04173739007479</v>
      </c>
      <c r="L261" s="27" t="e">
        <f t="shared" si="384"/>
        <v>#DIV/0!</v>
      </c>
      <c r="M261" s="27">
        <f t="shared" si="384"/>
        <v>2033.1309310435568</v>
      </c>
      <c r="N261" s="27" t="e">
        <f t="shared" si="384"/>
        <v>#DIV/0!</v>
      </c>
      <c r="O261" s="27" t="e">
        <f>AI186</f>
        <v>#DIV/0!</v>
      </c>
      <c r="P261" s="27" t="e">
        <f t="shared" ref="P261:V261" si="385">AJ186</f>
        <v>#DIV/0!</v>
      </c>
      <c r="Q261" s="27" t="e">
        <f t="shared" si="385"/>
        <v>#DIV/0!</v>
      </c>
      <c r="R261" s="27" t="e">
        <f t="shared" si="385"/>
        <v>#DIV/0!</v>
      </c>
      <c r="S261" s="27" t="e">
        <f t="shared" si="385"/>
        <v>#DIV/0!</v>
      </c>
      <c r="T261" s="27" t="e">
        <f t="shared" si="385"/>
        <v>#DIV/0!</v>
      </c>
      <c r="U261" s="27" t="e">
        <f t="shared" si="385"/>
        <v>#DIV/0!</v>
      </c>
      <c r="V261" s="27" t="e">
        <f t="shared" si="385"/>
        <v>#DIV/0!</v>
      </c>
    </row>
    <row r="262" spans="1:42" x14ac:dyDescent="0.35">
      <c r="A262" s="53"/>
      <c r="B262" s="22">
        <v>3.5</v>
      </c>
      <c r="C262" s="27" t="e">
        <f>I206</f>
        <v>#DIV/0!</v>
      </c>
      <c r="D262" s="27" t="e">
        <f t="shared" ref="D262:H262" si="386">J206</f>
        <v>#DIV/0!</v>
      </c>
      <c r="E262" s="27" t="e">
        <f t="shared" si="386"/>
        <v>#DIV/0!</v>
      </c>
      <c r="F262" s="27" t="e">
        <f t="shared" si="386"/>
        <v>#DIV/0!</v>
      </c>
      <c r="G262" s="27" t="e">
        <f t="shared" si="386"/>
        <v>#DIV/0!</v>
      </c>
      <c r="H262" s="27" t="e">
        <f t="shared" si="386"/>
        <v>#DIV/0!</v>
      </c>
      <c r="I262" s="27" t="e">
        <f>U206</f>
        <v>#DIV/0!</v>
      </c>
      <c r="J262" s="27" t="e">
        <f t="shared" ref="J262:N262" si="387">V206</f>
        <v>#DIV/0!</v>
      </c>
      <c r="K262" s="27">
        <f t="shared" si="387"/>
        <v>-525.13334587227484</v>
      </c>
      <c r="L262" s="27" t="e">
        <f t="shared" si="387"/>
        <v>#DIV/0!</v>
      </c>
      <c r="M262" s="27">
        <f t="shared" si="387"/>
        <v>327.88213438477328</v>
      </c>
      <c r="N262" s="27" t="e">
        <f t="shared" si="387"/>
        <v>#DIV/0!</v>
      </c>
      <c r="O262" s="27" t="e">
        <f>AI206</f>
        <v>#DIV/0!</v>
      </c>
      <c r="P262" s="27" t="e">
        <f t="shared" ref="P262:V262" si="388">AJ206</f>
        <v>#DIV/0!</v>
      </c>
      <c r="Q262" s="27" t="e">
        <f t="shared" si="388"/>
        <v>#DIV/0!</v>
      </c>
      <c r="R262" s="27" t="e">
        <f t="shared" si="388"/>
        <v>#DIV/0!</v>
      </c>
      <c r="S262" s="27" t="e">
        <f t="shared" si="388"/>
        <v>#DIV/0!</v>
      </c>
      <c r="T262" s="27" t="e">
        <f t="shared" si="388"/>
        <v>#DIV/0!</v>
      </c>
      <c r="U262" s="27" t="e">
        <f t="shared" si="388"/>
        <v>#DIV/0!</v>
      </c>
      <c r="V262" s="27" t="e">
        <f t="shared" si="388"/>
        <v>#DIV/0!</v>
      </c>
    </row>
    <row r="263" spans="1:42" x14ac:dyDescent="0.35">
      <c r="A263" s="53"/>
      <c r="B263" s="22">
        <v>12</v>
      </c>
      <c r="C263" s="27" t="e">
        <f>I226</f>
        <v>#DIV/0!</v>
      </c>
      <c r="D263" s="27" t="e">
        <f t="shared" ref="D263:H263" si="389">J226</f>
        <v>#DIV/0!</v>
      </c>
      <c r="E263" s="27" t="e">
        <f t="shared" si="389"/>
        <v>#DIV/0!</v>
      </c>
      <c r="F263" s="27" t="e">
        <f t="shared" si="389"/>
        <v>#DIV/0!</v>
      </c>
      <c r="G263" s="27" t="e">
        <f t="shared" si="389"/>
        <v>#DIV/0!</v>
      </c>
      <c r="H263" s="27" t="e">
        <f t="shared" si="389"/>
        <v>#DIV/0!</v>
      </c>
      <c r="I263" s="27" t="e">
        <f>U226</f>
        <v>#DIV/0!</v>
      </c>
      <c r="J263" s="27" t="e">
        <f t="shared" ref="J263:N263" si="390">V226</f>
        <v>#DIV/0!</v>
      </c>
      <c r="K263" s="27">
        <f t="shared" si="390"/>
        <v>-529.16542911982685</v>
      </c>
      <c r="L263" s="27" t="e">
        <f t="shared" si="390"/>
        <v>#DIV/0!</v>
      </c>
      <c r="M263" s="27">
        <f t="shared" si="390"/>
        <v>3699.8922752774511</v>
      </c>
      <c r="N263" s="27" t="e">
        <f t="shared" si="390"/>
        <v>#DIV/0!</v>
      </c>
      <c r="O263" s="27" t="e">
        <f>AI226</f>
        <v>#DIV/0!</v>
      </c>
      <c r="P263" s="27" t="e">
        <f t="shared" ref="P263:V263" si="391">AJ226</f>
        <v>#DIV/0!</v>
      </c>
      <c r="Q263" s="27" t="e">
        <f t="shared" si="391"/>
        <v>#DIV/0!</v>
      </c>
      <c r="R263" s="27" t="e">
        <f t="shared" si="391"/>
        <v>#DIV/0!</v>
      </c>
      <c r="S263" s="27" t="e">
        <f t="shared" si="391"/>
        <v>#DIV/0!</v>
      </c>
      <c r="T263" s="27" t="e">
        <f t="shared" si="391"/>
        <v>#DIV/0!</v>
      </c>
      <c r="U263" s="27" t="e">
        <f t="shared" si="391"/>
        <v>#DIV/0!</v>
      </c>
      <c r="V263" s="27" t="e">
        <f t="shared" si="391"/>
        <v>#DIV/0!</v>
      </c>
    </row>
    <row r="264" spans="1:42" x14ac:dyDescent="0.35">
      <c r="A264" s="53"/>
      <c r="B264" s="22">
        <v>24</v>
      </c>
      <c r="C264" s="27" t="e">
        <f>I246</f>
        <v>#DIV/0!</v>
      </c>
      <c r="D264" s="27" t="e">
        <f t="shared" ref="D264:H264" si="392">J246</f>
        <v>#DIV/0!</v>
      </c>
      <c r="E264" s="27" t="e">
        <f t="shared" si="392"/>
        <v>#DIV/0!</v>
      </c>
      <c r="F264" s="27" t="e">
        <f t="shared" si="392"/>
        <v>#DIV/0!</v>
      </c>
      <c r="G264" s="27" t="e">
        <f t="shared" si="392"/>
        <v>#DIV/0!</v>
      </c>
      <c r="H264" s="27" t="e">
        <f t="shared" si="392"/>
        <v>#DIV/0!</v>
      </c>
      <c r="I264" s="27" t="e">
        <f>U246</f>
        <v>#DIV/0!</v>
      </c>
      <c r="J264" s="27" t="e">
        <f t="shared" ref="J264:N264" si="393">V246</f>
        <v>#DIV/0!</v>
      </c>
      <c r="K264" s="27">
        <f t="shared" si="393"/>
        <v>-625.50755265663236</v>
      </c>
      <c r="L264" s="27" t="e">
        <f t="shared" si="393"/>
        <v>#DIV/0!</v>
      </c>
      <c r="M264" s="27">
        <f t="shared" si="393"/>
        <v>1181.3779293280118</v>
      </c>
      <c r="N264" s="27" t="e">
        <f t="shared" si="393"/>
        <v>#DIV/0!</v>
      </c>
      <c r="O264" s="27" t="e">
        <f>AI246</f>
        <v>#DIV/0!</v>
      </c>
      <c r="P264" s="27" t="e">
        <f t="shared" ref="P264:V264" si="394">AJ246</f>
        <v>#DIV/0!</v>
      </c>
      <c r="Q264" s="27" t="e">
        <f t="shared" si="394"/>
        <v>#DIV/0!</v>
      </c>
      <c r="R264" s="27" t="e">
        <f t="shared" si="394"/>
        <v>#DIV/0!</v>
      </c>
      <c r="S264" s="27" t="e">
        <f t="shared" si="394"/>
        <v>#DIV/0!</v>
      </c>
      <c r="T264" s="27" t="e">
        <f t="shared" si="394"/>
        <v>#DIV/0!</v>
      </c>
      <c r="U264" s="27" t="e">
        <f t="shared" si="394"/>
        <v>#DIV/0!</v>
      </c>
      <c r="V264" s="27" t="e">
        <f t="shared" si="394"/>
        <v>#DIV/0!</v>
      </c>
    </row>
    <row r="266" spans="1:42" ht="15.5" x14ac:dyDescent="0.35">
      <c r="A266" s="1"/>
      <c r="B266" s="1"/>
      <c r="C266" s="2" t="s">
        <v>1</v>
      </c>
      <c r="D266" s="2" t="s">
        <v>2</v>
      </c>
      <c r="E266" s="2" t="s">
        <v>2</v>
      </c>
      <c r="F266" s="2" t="s">
        <v>3</v>
      </c>
      <c r="G266" s="2" t="s">
        <v>4</v>
      </c>
      <c r="H266" s="2" t="s">
        <v>5</v>
      </c>
      <c r="I266" s="3" t="s">
        <v>6</v>
      </c>
      <c r="J266" s="3" t="s">
        <v>7</v>
      </c>
      <c r="K266" s="3" t="s">
        <v>8</v>
      </c>
      <c r="L266" s="3" t="s">
        <v>9</v>
      </c>
      <c r="M266" s="3" t="s">
        <v>10</v>
      </c>
      <c r="N266" s="3" t="s">
        <v>11</v>
      </c>
      <c r="O266" s="4" t="s">
        <v>12</v>
      </c>
      <c r="P266" s="4" t="s">
        <v>13</v>
      </c>
      <c r="Q266" s="4" t="s">
        <v>14</v>
      </c>
      <c r="R266" s="4" t="s">
        <v>15</v>
      </c>
      <c r="S266" s="4" t="s">
        <v>16</v>
      </c>
      <c r="T266" s="4" t="s">
        <v>17</v>
      </c>
      <c r="U266" s="4" t="s">
        <v>18</v>
      </c>
      <c r="V266" s="5" t="s">
        <v>19</v>
      </c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</row>
    <row r="267" spans="1:42" x14ac:dyDescent="0.35">
      <c r="A267" s="54" t="s">
        <v>218</v>
      </c>
      <c r="B267" s="24">
        <v>-1</v>
      </c>
      <c r="C267" s="27">
        <f>I22</f>
        <v>6.1361837091906252E-4</v>
      </c>
      <c r="D267" s="27">
        <f t="shared" ref="D267:H267" si="395">J22</f>
        <v>1.9180356845908086E-2</v>
      </c>
      <c r="E267" s="27">
        <f t="shared" si="395"/>
        <v>6.6273450028605779E-3</v>
      </c>
      <c r="F267" s="27">
        <f t="shared" si="395"/>
        <v>0.35645518201326404</v>
      </c>
      <c r="G267" s="27" t="e">
        <f t="shared" si="395"/>
        <v>#DIV/0!</v>
      </c>
      <c r="H267" s="27">
        <f t="shared" si="395"/>
        <v>0.365716557277317</v>
      </c>
      <c r="I267" s="27">
        <f>U22</f>
        <v>5.0595341907237953E-3</v>
      </c>
      <c r="J267" s="27">
        <f t="shared" ref="J267:N267" si="396">V22</f>
        <v>2.6879428710121971</v>
      </c>
      <c r="K267" s="27">
        <f t="shared" si="396"/>
        <v>1923.6396904872979</v>
      </c>
      <c r="L267" s="27">
        <f t="shared" si="396"/>
        <v>325.26611864091547</v>
      </c>
      <c r="M267" s="27">
        <f t="shared" si="396"/>
        <v>9624.2014852983484</v>
      </c>
      <c r="N267" s="27">
        <f t="shared" si="396"/>
        <v>6087.5875665318272</v>
      </c>
      <c r="O267" s="27">
        <f>AI22</f>
        <v>1.9326936753476764</v>
      </c>
      <c r="P267" s="27">
        <f t="shared" ref="P267:V267" si="397">AJ22</f>
        <v>65385.287844561812</v>
      </c>
      <c r="Q267" s="27">
        <f t="shared" si="397"/>
        <v>0.33617549402879782</v>
      </c>
      <c r="R267" s="27">
        <f t="shared" si="397"/>
        <v>19.365406613356097</v>
      </c>
      <c r="S267" s="27">
        <f t="shared" si="397"/>
        <v>87.193845974903951</v>
      </c>
      <c r="T267" s="27">
        <f t="shared" si="397"/>
        <v>8.1886164488219553</v>
      </c>
      <c r="U267" s="27">
        <f t="shared" si="397"/>
        <v>1.810075642041723</v>
      </c>
      <c r="V267" s="27">
        <f t="shared" si="397"/>
        <v>31451.157438448539</v>
      </c>
    </row>
    <row r="268" spans="1:42" x14ac:dyDescent="0.35">
      <c r="A268" s="54"/>
      <c r="B268" s="24">
        <v>3.5</v>
      </c>
      <c r="C268" s="27">
        <f>I44</f>
        <v>2.6879299190463897E-3</v>
      </c>
      <c r="D268" s="27">
        <f t="shared" ref="D268:H268" si="398">J44</f>
        <v>8.2177784914460483E-2</v>
      </c>
      <c r="E268" s="27">
        <f t="shared" si="398"/>
        <v>1.789696633537026E-2</v>
      </c>
      <c r="F268" s="27">
        <f t="shared" si="398"/>
        <v>0.27031837835509193</v>
      </c>
      <c r="G268" s="27" t="e">
        <f t="shared" si="398"/>
        <v>#DIV/0!</v>
      </c>
      <c r="H268" s="27">
        <f t="shared" si="398"/>
        <v>0.30290526242277599</v>
      </c>
      <c r="I268" s="27">
        <f>U44</f>
        <v>4.5194704672284732E-3</v>
      </c>
      <c r="J268" s="27">
        <f t="shared" ref="J268:N268" si="399">V44</f>
        <v>4.1238348063938712</v>
      </c>
      <c r="K268" s="27">
        <f t="shared" si="399"/>
        <v>1230.9525337523221</v>
      </c>
      <c r="L268" s="27">
        <f t="shared" si="399"/>
        <v>562.9692019323096</v>
      </c>
      <c r="M268" s="27">
        <f t="shared" si="399"/>
        <v>6257.3503344358078</v>
      </c>
      <c r="N268" s="27">
        <f t="shared" si="399"/>
        <v>4353.951973334747</v>
      </c>
      <c r="O268" s="27">
        <f>AI44</f>
        <v>2.9169250836775924</v>
      </c>
      <c r="P268" s="27">
        <f t="shared" ref="P268:V268" si="400">AJ44</f>
        <v>15755.986173162219</v>
      </c>
      <c r="Q268" s="27">
        <f t="shared" si="400"/>
        <v>1.1687510699729593</v>
      </c>
      <c r="R268" s="27">
        <f t="shared" si="400"/>
        <v>29.024943013202819</v>
      </c>
      <c r="S268" s="27">
        <f t="shared" si="400"/>
        <v>133.94344911954872</v>
      </c>
      <c r="T268" s="27">
        <f t="shared" si="400"/>
        <v>16.825644743506235</v>
      </c>
      <c r="U268" s="27">
        <f t="shared" si="400"/>
        <v>2.6605394590730826</v>
      </c>
      <c r="V268" s="27">
        <f t="shared" si="400"/>
        <v>7945.1219600279264</v>
      </c>
    </row>
    <row r="269" spans="1:42" x14ac:dyDescent="0.35">
      <c r="A269" s="54"/>
      <c r="B269" s="24">
        <v>12</v>
      </c>
      <c r="C269" s="27">
        <f>I66</f>
        <v>7.2069068846342219E-4</v>
      </c>
      <c r="D269" s="27">
        <f t="shared" ref="D269:H269" si="401">J66</f>
        <v>6.2727838749448456E-2</v>
      </c>
      <c r="E269" s="27">
        <f t="shared" si="401"/>
        <v>8.2999093210462949E-3</v>
      </c>
      <c r="F269" s="27">
        <f t="shared" si="401"/>
        <v>7.9266192112481135E-2</v>
      </c>
      <c r="G269" s="27" t="e">
        <f t="shared" si="401"/>
        <v>#DIV/0!</v>
      </c>
      <c r="H269" s="27">
        <f t="shared" si="401"/>
        <v>0.13653614746771972</v>
      </c>
      <c r="I269" s="27">
        <f>U66</f>
        <v>3.225720692999921E-3</v>
      </c>
      <c r="J269" s="27">
        <f t="shared" ref="J269:N269" si="402">V66</f>
        <v>2.3503912565988951</v>
      </c>
      <c r="K269" s="27">
        <f t="shared" si="402"/>
        <v>1979.8994747163383</v>
      </c>
      <c r="L269" s="27">
        <f t="shared" si="402"/>
        <v>293.11646927551936</v>
      </c>
      <c r="M269" s="27">
        <f t="shared" si="402"/>
        <v>10871.712073547429</v>
      </c>
      <c r="N269" s="27">
        <f t="shared" si="402"/>
        <v>6791.2531843625984</v>
      </c>
      <c r="O269" s="27">
        <f>AI66</f>
        <v>1.6736355600625219</v>
      </c>
      <c r="P269" s="27">
        <f t="shared" ref="P269:V269" si="403">AJ66</f>
        <v>49259.878604891703</v>
      </c>
      <c r="Q269" s="27">
        <f t="shared" si="403"/>
        <v>0.24406225201442253</v>
      </c>
      <c r="R269" s="27">
        <f t="shared" si="403"/>
        <v>17.540219152420658</v>
      </c>
      <c r="S269" s="27">
        <f t="shared" si="403"/>
        <v>78.182633439916899</v>
      </c>
      <c r="T269" s="27">
        <f t="shared" si="403"/>
        <v>4.717524320111532</v>
      </c>
      <c r="U269" s="27">
        <f t="shared" si="403"/>
        <v>1.5776427254986021</v>
      </c>
      <c r="V269" s="27">
        <f t="shared" si="403"/>
        <v>25735.994408099552</v>
      </c>
    </row>
    <row r="270" spans="1:42" x14ac:dyDescent="0.35">
      <c r="A270" s="54"/>
      <c r="B270" s="24">
        <v>24</v>
      </c>
      <c r="C270" s="27">
        <f>I88</f>
        <v>1.7699810500341046E-3</v>
      </c>
      <c r="D270" s="27">
        <f t="shared" ref="D270:H270" si="404">J88</f>
        <v>4.343160911113593E-2</v>
      </c>
      <c r="E270" s="27">
        <f t="shared" si="404"/>
        <v>6.1483950948415054E-3</v>
      </c>
      <c r="F270" s="27">
        <f t="shared" si="404"/>
        <v>2.4846479999454149E-2</v>
      </c>
      <c r="G270" s="27" t="e">
        <f t="shared" si="404"/>
        <v>#DIV/0!</v>
      </c>
      <c r="H270" s="27">
        <f t="shared" si="404"/>
        <v>6.6110650558633965E-2</v>
      </c>
      <c r="I270" s="27">
        <f>U88</f>
        <v>2.5391083327862155E-4</v>
      </c>
      <c r="J270" s="27">
        <f t="shared" ref="J270:N270" si="405">V88</f>
        <v>1.7953659929174224</v>
      </c>
      <c r="K270" s="27">
        <f t="shared" si="405"/>
        <v>1480.9311511267515</v>
      </c>
      <c r="L270" s="27">
        <f t="shared" si="405"/>
        <v>237.43408510223776</v>
      </c>
      <c r="M270" s="27">
        <f t="shared" si="405"/>
        <v>7607.6897120631083</v>
      </c>
      <c r="N270" s="27">
        <f t="shared" si="405"/>
        <v>9210.4179805161111</v>
      </c>
      <c r="O270" s="27">
        <f>AI88</f>
        <v>0.9248881772264631</v>
      </c>
      <c r="P270" s="27">
        <f t="shared" ref="P270:V270" si="406">AJ88</f>
        <v>37460.180809142803</v>
      </c>
      <c r="Q270" s="27">
        <f t="shared" si="406"/>
        <v>0.36921071432922925</v>
      </c>
      <c r="R270" s="27">
        <f t="shared" si="406"/>
        <v>14.716271389178274</v>
      </c>
      <c r="S270" s="27">
        <f t="shared" si="406"/>
        <v>59.198684165465089</v>
      </c>
      <c r="T270" s="27">
        <f t="shared" si="406"/>
        <v>5.3801120710957537</v>
      </c>
      <c r="U270" s="27">
        <f t="shared" si="406"/>
        <v>1.1455316387968968</v>
      </c>
      <c r="V270" s="27">
        <f t="shared" si="406"/>
        <v>19034.195514016585</v>
      </c>
    </row>
    <row r="271" spans="1:42" x14ac:dyDescent="0.35">
      <c r="A271" s="55" t="s">
        <v>219</v>
      </c>
      <c r="B271" s="29">
        <v>-1</v>
      </c>
      <c r="C271" s="27">
        <f>I108</f>
        <v>2.4162786116738055E-4</v>
      </c>
      <c r="D271" s="27">
        <f t="shared" ref="D271:H271" si="407">J108</f>
        <v>8.5926894367554046E-2</v>
      </c>
      <c r="E271" s="27">
        <f t="shared" si="407"/>
        <v>1.0790902120156385E-2</v>
      </c>
      <c r="F271" s="27">
        <f t="shared" si="407"/>
        <v>4.5440323536462171E-2</v>
      </c>
      <c r="G271" s="27" t="e">
        <f t="shared" si="407"/>
        <v>#DIV/0!</v>
      </c>
      <c r="H271" s="27">
        <f t="shared" si="407"/>
        <v>0.12535142492394932</v>
      </c>
      <c r="I271" s="27">
        <f>U108</f>
        <v>6.3710204154341001E-3</v>
      </c>
      <c r="J271" s="27">
        <f t="shared" ref="J271:N271" si="408">V108</f>
        <v>1.2579189478087955</v>
      </c>
      <c r="K271" s="27">
        <f t="shared" si="408"/>
        <v>2030.4523006715381</v>
      </c>
      <c r="L271" s="27">
        <f t="shared" si="408"/>
        <v>156.15419142129682</v>
      </c>
      <c r="M271" s="27">
        <f t="shared" si="408"/>
        <v>11967.39437170927</v>
      </c>
      <c r="N271" s="27">
        <f t="shared" si="408"/>
        <v>14117.422283303185</v>
      </c>
      <c r="O271" s="27">
        <f>AI108</f>
        <v>0.83140266164623555</v>
      </c>
      <c r="P271" s="27">
        <f t="shared" ref="P271:V271" si="409">AJ108</f>
        <v>118425.69955053269</v>
      </c>
      <c r="Q271" s="27">
        <f t="shared" si="409"/>
        <v>0.4023102666340112</v>
      </c>
      <c r="R271" s="27">
        <f t="shared" si="409"/>
        <v>9.7599679843498048</v>
      </c>
      <c r="S271" s="27">
        <f t="shared" si="409"/>
        <v>48.689924140660189</v>
      </c>
      <c r="T271" s="27">
        <f t="shared" si="409"/>
        <v>2.9880328518637627</v>
      </c>
      <c r="U271" s="27">
        <f t="shared" si="409"/>
        <v>0.76085364335442662</v>
      </c>
      <c r="V271" s="27">
        <f t="shared" si="409"/>
        <v>41861.790794402041</v>
      </c>
    </row>
    <row r="272" spans="1:42" x14ac:dyDescent="0.35">
      <c r="A272" s="55"/>
      <c r="B272" s="29">
        <v>3.5</v>
      </c>
      <c r="C272" s="27">
        <f>I127</f>
        <v>1.0513241827152181E-2</v>
      </c>
      <c r="D272" s="27">
        <f t="shared" ref="D272:H272" si="410">J127</f>
        <v>0.19784941398802824</v>
      </c>
      <c r="E272" s="27">
        <f t="shared" si="410"/>
        <v>2.0915509642944429E-2</v>
      </c>
      <c r="F272" s="27">
        <f t="shared" si="410"/>
        <v>8.0979756155290641E-2</v>
      </c>
      <c r="G272" s="27" t="e">
        <f t="shared" si="410"/>
        <v>#DIV/0!</v>
      </c>
      <c r="H272" s="27">
        <f t="shared" si="410"/>
        <v>0.25098505932445486</v>
      </c>
      <c r="I272" s="27">
        <f>U127</f>
        <v>2.4632474105599132E-2</v>
      </c>
      <c r="J272" s="27">
        <f t="shared" ref="J272:N272" si="411">V127</f>
        <v>6.5563265695398547</v>
      </c>
      <c r="K272" s="27">
        <f t="shared" si="411"/>
        <v>625.5764840891718</v>
      </c>
      <c r="L272" s="27">
        <f t="shared" si="411"/>
        <v>779.70957454771667</v>
      </c>
      <c r="M272" s="27">
        <f t="shared" si="411"/>
        <v>2559.0607319982828</v>
      </c>
      <c r="N272" s="27">
        <f t="shared" si="411"/>
        <v>3867.3230049418994</v>
      </c>
      <c r="O272" s="27">
        <f>AI127</f>
        <v>2.9993466878742163</v>
      </c>
      <c r="P272" s="27">
        <f t="shared" ref="P272:V272" si="412">AJ127</f>
        <v>1.3907269197680094</v>
      </c>
      <c r="Q272" s="27">
        <f t="shared" si="412"/>
        <v>1.1751191111440604</v>
      </c>
      <c r="R272" s="27">
        <f t="shared" si="412"/>
        <v>60.529563110157859</v>
      </c>
      <c r="S272" s="27">
        <f t="shared" si="412"/>
        <v>205.49280869758937</v>
      </c>
      <c r="T272" s="27">
        <f t="shared" si="412"/>
        <v>4.1195700506823627</v>
      </c>
      <c r="U272" s="27">
        <f t="shared" si="412"/>
        <v>2.8745754570881461</v>
      </c>
      <c r="V272" s="27">
        <f t="shared" si="412"/>
        <v>255.81074644815169</v>
      </c>
    </row>
    <row r="273" spans="1:22" x14ac:dyDescent="0.35">
      <c r="A273" s="55"/>
      <c r="B273" s="29">
        <v>12</v>
      </c>
      <c r="C273" s="27">
        <f>I147</f>
        <v>1.7641574980858978E-3</v>
      </c>
      <c r="D273" s="27">
        <f t="shared" ref="D273:H273" si="413">J147</f>
        <v>5.1082172087777648E-2</v>
      </c>
      <c r="E273" s="27">
        <f t="shared" si="413"/>
        <v>7.0403499893772854E-3</v>
      </c>
      <c r="F273" s="27">
        <f t="shared" si="413"/>
        <v>0.20648354017868839</v>
      </c>
      <c r="G273" s="27" t="e">
        <f t="shared" si="413"/>
        <v>#DIV/0!</v>
      </c>
      <c r="H273" s="27">
        <f t="shared" si="413"/>
        <v>0.22693596472733746</v>
      </c>
      <c r="I273" s="27">
        <f>U147</f>
        <v>1.7694256246344277E-2</v>
      </c>
      <c r="J273" s="27">
        <f t="shared" ref="J273:N273" si="414">V147</f>
        <v>0.96699430435251355</v>
      </c>
      <c r="K273" s="27">
        <f t="shared" si="414"/>
        <v>2579.1200572117818</v>
      </c>
      <c r="L273" s="27">
        <f t="shared" si="414"/>
        <v>126.79728506057516</v>
      </c>
      <c r="M273" s="27">
        <f t="shared" si="414"/>
        <v>15460.967823215948</v>
      </c>
      <c r="N273" s="27">
        <f t="shared" si="414"/>
        <v>18117.138082303954</v>
      </c>
      <c r="O273" s="27">
        <f>AI147</f>
        <v>0.451630102919714</v>
      </c>
      <c r="P273" s="27">
        <f t="shared" ref="P273:V273" si="415">AJ147</f>
        <v>0.88291781833108818</v>
      </c>
      <c r="Q273" s="27">
        <f t="shared" si="415"/>
        <v>0.29457558066468847</v>
      </c>
      <c r="R273" s="27">
        <f t="shared" si="415"/>
        <v>10.664465378884481</v>
      </c>
      <c r="S273" s="27">
        <f t="shared" si="415"/>
        <v>60.822136310017719</v>
      </c>
      <c r="T273" s="27">
        <f t="shared" si="415"/>
        <v>0.61376144762306617</v>
      </c>
      <c r="U273" s="27">
        <f t="shared" si="415"/>
        <v>0.43209732501973541</v>
      </c>
      <c r="V273" s="27">
        <f t="shared" si="415"/>
        <v>63.24060185813461</v>
      </c>
    </row>
    <row r="274" spans="1:22" x14ac:dyDescent="0.35">
      <c r="A274" s="55"/>
      <c r="B274" s="29">
        <v>24</v>
      </c>
      <c r="C274" s="27">
        <f>I167</f>
        <v>9.6437012500231306E-4</v>
      </c>
      <c r="D274" s="27">
        <f t="shared" ref="D274:H274" si="416">J167</f>
        <v>5.2016896869430118E-2</v>
      </c>
      <c r="E274" s="27">
        <f t="shared" si="416"/>
        <v>1.0187840591017308E-2</v>
      </c>
      <c r="F274" s="27">
        <f t="shared" si="416"/>
        <v>4.5346887819686689E-2</v>
      </c>
      <c r="G274" s="27" t="e">
        <f t="shared" si="416"/>
        <v>#DIV/0!</v>
      </c>
      <c r="H274" s="27">
        <f t="shared" si="416"/>
        <v>9.5434171735528914E-2</v>
      </c>
      <c r="I274" s="27">
        <f>U167</f>
        <v>8.383155462783197E-3</v>
      </c>
      <c r="J274" s="27">
        <f t="shared" ref="J274:N274" si="417">V167</f>
        <v>1.6978021349549046</v>
      </c>
      <c r="K274" s="27">
        <f t="shared" si="417"/>
        <v>1623.2779266358259</v>
      </c>
      <c r="L274" s="27">
        <f t="shared" si="417"/>
        <v>210.86989285205487</v>
      </c>
      <c r="M274" s="27">
        <f t="shared" si="417"/>
        <v>8927.7955399855364</v>
      </c>
      <c r="N274" s="27">
        <f t="shared" si="417"/>
        <v>10683.436823647768</v>
      </c>
      <c r="O274" s="27">
        <f>AI167</f>
        <v>0.79905820293470431</v>
      </c>
      <c r="P274" s="27">
        <f t="shared" ref="P274:V274" si="418">AJ167</f>
        <v>1.5023817278464284</v>
      </c>
      <c r="Q274" s="27">
        <f t="shared" si="418"/>
        <v>0.336799687510414</v>
      </c>
      <c r="R274" s="27">
        <f t="shared" si="418"/>
        <v>26.739894952171301</v>
      </c>
      <c r="S274" s="27">
        <f t="shared" si="418"/>
        <v>105.04531900284599</v>
      </c>
      <c r="T274" s="27">
        <f t="shared" si="418"/>
        <v>1.0654809037423041</v>
      </c>
      <c r="U274" s="27">
        <f t="shared" si="418"/>
        <v>0.74023372379027785</v>
      </c>
      <c r="V274" s="27">
        <f t="shared" si="418"/>
        <v>111.96074031904614</v>
      </c>
    </row>
    <row r="275" spans="1:22" x14ac:dyDescent="0.35">
      <c r="A275" s="53" t="s">
        <v>220</v>
      </c>
      <c r="B275" s="22">
        <v>-1</v>
      </c>
      <c r="C275" s="27" t="e">
        <f>I187</f>
        <v>#DIV/0!</v>
      </c>
      <c r="D275" s="27" t="e">
        <f t="shared" ref="D275:H275" si="419">J187</f>
        <v>#DIV/0!</v>
      </c>
      <c r="E275" s="27" t="e">
        <f t="shared" si="419"/>
        <v>#DIV/0!</v>
      </c>
      <c r="F275" s="27" t="e">
        <f t="shared" si="419"/>
        <v>#DIV/0!</v>
      </c>
      <c r="G275" s="27" t="e">
        <f t="shared" si="419"/>
        <v>#DIV/0!</v>
      </c>
      <c r="H275" s="27" t="e">
        <f t="shared" si="419"/>
        <v>#DIV/0!</v>
      </c>
      <c r="I275" s="27" t="e">
        <f>U187</f>
        <v>#DIV/0!</v>
      </c>
      <c r="J275" s="27" t="e">
        <f t="shared" ref="J275:N275" si="420">V187</f>
        <v>#DIV/0!</v>
      </c>
      <c r="K275" s="27">
        <f t="shared" si="420"/>
        <v>2091.4233042422638</v>
      </c>
      <c r="L275" s="27" t="e">
        <f t="shared" si="420"/>
        <v>#DIV/0!</v>
      </c>
      <c r="M275" s="27">
        <f t="shared" si="420"/>
        <v>12096.579861964099</v>
      </c>
      <c r="N275" s="27" t="e">
        <f t="shared" si="420"/>
        <v>#DIV/0!</v>
      </c>
      <c r="O275" s="27" t="e">
        <f>AI187</f>
        <v>#DIV/0!</v>
      </c>
      <c r="P275" s="27" t="e">
        <f t="shared" ref="P275:V275" si="421">AJ187</f>
        <v>#DIV/0!</v>
      </c>
      <c r="Q275" s="27" t="e">
        <f t="shared" si="421"/>
        <v>#DIV/0!</v>
      </c>
      <c r="R275" s="27" t="e">
        <f t="shared" si="421"/>
        <v>#DIV/0!</v>
      </c>
      <c r="S275" s="27" t="e">
        <f t="shared" si="421"/>
        <v>#DIV/0!</v>
      </c>
      <c r="T275" s="27" t="e">
        <f t="shared" si="421"/>
        <v>#DIV/0!</v>
      </c>
      <c r="U275" s="27" t="e">
        <f t="shared" si="421"/>
        <v>#DIV/0!</v>
      </c>
      <c r="V275" s="27" t="e">
        <f t="shared" si="421"/>
        <v>#DIV/0!</v>
      </c>
    </row>
    <row r="276" spans="1:22" x14ac:dyDescent="0.35">
      <c r="A276" s="53"/>
      <c r="B276" s="22">
        <v>3.5</v>
      </c>
      <c r="C276" s="27" t="e">
        <f>I207</f>
        <v>#DIV/0!</v>
      </c>
      <c r="D276" s="27" t="e">
        <f t="shared" ref="D276:H276" si="422">J207</f>
        <v>#DIV/0!</v>
      </c>
      <c r="E276" s="27" t="e">
        <f t="shared" si="422"/>
        <v>#DIV/0!</v>
      </c>
      <c r="F276" s="27" t="e">
        <f t="shared" si="422"/>
        <v>#DIV/0!</v>
      </c>
      <c r="G276" s="27" t="e">
        <f t="shared" si="422"/>
        <v>#DIV/0!</v>
      </c>
      <c r="H276" s="27" t="e">
        <f t="shared" si="422"/>
        <v>#DIV/0!</v>
      </c>
      <c r="I276" s="27" t="e">
        <f>U207</f>
        <v>#DIV/0!</v>
      </c>
      <c r="J276" s="27" t="e">
        <f t="shared" ref="J276:N276" si="423">V207</f>
        <v>#DIV/0!</v>
      </c>
      <c r="K276" s="27">
        <f t="shared" si="423"/>
        <v>873.1535688025923</v>
      </c>
      <c r="L276" s="27" t="e">
        <f t="shared" si="423"/>
        <v>#DIV/0!</v>
      </c>
      <c r="M276" s="27">
        <f t="shared" si="423"/>
        <v>4028.6965073745409</v>
      </c>
      <c r="N276" s="27" t="e">
        <f t="shared" si="423"/>
        <v>#DIV/0!</v>
      </c>
      <c r="O276" s="27" t="e">
        <f>AI207</f>
        <v>#DIV/0!</v>
      </c>
      <c r="P276" s="27" t="e">
        <f t="shared" ref="P276:V276" si="424">AJ207</f>
        <v>#DIV/0!</v>
      </c>
      <c r="Q276" s="27" t="e">
        <f t="shared" si="424"/>
        <v>#DIV/0!</v>
      </c>
      <c r="R276" s="27" t="e">
        <f t="shared" si="424"/>
        <v>#DIV/0!</v>
      </c>
      <c r="S276" s="27" t="e">
        <f t="shared" si="424"/>
        <v>#DIV/0!</v>
      </c>
      <c r="T276" s="27" t="e">
        <f t="shared" si="424"/>
        <v>#DIV/0!</v>
      </c>
      <c r="U276" s="27" t="e">
        <f t="shared" si="424"/>
        <v>#DIV/0!</v>
      </c>
      <c r="V276" s="27" t="e">
        <f t="shared" si="424"/>
        <v>#DIV/0!</v>
      </c>
    </row>
    <row r="277" spans="1:22" x14ac:dyDescent="0.35">
      <c r="A277" s="53"/>
      <c r="B277" s="22">
        <v>12</v>
      </c>
      <c r="C277" s="27" t="e">
        <f>I227</f>
        <v>#DIV/0!</v>
      </c>
      <c r="D277" s="27" t="e">
        <f t="shared" ref="D277:H277" si="425">J227</f>
        <v>#DIV/0!</v>
      </c>
      <c r="E277" s="27" t="e">
        <f t="shared" si="425"/>
        <v>#DIV/0!</v>
      </c>
      <c r="F277" s="27" t="e">
        <f t="shared" si="425"/>
        <v>#DIV/0!</v>
      </c>
      <c r="G277" s="27" t="e">
        <f t="shared" si="425"/>
        <v>#DIV/0!</v>
      </c>
      <c r="H277" s="27" t="e">
        <f t="shared" si="425"/>
        <v>#DIV/0!</v>
      </c>
      <c r="I277" s="27" t="e">
        <f>U227</f>
        <v>#DIV/0!</v>
      </c>
      <c r="J277" s="27" t="e">
        <f t="shared" ref="J277:N277" si="426">V227</f>
        <v>#DIV/0!</v>
      </c>
      <c r="K277" s="27">
        <f t="shared" si="426"/>
        <v>3231.5151254707298</v>
      </c>
      <c r="L277" s="27" t="e">
        <f t="shared" si="426"/>
        <v>#DIV/0!</v>
      </c>
      <c r="M277" s="27">
        <f t="shared" si="426"/>
        <v>19611.635275105524</v>
      </c>
      <c r="N277" s="27" t="e">
        <f t="shared" si="426"/>
        <v>#DIV/0!</v>
      </c>
      <c r="O277" s="27" t="e">
        <f>AI227</f>
        <v>#DIV/0!</v>
      </c>
      <c r="P277" s="27" t="e">
        <f t="shared" ref="P277:V277" si="427">AJ227</f>
        <v>#DIV/0!</v>
      </c>
      <c r="Q277" s="27" t="e">
        <f t="shared" si="427"/>
        <v>#DIV/0!</v>
      </c>
      <c r="R277" s="27" t="e">
        <f t="shared" si="427"/>
        <v>#DIV/0!</v>
      </c>
      <c r="S277" s="27" t="e">
        <f t="shared" si="427"/>
        <v>#DIV/0!</v>
      </c>
      <c r="T277" s="27" t="e">
        <f t="shared" si="427"/>
        <v>#DIV/0!</v>
      </c>
      <c r="U277" s="27" t="e">
        <f t="shared" si="427"/>
        <v>#DIV/0!</v>
      </c>
      <c r="V277" s="27" t="e">
        <f t="shared" si="427"/>
        <v>#DIV/0!</v>
      </c>
    </row>
    <row r="278" spans="1:22" x14ac:dyDescent="0.35">
      <c r="A278" s="53"/>
      <c r="B278" s="22">
        <v>24</v>
      </c>
      <c r="C278" s="27" t="e">
        <f>I247</f>
        <v>#DIV/0!</v>
      </c>
      <c r="D278" s="27" t="e">
        <f t="shared" ref="D278:H278" si="428">J247</f>
        <v>#DIV/0!</v>
      </c>
      <c r="E278" s="27" t="e">
        <f t="shared" si="428"/>
        <v>#DIV/0!</v>
      </c>
      <c r="F278" s="27" t="e">
        <f t="shared" si="428"/>
        <v>#DIV/0!</v>
      </c>
      <c r="G278" s="27" t="e">
        <f t="shared" si="428"/>
        <v>#DIV/0!</v>
      </c>
      <c r="H278" s="27" t="e">
        <f t="shared" si="428"/>
        <v>#DIV/0!</v>
      </c>
      <c r="I278" s="27" t="e">
        <f>U247</f>
        <v>#DIV/0!</v>
      </c>
      <c r="J278" s="27" t="e">
        <f t="shared" ref="J278:N278" si="429">V247</f>
        <v>#DIV/0!</v>
      </c>
      <c r="K278" s="27">
        <f t="shared" si="429"/>
        <v>1501.9928996647973</v>
      </c>
      <c r="L278" s="27" t="e">
        <f t="shared" si="429"/>
        <v>#DIV/0!</v>
      </c>
      <c r="M278" s="27">
        <f t="shared" si="429"/>
        <v>8255.7144821369693</v>
      </c>
      <c r="N278" s="27" t="e">
        <f t="shared" si="429"/>
        <v>#DIV/0!</v>
      </c>
      <c r="O278" s="27" t="e">
        <f>AI247</f>
        <v>#DIV/0!</v>
      </c>
      <c r="P278" s="27" t="e">
        <f t="shared" ref="P278:V278" si="430">AJ247</f>
        <v>#DIV/0!</v>
      </c>
      <c r="Q278" s="27" t="e">
        <f t="shared" si="430"/>
        <v>#DIV/0!</v>
      </c>
      <c r="R278" s="27" t="e">
        <f t="shared" si="430"/>
        <v>#DIV/0!</v>
      </c>
      <c r="S278" s="27" t="e">
        <f t="shared" si="430"/>
        <v>#DIV/0!</v>
      </c>
      <c r="T278" s="27" t="e">
        <f t="shared" si="430"/>
        <v>#DIV/0!</v>
      </c>
      <c r="U278" s="27" t="e">
        <f t="shared" si="430"/>
        <v>#DIV/0!</v>
      </c>
      <c r="V278" s="27" t="e">
        <f t="shared" si="430"/>
        <v>#DIV/0!</v>
      </c>
    </row>
  </sheetData>
  <mergeCells count="6">
    <mergeCell ref="A275:A278"/>
    <mergeCell ref="A253:A256"/>
    <mergeCell ref="A257:A260"/>
    <mergeCell ref="A261:A264"/>
    <mergeCell ref="A267:A270"/>
    <mergeCell ref="A271:A2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7A8-3D82-47B9-B93B-1B3D46C18AD0}">
  <dimension ref="A1:T21"/>
  <sheetViews>
    <sheetView workbookViewId="0">
      <selection activeCell="D5" sqref="D5"/>
    </sheetView>
  </sheetViews>
  <sheetFormatPr baseColWidth="10" defaultRowHeight="14.5" x14ac:dyDescent="0.35"/>
  <sheetData>
    <row r="1" spans="1:20" ht="15.5" x14ac:dyDescent="0.35">
      <c r="A1" s="1"/>
      <c r="B1" s="1"/>
      <c r="C1" s="2" t="s">
        <v>2</v>
      </c>
      <c r="D1" s="2" t="s">
        <v>3</v>
      </c>
      <c r="E1" s="2"/>
      <c r="F1" s="3" t="s">
        <v>7</v>
      </c>
      <c r="G1" s="3" t="s">
        <v>9</v>
      </c>
      <c r="H1" s="3"/>
      <c r="I1" s="4" t="s">
        <v>12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</row>
    <row r="2" spans="1:20" x14ac:dyDescent="0.35">
      <c r="A2" s="54" t="s">
        <v>218</v>
      </c>
      <c r="B2" s="24">
        <v>-1</v>
      </c>
      <c r="C2" s="27">
        <v>9.3950942849188885E-3</v>
      </c>
      <c r="D2" s="27">
        <v>2.7296979896196821E-2</v>
      </c>
      <c r="E2" s="27"/>
      <c r="F2" s="27">
        <v>5.5038980990268251E-2</v>
      </c>
      <c r="G2" s="27">
        <v>6.6466735228657088</v>
      </c>
      <c r="H2" s="27"/>
      <c r="I2" s="27">
        <v>0.15207975844995369</v>
      </c>
      <c r="J2" s="27">
        <v>0.2689975760931812</v>
      </c>
      <c r="K2" s="27">
        <v>3.6206823251726492</v>
      </c>
      <c r="L2" s="27">
        <v>13.321210484182327</v>
      </c>
      <c r="M2" s="27">
        <v>0.22750517893895142</v>
      </c>
      <c r="N2" s="27">
        <v>0.26504524920541878</v>
      </c>
    </row>
    <row r="3" spans="1:20" x14ac:dyDescent="0.35">
      <c r="A3" s="54"/>
      <c r="B3" s="24">
        <v>3.5</v>
      </c>
      <c r="C3" s="27">
        <v>1.9761497878306916E-2</v>
      </c>
      <c r="D3" s="27">
        <v>3.5517632875090611E-2</v>
      </c>
      <c r="E3" s="27"/>
      <c r="F3" s="27">
        <v>7.4442001519263029E-2</v>
      </c>
      <c r="G3" s="27">
        <v>12.224054742209987</v>
      </c>
      <c r="H3" s="27"/>
      <c r="I3" s="27">
        <v>0.38801426394195149</v>
      </c>
      <c r="J3" s="27">
        <v>0.41687236819403095</v>
      </c>
      <c r="K3" s="27">
        <v>8.7944362419523561</v>
      </c>
      <c r="L3" s="27">
        <v>25.317781559515733</v>
      </c>
      <c r="M3" s="27">
        <v>0.83290014683728908</v>
      </c>
      <c r="N3" s="27">
        <v>0.80934544021080512</v>
      </c>
    </row>
    <row r="4" spans="1:20" x14ac:dyDescent="0.35">
      <c r="A4" s="54"/>
      <c r="B4" s="24">
        <v>12</v>
      </c>
      <c r="C4" s="27">
        <v>1.2056115553457552E-2</v>
      </c>
      <c r="D4" s="27">
        <v>2.5819845029945984E-2</v>
      </c>
      <c r="E4" s="27"/>
      <c r="F4" s="27">
        <v>3.1862322250966198E-2</v>
      </c>
      <c r="G4" s="27">
        <v>4.3168719540891445</v>
      </c>
      <c r="H4" s="27"/>
      <c r="I4" s="27">
        <v>0.17914748100784075</v>
      </c>
      <c r="J4" s="27">
        <v>0.23063551762419962</v>
      </c>
      <c r="K4" s="27">
        <v>3.2446318119301898</v>
      </c>
      <c r="L4" s="27">
        <v>18.5247257028701</v>
      </c>
      <c r="M4" s="27">
        <v>0.18004922903983281</v>
      </c>
      <c r="N4" s="27">
        <v>0.24758675030790195</v>
      </c>
      <c r="Q4" t="s">
        <v>221</v>
      </c>
      <c r="R4" t="s">
        <v>222</v>
      </c>
    </row>
    <row r="5" spans="1:20" x14ac:dyDescent="0.35">
      <c r="A5" s="54"/>
      <c r="B5" s="24">
        <v>24</v>
      </c>
      <c r="C5" s="27">
        <v>1.4310771370779083E-2</v>
      </c>
      <c r="D5" s="27">
        <v>1.8292522754357679E-2</v>
      </c>
      <c r="E5" s="27"/>
      <c r="F5" s="27">
        <v>3.6838085159746119E-2</v>
      </c>
      <c r="G5" s="27">
        <v>4.9332081504715264</v>
      </c>
      <c r="H5" s="27"/>
      <c r="I5" s="27">
        <v>0.23922695057265159</v>
      </c>
      <c r="J5" s="27">
        <v>0.20718100372317919</v>
      </c>
      <c r="K5" s="27">
        <v>4.0811976913454702</v>
      </c>
      <c r="L5" s="27">
        <v>19.613127475628911</v>
      </c>
      <c r="M5" s="27">
        <v>0.21194457772374201</v>
      </c>
      <c r="N5" s="27">
        <v>0.37138365945222207</v>
      </c>
    </row>
    <row r="6" spans="1:20" x14ac:dyDescent="0.35">
      <c r="A6" s="26"/>
      <c r="B6" s="24"/>
      <c r="C6" s="27">
        <f>SUM(C2:C5)</f>
        <v>5.5523479087462434E-2</v>
      </c>
      <c r="D6" s="27">
        <f t="shared" ref="D6:N6" si="0">SUM(D2:D5)</f>
        <v>0.10692698055559109</v>
      </c>
      <c r="E6" s="52">
        <f>SUM(C6:D6)</f>
        <v>0.16245045964305352</v>
      </c>
      <c r="F6" s="27">
        <f t="shared" si="0"/>
        <v>0.19818138992024359</v>
      </c>
      <c r="G6" s="27">
        <f t="shared" si="0"/>
        <v>28.120808369636364</v>
      </c>
      <c r="H6" s="52"/>
      <c r="I6" s="27">
        <f t="shared" si="0"/>
        <v>0.95846845397239755</v>
      </c>
      <c r="J6" s="27">
        <f t="shared" si="0"/>
        <v>1.1236864656345911</v>
      </c>
      <c r="K6" s="27">
        <f t="shared" si="0"/>
        <v>19.740948070400666</v>
      </c>
      <c r="L6" s="27">
        <f t="shared" si="0"/>
        <v>76.776845222197068</v>
      </c>
      <c r="M6" s="27">
        <f t="shared" si="0"/>
        <v>1.4523991325398153</v>
      </c>
      <c r="N6" s="27">
        <f t="shared" si="0"/>
        <v>1.6933610991763479</v>
      </c>
      <c r="O6" s="52">
        <f>SUM(I6:N6)</f>
        <v>101.74570844392088</v>
      </c>
      <c r="Q6" s="27">
        <f>O6+H6+E6</f>
        <v>101.90815890356393</v>
      </c>
      <c r="R6">
        <v>14367</v>
      </c>
      <c r="S6">
        <f>Q6*R6</f>
        <v>1464114.518967503</v>
      </c>
      <c r="T6">
        <f>S6/20790</f>
        <v>70.423978786315686</v>
      </c>
    </row>
    <row r="7" spans="1:20" x14ac:dyDescent="0.35">
      <c r="A7" s="55" t="s">
        <v>219</v>
      </c>
      <c r="B7" s="29">
        <v>-1</v>
      </c>
      <c r="C7" s="27">
        <v>1.0638416097622573E-2</v>
      </c>
      <c r="D7" s="27">
        <v>3.7044886763448436E-2</v>
      </c>
      <c r="E7" s="27"/>
      <c r="F7" s="27">
        <v>7.5269431510993051E-2</v>
      </c>
      <c r="G7" s="27">
        <v>7.5565920020067248</v>
      </c>
      <c r="H7" s="27"/>
      <c r="I7" s="27">
        <v>0.15891209838995779</v>
      </c>
      <c r="J7" s="27">
        <v>0.21010395793937059</v>
      </c>
      <c r="K7" s="27">
        <v>3.8072555547991365</v>
      </c>
      <c r="L7" s="27">
        <v>17.571362705300064</v>
      </c>
      <c r="M7" s="27">
        <v>0.2435664912554284</v>
      </c>
      <c r="N7" s="27">
        <v>0.2781894473415718</v>
      </c>
    </row>
    <row r="8" spans="1:20" x14ac:dyDescent="0.35">
      <c r="A8" s="55"/>
      <c r="B8" s="29">
        <v>3.5</v>
      </c>
      <c r="C8" s="27">
        <v>1.7152661350850903E-2</v>
      </c>
      <c r="D8" s="27">
        <v>4.6868072253055282E-2</v>
      </c>
      <c r="E8" s="27"/>
      <c r="F8" s="27">
        <v>0.10797673824886128</v>
      </c>
      <c r="G8" s="27">
        <v>16.300486746215885</v>
      </c>
      <c r="H8" s="27"/>
      <c r="I8" s="27">
        <v>0.50683651163507226</v>
      </c>
      <c r="J8" s="27">
        <v>0.47939006698865877</v>
      </c>
      <c r="K8" s="27">
        <v>5.897646700588834</v>
      </c>
      <c r="L8" s="27">
        <v>44.802206038681973</v>
      </c>
      <c r="M8" s="27">
        <v>0.43289907444493919</v>
      </c>
      <c r="N8" s="27">
        <v>0.43014707533783308</v>
      </c>
    </row>
    <row r="9" spans="1:20" x14ac:dyDescent="0.35">
      <c r="A9" s="55"/>
      <c r="B9" s="29">
        <v>12</v>
      </c>
      <c r="C9" s="27">
        <v>1.0581863533764144E-2</v>
      </c>
      <c r="D9" s="27">
        <v>2.700997010539901E-2</v>
      </c>
      <c r="E9" s="27"/>
      <c r="F9" s="27">
        <v>5.4734012314467007E-2</v>
      </c>
      <c r="G9" s="27">
        <v>11.716775045736792</v>
      </c>
      <c r="H9" s="27"/>
      <c r="I9" s="27">
        <v>0.21700405615372084</v>
      </c>
      <c r="J9" s="27">
        <v>0.27038492689958243</v>
      </c>
      <c r="K9" s="27">
        <v>3.6192267847958517</v>
      </c>
      <c r="L9" s="27">
        <v>15.272076402532857</v>
      </c>
      <c r="M9" s="27">
        <v>0.21463518076518687</v>
      </c>
      <c r="N9" s="27">
        <v>0.22238124884019819</v>
      </c>
    </row>
    <row r="10" spans="1:20" x14ac:dyDescent="0.35">
      <c r="A10" s="55"/>
      <c r="B10" s="29">
        <v>24</v>
      </c>
      <c r="C10" s="27">
        <v>1.1482292124057507E-2</v>
      </c>
      <c r="D10" s="27">
        <v>1.9689289121513513E-2</v>
      </c>
      <c r="E10" s="27"/>
      <c r="F10" s="27">
        <v>5.4932274358806377E-2</v>
      </c>
      <c r="G10" s="27">
        <v>7.7990925626407739</v>
      </c>
      <c r="H10" s="27"/>
      <c r="I10" s="27">
        <v>0.21458558151815343</v>
      </c>
      <c r="J10" s="27">
        <v>0.31127188519610471</v>
      </c>
      <c r="K10" s="27">
        <v>4.1912341342401227</v>
      </c>
      <c r="L10" s="27">
        <v>16.064227721509759</v>
      </c>
      <c r="M10" s="27">
        <v>0.23827344297823619</v>
      </c>
      <c r="N10" s="27">
        <v>0.25468107316562694</v>
      </c>
    </row>
    <row r="11" spans="1:20" x14ac:dyDescent="0.35">
      <c r="A11" s="28"/>
      <c r="B11" s="29"/>
      <c r="C11" s="27">
        <f>SUM(C7:C10)</f>
        <v>4.9855233106295124E-2</v>
      </c>
      <c r="D11" s="27">
        <f t="shared" ref="D11" si="1">SUM(D7:D10)</f>
        <v>0.13061221824341626</v>
      </c>
      <c r="E11" s="52">
        <f>SUM(C11:D11)</f>
        <v>0.18046745134971137</v>
      </c>
      <c r="F11" s="27">
        <f t="shared" ref="F11" si="2">SUM(F7:F10)</f>
        <v>0.29291245643312769</v>
      </c>
      <c r="G11" s="27">
        <f t="shared" ref="G11" si="3">SUM(G7:G10)</f>
        <v>43.372946356600174</v>
      </c>
      <c r="H11" s="52"/>
      <c r="I11" s="27">
        <f t="shared" ref="I11" si="4">SUM(I7:I10)</f>
        <v>1.0973382476969045</v>
      </c>
      <c r="J11" s="27">
        <f t="shared" ref="J11" si="5">SUM(J7:J10)</f>
        <v>1.2711508370237166</v>
      </c>
      <c r="K11" s="27">
        <f t="shared" ref="K11" si="6">SUM(K7:K10)</f>
        <v>17.515363174423946</v>
      </c>
      <c r="L11" s="27">
        <f t="shared" ref="L11" si="7">SUM(L7:L10)</f>
        <v>93.709872868024661</v>
      </c>
      <c r="M11" s="27">
        <f t="shared" ref="M11" si="8">SUM(M7:M10)</f>
        <v>1.1293741894437905</v>
      </c>
      <c r="N11" s="27">
        <f t="shared" ref="N11" si="9">SUM(N7:N10)</f>
        <v>1.1853988446852299</v>
      </c>
      <c r="O11" s="52">
        <f>SUM(I11:N11)</f>
        <v>115.90849816129824</v>
      </c>
      <c r="Q11" s="27">
        <f>O11+H11+E11</f>
        <v>116.08896561264795</v>
      </c>
      <c r="R11">
        <v>14276</v>
      </c>
      <c r="S11">
        <f>Q11*R11</f>
        <v>1657286.0730861621</v>
      </c>
    </row>
    <row r="12" spans="1:20" x14ac:dyDescent="0.35">
      <c r="A12" s="53" t="s">
        <v>220</v>
      </c>
      <c r="B12" s="22">
        <v>-1</v>
      </c>
      <c r="C12" s="27">
        <v>1.3955717079123502E-2</v>
      </c>
      <c r="D12" s="27">
        <v>2.5366135010354299E-2</v>
      </c>
      <c r="E12" s="27"/>
      <c r="F12" s="27">
        <v>8.6675282782037316E-2</v>
      </c>
      <c r="G12" s="27">
        <v>10.167842982547104</v>
      </c>
      <c r="H12" s="27"/>
      <c r="I12" s="27">
        <v>0.13798717341392575</v>
      </c>
      <c r="J12" s="27">
        <v>0.20365235832847786</v>
      </c>
      <c r="K12" s="27">
        <v>2.7299729637047814</v>
      </c>
      <c r="L12" s="27">
        <v>12.748951982489135</v>
      </c>
      <c r="M12" s="27">
        <v>0.1711194887454861</v>
      </c>
      <c r="N12" s="27">
        <v>0.18217989155808889</v>
      </c>
    </row>
    <row r="13" spans="1:20" x14ac:dyDescent="0.35">
      <c r="A13" s="53"/>
      <c r="B13" s="22">
        <v>3.5</v>
      </c>
      <c r="C13" s="27">
        <v>2.0078951845657143E-2</v>
      </c>
      <c r="D13" s="27">
        <v>3.5404927119720604E-2</v>
      </c>
      <c r="E13" s="27"/>
      <c r="F13" s="27">
        <v>9.1428189149316288E-2</v>
      </c>
      <c r="G13" s="27">
        <v>17.214286637891117</v>
      </c>
      <c r="H13" s="27"/>
      <c r="I13" s="27">
        <v>0.17809153243902193</v>
      </c>
      <c r="J13" s="27">
        <v>0.56406977214137477</v>
      </c>
      <c r="K13" s="27">
        <v>4.9232112372901202</v>
      </c>
      <c r="L13" s="27">
        <v>23.774883997057167</v>
      </c>
      <c r="M13" s="27">
        <v>0.28033629054697645</v>
      </c>
      <c r="N13" s="27">
        <v>0.36170123759765133</v>
      </c>
    </row>
    <row r="14" spans="1:20" x14ac:dyDescent="0.35">
      <c r="A14" s="53"/>
      <c r="B14" s="22">
        <v>12</v>
      </c>
      <c r="C14" s="27">
        <v>9.312555920298473E-3</v>
      </c>
      <c r="D14" s="27">
        <v>2.545853486897301E-2</v>
      </c>
      <c r="E14" s="27"/>
      <c r="F14" s="27">
        <v>6.7383464628651787E-2</v>
      </c>
      <c r="G14" s="27">
        <v>11.571444453496758</v>
      </c>
      <c r="H14" s="27"/>
      <c r="I14" s="27">
        <v>0.11495407354885034</v>
      </c>
      <c r="J14" s="27">
        <v>0.14515249884282388</v>
      </c>
      <c r="K14" s="27">
        <v>1.9724160327054769</v>
      </c>
      <c r="L14" s="27">
        <v>13.330810159369465</v>
      </c>
      <c r="M14" s="27">
        <v>0.16149587791031345</v>
      </c>
      <c r="N14" s="27">
        <v>0.14442155594446374</v>
      </c>
    </row>
    <row r="15" spans="1:20" x14ac:dyDescent="0.35">
      <c r="A15" s="53"/>
      <c r="B15" s="22">
        <v>24</v>
      </c>
      <c r="C15" s="27">
        <v>1.0203515326324511E-2</v>
      </c>
      <c r="D15" s="27">
        <v>2.2858575219420987E-2</v>
      </c>
      <c r="E15" s="27"/>
      <c r="F15" s="27">
        <v>4.2723250083119696E-2</v>
      </c>
      <c r="G15" s="27">
        <v>10.096556420219018</v>
      </c>
      <c r="H15" s="27"/>
      <c r="I15" s="27">
        <v>0.12546344823995345</v>
      </c>
      <c r="J15" s="27">
        <v>0.17051987822036149</v>
      </c>
      <c r="K15" s="27">
        <v>2.3336964034705665</v>
      </c>
      <c r="L15" s="27">
        <v>13.547759915287042</v>
      </c>
      <c r="M15" s="27">
        <v>0.1943834924874184</v>
      </c>
      <c r="N15" s="27">
        <v>0.19337089221842149</v>
      </c>
    </row>
    <row r="16" spans="1:20" x14ac:dyDescent="0.35">
      <c r="C16" s="27">
        <f>SUM(C12:C15)</f>
        <v>5.3550740171403634E-2</v>
      </c>
      <c r="D16" s="27">
        <f t="shared" ref="D16" si="10">SUM(D12:D15)</f>
        <v>0.10908817221846891</v>
      </c>
      <c r="E16" s="52">
        <f>SUM(C16:D16)</f>
        <v>0.16263891238987255</v>
      </c>
      <c r="F16" s="27">
        <f t="shared" ref="F16" si="11">SUM(F12:F15)</f>
        <v>0.28821018664312514</v>
      </c>
      <c r="G16" s="27">
        <f t="shared" ref="G16" si="12">SUM(G12:G15)</f>
        <v>49.050130494153997</v>
      </c>
      <c r="H16" s="52"/>
      <c r="I16" s="27">
        <f t="shared" ref="I16" si="13">SUM(I12:I15)</f>
        <v>0.55649622764175144</v>
      </c>
      <c r="J16" s="27">
        <f t="shared" ref="J16" si="14">SUM(J12:J15)</f>
        <v>1.083394507533038</v>
      </c>
      <c r="K16" s="27">
        <f t="shared" ref="K16" si="15">SUM(K12:K15)</f>
        <v>11.959296637170945</v>
      </c>
      <c r="L16" s="27">
        <f t="shared" ref="L16" si="16">SUM(L12:L15)</f>
        <v>63.402406054202814</v>
      </c>
      <c r="M16" s="27">
        <f t="shared" ref="M16" si="17">SUM(M12:M15)</f>
        <v>0.80733514969019438</v>
      </c>
      <c r="N16" s="27">
        <f t="shared" ref="N16" si="18">SUM(N12:N15)</f>
        <v>0.88167357731862539</v>
      </c>
      <c r="O16" s="52">
        <f>SUM(I16:N16)</f>
        <v>78.690602153557364</v>
      </c>
      <c r="Q16" s="27">
        <f>O16+H16+E16</f>
        <v>78.85324106594723</v>
      </c>
      <c r="R16">
        <v>15940</v>
      </c>
      <c r="S16">
        <f>Q16*R16</f>
        <v>1256920.6625911989</v>
      </c>
    </row>
    <row r="19" spans="5:15" x14ac:dyDescent="0.35">
      <c r="E19">
        <f>E16/E11*100-100</f>
        <v>-9.8790883488959622</v>
      </c>
      <c r="K19">
        <f>AVERAGE(K16,K11)/K6*100-100</f>
        <v>-25.346392416206115</v>
      </c>
      <c r="L19">
        <f>AVERAGE(L16,L6)/L11*100-100</f>
        <v>-25.205718999416476</v>
      </c>
      <c r="M19">
        <f>AVERAGE(M16,M11)/M6*100-100</f>
        <v>-33.32723437574441</v>
      </c>
      <c r="N19">
        <f>AVERAGE(N16,N11)/N6*100-100</f>
        <v>-38.965397781687528</v>
      </c>
      <c r="O19">
        <f>O6/O11*100-100</f>
        <v>-12.218939889695079</v>
      </c>
    </row>
    <row r="21" spans="5:15" x14ac:dyDescent="0.35">
      <c r="O21">
        <f>O16/O11*100-100</f>
        <v>-32.109721545997829</v>
      </c>
    </row>
  </sheetData>
  <mergeCells count="3">
    <mergeCell ref="A2:A5"/>
    <mergeCell ref="A7:A10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Flavanonas Transponer CR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Vicenag</cp:lastModifiedBy>
  <dcterms:created xsi:type="dcterms:W3CDTF">2019-10-28T10:49:41Z</dcterms:created>
  <dcterms:modified xsi:type="dcterms:W3CDTF">2021-06-30T09:56:08Z</dcterms:modified>
</cp:coreProperties>
</file>