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User\Downloads\Accounting\Unit 2\Chapter 6\"/>
    </mc:Choice>
  </mc:AlternateContent>
  <xr:revisionPtr revIDLastSave="0" documentId="13_ncr:1_{AB223DEE-3F4F-4FCD-A7E3-B308DF74346A}" xr6:coauthVersionLast="41" xr6:coauthVersionMax="41" xr10:uidLastSave="{00000000-0000-0000-0000-000000000000}"/>
  <bookViews>
    <workbookView xWindow="-108" yWindow="-108" windowWidth="23256" windowHeight="12576" tabRatio="658" activeTab="3" xr2:uid="{00000000-000D-0000-FFFF-FFFF00000000}"/>
  </bookViews>
  <sheets>
    <sheet name="Instructions" sheetId="11" r:id="rId1"/>
    <sheet name="Info" sheetId="8" r:id="rId2"/>
    <sheet name="Starting TB" sheetId="12" r:id="rId3"/>
    <sheet name="Journal" sheetId="1" r:id="rId4"/>
    <sheet name="Trial Balance" sheetId="2" r:id="rId5"/>
    <sheet name="BS" sheetId="7" r:id="rId6"/>
    <sheet name="IS" sheetId="9" r:id="rId7"/>
    <sheet name="Chart of Accounts" sheetId="6" r:id="rId8"/>
    <sheet name="List" sheetId="10" r:id="rId9"/>
  </sheets>
  <definedNames>
    <definedName name="_xlnm._FilterDatabase" localSheetId="5" hidden="1">BS!$F$7:$F$67</definedName>
    <definedName name="_xlnm._FilterDatabase" localSheetId="6" hidden="1">IS!$G$7:$G$49</definedName>
    <definedName name="_xlnm._FilterDatabase" localSheetId="2" hidden="1">'Starting TB'!$H$7:$H$136</definedName>
    <definedName name="_xlnm._FilterDatabase" localSheetId="4" hidden="1">'Trial Balance'!$H$7:$H$136</definedName>
    <definedName name="AccountNameforStatements">List!$B:$B</definedName>
    <definedName name="Accounts">'Chart of Accounts'!#REF!</definedName>
    <definedName name="ACNumber">'Chart of Accounts'!$A:$A</definedName>
    <definedName name="ACNumber2">Journal!$B:$B</definedName>
    <definedName name="ChartofAccounts">'Chart of Accounts'!$1:$1048576</definedName>
    <definedName name="CompanyName">Info!$B$16</definedName>
    <definedName name="CompanyYear">Info!$B$18</definedName>
    <definedName name="CompanyYearEnd">Info!$B$17</definedName>
    <definedName name="CourseCode">Info!$B$7</definedName>
    <definedName name="CourseName">Info!$B$6</definedName>
    <definedName name="CR">Journal!$E:$E</definedName>
    <definedName name="DR">Journal!$D:$D</definedName>
    <definedName name="Journal">Journal!$1:$1048576</definedName>
    <definedName name="ListofGroupingCodes">List!$A:$A</definedName>
    <definedName name="Net_Income">IS!$D$49</definedName>
    <definedName name="_xlnm.Print_Area" localSheetId="5">BS!$A$1:$C$67</definedName>
    <definedName name="_xlnm.Print_Area" localSheetId="6">IS!$A$1:$D$49</definedName>
    <definedName name="_xlnm.Print_Area" localSheetId="3">Journal!$A$1:$E$502</definedName>
    <definedName name="_xlnm.Print_Area" localSheetId="2">'Starting TB'!$A$1:$E$136</definedName>
    <definedName name="_xlnm.Print_Area" localSheetId="4">'Trial Balance'!$A$1:$E$136</definedName>
    <definedName name="SchoolName">Info!$B$9</definedName>
    <definedName name="StudentName">Info!$B$5</definedName>
    <definedName name="Table2">List!$1:$1048576</definedName>
    <definedName name="TeacherName">Info!$B$8</definedName>
    <definedName name="TrialBalance">'Trial Balance'!$1:$1048576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7" i="12" l="1"/>
  <c r="H78" i="12"/>
  <c r="C74" i="2"/>
  <c r="C75" i="2"/>
  <c r="C76" i="2"/>
  <c r="C77" i="2"/>
  <c r="C78" i="2"/>
  <c r="C79" i="2"/>
  <c r="C80" i="2"/>
  <c r="C81" i="2"/>
  <c r="C82" i="2"/>
  <c r="C83" i="2"/>
  <c r="C84" i="2"/>
  <c r="C85" i="2"/>
  <c r="B74" i="2"/>
  <c r="B75" i="2"/>
  <c r="B76" i="2"/>
  <c r="B77" i="2"/>
  <c r="B78" i="2"/>
  <c r="B79" i="2"/>
  <c r="B80" i="2"/>
  <c r="B81" i="2"/>
  <c r="B82" i="2"/>
  <c r="B83" i="2"/>
  <c r="B84" i="2"/>
  <c r="B85" i="2"/>
  <c r="A74" i="2"/>
  <c r="A75" i="2"/>
  <c r="A76" i="2"/>
  <c r="A77" i="2"/>
  <c r="A78" i="2"/>
  <c r="A79" i="2"/>
  <c r="A80" i="2"/>
  <c r="A81" i="2"/>
  <c r="A82" i="2"/>
  <c r="A83" i="2"/>
  <c r="A84" i="2"/>
  <c r="A73" i="2"/>
  <c r="B73" i="2"/>
  <c r="C73" i="2"/>
  <c r="A135" i="12"/>
  <c r="B135"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78" i="12"/>
  <c r="A79" i="12"/>
  <c r="B73" i="12"/>
  <c r="B74" i="12"/>
  <c r="B75" i="12"/>
  <c r="B76" i="12"/>
  <c r="B77" i="12"/>
  <c r="B78" i="12"/>
  <c r="B79" i="12"/>
  <c r="C77" i="12"/>
  <c r="C78" i="12"/>
  <c r="C79" i="12"/>
  <c r="C74" i="12"/>
  <c r="C75" i="12"/>
  <c r="C76" i="12"/>
  <c r="C73" i="12"/>
  <c r="A77" i="12"/>
  <c r="C69" i="6"/>
  <c r="C68" i="6"/>
  <c r="C10" i="12" l="1"/>
  <c r="B38" i="9" l="1"/>
  <c r="B39" i="9"/>
  <c r="B33" i="9"/>
  <c r="B34" i="9"/>
  <c r="B36" i="9"/>
  <c r="B29" i="9"/>
  <c r="B43" i="7"/>
  <c r="B37" i="7"/>
  <c r="B21" i="9"/>
  <c r="H84" i="12"/>
  <c r="H80" i="12"/>
  <c r="A84" i="12"/>
  <c r="B84" i="12"/>
  <c r="C84" i="12"/>
  <c r="C79" i="6"/>
  <c r="A80" i="12"/>
  <c r="B80" i="12"/>
  <c r="C80" i="12"/>
  <c r="C75" i="6"/>
  <c r="B14" i="9"/>
  <c r="A67" i="2"/>
  <c r="B67" i="2"/>
  <c r="C67" i="2"/>
  <c r="B51" i="7"/>
  <c r="H62" i="12"/>
  <c r="A62" i="12"/>
  <c r="B62" i="12"/>
  <c r="C62" i="12"/>
  <c r="A62" i="2"/>
  <c r="B62" i="2"/>
  <c r="C62" i="2"/>
  <c r="C57" i="6"/>
  <c r="H33" i="12" l="1"/>
  <c r="A28" i="2"/>
  <c r="B28" i="2"/>
  <c r="C28" i="2"/>
  <c r="A27" i="2"/>
  <c r="B27" i="2"/>
  <c r="C27" i="2"/>
  <c r="H27" i="12"/>
  <c r="H28" i="12"/>
  <c r="A28" i="12"/>
  <c r="B28" i="12"/>
  <c r="C28" i="12"/>
  <c r="A27" i="12"/>
  <c r="B27" i="12"/>
  <c r="C27" i="12"/>
  <c r="C22" i="6"/>
  <c r="C23" i="6"/>
  <c r="A95" i="2"/>
  <c r="B95" i="2"/>
  <c r="C95" i="2"/>
  <c r="A94" i="2"/>
  <c r="B94" i="2"/>
  <c r="C94" i="2"/>
  <c r="A93" i="2"/>
  <c r="B93" i="2"/>
  <c r="C93" i="2"/>
  <c r="A92" i="2"/>
  <c r="B92" i="2"/>
  <c r="C92" i="2"/>
  <c r="H91" i="12"/>
  <c r="H92" i="12"/>
  <c r="H93" i="12"/>
  <c r="H94" i="12"/>
  <c r="H95" i="12"/>
  <c r="H96" i="12"/>
  <c r="C88" i="6"/>
  <c r="C89" i="6"/>
  <c r="C90" i="6"/>
  <c r="C91" i="6"/>
  <c r="C87" i="6"/>
  <c r="A96" i="2"/>
  <c r="B96" i="2"/>
  <c r="C96" i="2"/>
  <c r="A91" i="2"/>
  <c r="B91" i="2"/>
  <c r="C91" i="2"/>
  <c r="H108" i="12"/>
  <c r="H109" i="12"/>
  <c r="H110" i="12"/>
  <c r="C86" i="6"/>
  <c r="B10" i="9" l="1"/>
  <c r="B12" i="9"/>
  <c r="A2" i="2"/>
  <c r="E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07" i="12"/>
  <c r="H106" i="12"/>
  <c r="H105" i="12"/>
  <c r="H104" i="12"/>
  <c r="H103" i="12"/>
  <c r="H102" i="12"/>
  <c r="H101" i="12"/>
  <c r="H100" i="12"/>
  <c r="H99" i="12"/>
  <c r="H98" i="12"/>
  <c r="H97" i="12"/>
  <c r="H90" i="12"/>
  <c r="H89" i="12"/>
  <c r="C88" i="12"/>
  <c r="A88" i="12"/>
  <c r="H88" i="12" s="1"/>
  <c r="H87" i="12"/>
  <c r="C87" i="12"/>
  <c r="B87" i="12"/>
  <c r="A87" i="12"/>
  <c r="C86" i="12"/>
  <c r="B86" i="12"/>
  <c r="A86" i="12"/>
  <c r="H86" i="12" s="1"/>
  <c r="H85" i="12"/>
  <c r="C85" i="12"/>
  <c r="B85" i="12"/>
  <c r="A85" i="12"/>
  <c r="C83" i="12"/>
  <c r="B83" i="12"/>
  <c r="A83" i="12"/>
  <c r="H83" i="12" s="1"/>
  <c r="H82" i="12"/>
  <c r="C82" i="12"/>
  <c r="B82" i="12"/>
  <c r="A82" i="12"/>
  <c r="C81" i="12"/>
  <c r="B81" i="12"/>
  <c r="A81" i="12"/>
  <c r="H81" i="12" s="1"/>
  <c r="H79" i="12"/>
  <c r="A76" i="12"/>
  <c r="H76" i="12" s="1"/>
  <c r="H75" i="12"/>
  <c r="A75" i="12"/>
  <c r="A74" i="12"/>
  <c r="H74" i="12" s="1"/>
  <c r="H73" i="12"/>
  <c r="A73" i="12"/>
  <c r="C72" i="12"/>
  <c r="B72" i="12"/>
  <c r="A72" i="12"/>
  <c r="H72" i="12" s="1"/>
  <c r="H71" i="12"/>
  <c r="C71" i="12"/>
  <c r="B71" i="12"/>
  <c r="A71" i="12"/>
  <c r="C70" i="12"/>
  <c r="B70" i="12"/>
  <c r="A70" i="12"/>
  <c r="H70" i="12" s="1"/>
  <c r="H69" i="12"/>
  <c r="C69" i="12"/>
  <c r="B69" i="12"/>
  <c r="A69" i="12"/>
  <c r="C68" i="12"/>
  <c r="B68" i="12"/>
  <c r="A68" i="12"/>
  <c r="H68" i="12" s="1"/>
  <c r="H67" i="12"/>
  <c r="C67" i="12"/>
  <c r="B67" i="12"/>
  <c r="A67" i="12"/>
  <c r="C66" i="12"/>
  <c r="B66" i="12"/>
  <c r="A66" i="12"/>
  <c r="H66" i="12" s="1"/>
  <c r="H65" i="12"/>
  <c r="C65" i="12"/>
  <c r="B65" i="12"/>
  <c r="A65" i="12"/>
  <c r="C64" i="12"/>
  <c r="B64" i="12"/>
  <c r="A64" i="12"/>
  <c r="H64" i="12" s="1"/>
  <c r="H63" i="12"/>
  <c r="C63" i="12"/>
  <c r="B63" i="12"/>
  <c r="A63" i="12"/>
  <c r="C61" i="12"/>
  <c r="B61" i="12"/>
  <c r="A61" i="12"/>
  <c r="H61" i="12" s="1"/>
  <c r="H60" i="12"/>
  <c r="C60" i="12"/>
  <c r="B60" i="12"/>
  <c r="A60" i="12"/>
  <c r="C59" i="12"/>
  <c r="B59" i="12"/>
  <c r="A59" i="12"/>
  <c r="H59" i="12" s="1"/>
  <c r="H58" i="12"/>
  <c r="C58" i="12"/>
  <c r="B58" i="12"/>
  <c r="A58" i="12"/>
  <c r="C57" i="12"/>
  <c r="B57" i="12"/>
  <c r="A57" i="12"/>
  <c r="H57" i="12" s="1"/>
  <c r="H56" i="12"/>
  <c r="C56" i="12"/>
  <c r="B56" i="12"/>
  <c r="A56" i="12"/>
  <c r="C55" i="12"/>
  <c r="B55" i="12"/>
  <c r="A55" i="12"/>
  <c r="H55" i="12" s="1"/>
  <c r="H54" i="12"/>
  <c r="C54" i="12"/>
  <c r="B54" i="12"/>
  <c r="A54" i="12"/>
  <c r="C53" i="12"/>
  <c r="B53" i="12"/>
  <c r="A53" i="12"/>
  <c r="H53" i="12" s="1"/>
  <c r="H52" i="12"/>
  <c r="C52" i="12"/>
  <c r="B52" i="12"/>
  <c r="A52" i="12"/>
  <c r="C51" i="12"/>
  <c r="B51" i="12"/>
  <c r="A51" i="12"/>
  <c r="H51" i="12" s="1"/>
  <c r="H50" i="12"/>
  <c r="C50" i="12"/>
  <c r="B50" i="12"/>
  <c r="A50" i="12"/>
  <c r="C49" i="12"/>
  <c r="B49" i="12"/>
  <c r="A49" i="12"/>
  <c r="H49" i="12" s="1"/>
  <c r="H48" i="12"/>
  <c r="C48" i="12"/>
  <c r="B48" i="12"/>
  <c r="A48" i="12"/>
  <c r="C47" i="12"/>
  <c r="B47" i="12"/>
  <c r="A47" i="12"/>
  <c r="H47" i="12" s="1"/>
  <c r="H46" i="12"/>
  <c r="C46" i="12"/>
  <c r="B46" i="12"/>
  <c r="A46" i="12"/>
  <c r="C45" i="12"/>
  <c r="B45" i="12"/>
  <c r="A45" i="12"/>
  <c r="H45" i="12" s="1"/>
  <c r="H44" i="12"/>
  <c r="C44" i="12"/>
  <c r="B44" i="12"/>
  <c r="A44" i="12"/>
  <c r="C43" i="12"/>
  <c r="B43" i="12"/>
  <c r="A43" i="12"/>
  <c r="H43" i="12" s="1"/>
  <c r="C42" i="12"/>
  <c r="B42" i="12"/>
  <c r="A42" i="12"/>
  <c r="H42" i="12" s="1"/>
  <c r="H41" i="12"/>
  <c r="C41" i="12"/>
  <c r="B41" i="12"/>
  <c r="A41" i="12"/>
  <c r="C40" i="12"/>
  <c r="B40" i="12"/>
  <c r="A40" i="12"/>
  <c r="H40" i="12" s="1"/>
  <c r="H39" i="12"/>
  <c r="C39" i="12"/>
  <c r="B39" i="12"/>
  <c r="A39" i="12"/>
  <c r="C38" i="12"/>
  <c r="B38" i="12"/>
  <c r="A38" i="12"/>
  <c r="H37" i="12"/>
  <c r="C37" i="12"/>
  <c r="B37" i="12"/>
  <c r="A37" i="12"/>
  <c r="C36" i="12"/>
  <c r="B36" i="12"/>
  <c r="A36" i="12"/>
  <c r="H36" i="12" s="1"/>
  <c r="H35" i="12"/>
  <c r="C35" i="12"/>
  <c r="B35" i="12"/>
  <c r="A35" i="12"/>
  <c r="C34" i="12"/>
  <c r="B34" i="12"/>
  <c r="A34" i="12"/>
  <c r="H34" i="12" s="1"/>
  <c r="C33" i="12"/>
  <c r="B33" i="12"/>
  <c r="A33" i="12"/>
  <c r="C32" i="12"/>
  <c r="B32" i="12"/>
  <c r="A32" i="12"/>
  <c r="H32" i="12" s="1"/>
  <c r="H31" i="12"/>
  <c r="C31" i="12"/>
  <c r="B31" i="12"/>
  <c r="A31" i="12"/>
  <c r="C30" i="12"/>
  <c r="B30" i="12"/>
  <c r="A30" i="12"/>
  <c r="H30" i="12" s="1"/>
  <c r="H29" i="12"/>
  <c r="C29" i="12"/>
  <c r="B29" i="12"/>
  <c r="A29" i="12"/>
  <c r="C26" i="12"/>
  <c r="B26" i="12"/>
  <c r="A26" i="12"/>
  <c r="H26" i="12" s="1"/>
  <c r="H25" i="12"/>
  <c r="C25" i="12"/>
  <c r="B25" i="12"/>
  <c r="A25" i="12"/>
  <c r="C24" i="12"/>
  <c r="B24" i="12"/>
  <c r="A24" i="12"/>
  <c r="H24" i="12" s="1"/>
  <c r="H23" i="12"/>
  <c r="C23" i="12"/>
  <c r="B23" i="12"/>
  <c r="A23" i="12"/>
  <c r="C22" i="12"/>
  <c r="B22" i="12"/>
  <c r="A22" i="12"/>
  <c r="H22" i="12" s="1"/>
  <c r="H21" i="12"/>
  <c r="C21" i="12"/>
  <c r="B21" i="12"/>
  <c r="A21" i="12"/>
  <c r="C20" i="12"/>
  <c r="B20" i="12"/>
  <c r="A20" i="12"/>
  <c r="H20" i="12" s="1"/>
  <c r="H19" i="12"/>
  <c r="C19" i="12"/>
  <c r="B19" i="12"/>
  <c r="A19" i="12"/>
  <c r="C18" i="12"/>
  <c r="B18" i="12"/>
  <c r="A18" i="12"/>
  <c r="H18" i="12" s="1"/>
  <c r="H17" i="12"/>
  <c r="C17" i="12"/>
  <c r="B17" i="12"/>
  <c r="A17" i="12"/>
  <c r="C16" i="12"/>
  <c r="B16" i="12"/>
  <c r="A16" i="12"/>
  <c r="H16" i="12" s="1"/>
  <c r="H15" i="12"/>
  <c r="C15" i="12"/>
  <c r="B15" i="12"/>
  <c r="A15" i="12"/>
  <c r="C14" i="12"/>
  <c r="B14" i="12"/>
  <c r="A14" i="12"/>
  <c r="H14" i="12" s="1"/>
  <c r="H13" i="12"/>
  <c r="C13" i="12"/>
  <c r="B13" i="12"/>
  <c r="A13" i="12"/>
  <c r="C12" i="12"/>
  <c r="B12" i="12"/>
  <c r="A12" i="12"/>
  <c r="H12" i="12" s="1"/>
  <c r="H11" i="12"/>
  <c r="C11" i="12"/>
  <c r="B11" i="12"/>
  <c r="A11" i="12"/>
  <c r="B10" i="12"/>
  <c r="A10" i="12"/>
  <c r="H10" i="12" s="1"/>
  <c r="H9" i="12"/>
  <c r="C9" i="12"/>
  <c r="B9" i="12"/>
  <c r="A9" i="12"/>
  <c r="H8" i="12"/>
  <c r="C8" i="12"/>
  <c r="B8" i="12"/>
  <c r="A8" i="12"/>
  <c r="C7" i="12"/>
  <c r="B7" i="12"/>
  <c r="A7" i="12"/>
  <c r="D136" i="12"/>
  <c r="C4" i="12"/>
  <c r="B4" i="12"/>
  <c r="A3" i="12"/>
  <c r="A1" i="12"/>
  <c r="H38" i="12" l="1"/>
  <c r="H136" i="12"/>
  <c r="B63" i="7"/>
  <c r="B60" i="7"/>
  <c r="B61" i="7"/>
  <c r="B62" i="7"/>
  <c r="A49" i="2" l="1"/>
  <c r="B49" i="2"/>
  <c r="C49" i="2"/>
  <c r="B38" i="7"/>
  <c r="C44" i="6"/>
  <c r="C87" i="2" l="1"/>
  <c r="A87" i="2"/>
  <c r="B87" i="2"/>
  <c r="B13" i="9"/>
  <c r="C74" i="6"/>
  <c r="A1" i="2" l="1"/>
  <c r="B1" i="1"/>
  <c r="H135" i="2"/>
  <c r="C125" i="2" l="1"/>
  <c r="A125" i="2"/>
  <c r="B125" i="2"/>
  <c r="A114" i="2"/>
  <c r="B114" i="2"/>
  <c r="C114" i="2"/>
  <c r="C109" i="6"/>
  <c r="C4" i="2" l="1"/>
  <c r="B4" i="2"/>
  <c r="D1" i="9" l="1"/>
  <c r="A1" i="9"/>
  <c r="C1" i="7"/>
  <c r="A1" i="7"/>
  <c r="D3" i="2"/>
  <c r="A3" i="2"/>
  <c r="D3" i="1"/>
  <c r="B3" i="1"/>
  <c r="H9" i="2"/>
  <c r="A135" i="2"/>
  <c r="B135" i="2"/>
  <c r="C135" i="2"/>
  <c r="C7" i="7" l="1"/>
  <c r="D7" i="9"/>
  <c r="A5" i="9"/>
  <c r="A3" i="9"/>
  <c r="G48" i="9" l="1"/>
  <c r="G46" i="9"/>
  <c r="G44" i="9"/>
  <c r="G27" i="9"/>
  <c r="G26" i="9"/>
  <c r="G24" i="9"/>
  <c r="G17" i="9"/>
  <c r="G16" i="9"/>
  <c r="G9" i="9"/>
  <c r="G8" i="9"/>
  <c r="F9" i="7"/>
  <c r="F8" i="7"/>
  <c r="F66" i="7" l="1"/>
  <c r="F56" i="7"/>
  <c r="F55" i="7"/>
  <c r="F48" i="7"/>
  <c r="F47" i="7"/>
  <c r="F34" i="7"/>
  <c r="F33" i="7"/>
  <c r="F32" i="7"/>
  <c r="F30" i="7"/>
  <c r="F24" i="7"/>
  <c r="F23" i="7"/>
  <c r="F10" i="7"/>
  <c r="B7" i="2" l="1"/>
  <c r="B8" i="2"/>
  <c r="B9" i="2"/>
  <c r="B10" i="2"/>
  <c r="B11" i="2"/>
  <c r="B12" i="2"/>
  <c r="B13" i="2"/>
  <c r="B14" i="2"/>
  <c r="B15" i="2"/>
  <c r="B16" i="2"/>
  <c r="B17" i="2"/>
  <c r="B18" i="2"/>
  <c r="B19" i="2"/>
  <c r="B20" i="2"/>
  <c r="B21" i="2"/>
  <c r="B22" i="2"/>
  <c r="B23" i="2"/>
  <c r="B24" i="2"/>
  <c r="B25" i="2"/>
  <c r="B26" i="2"/>
  <c r="B29" i="2"/>
  <c r="B30" i="2"/>
  <c r="B31" i="2"/>
  <c r="B32" i="2"/>
  <c r="B33" i="2"/>
  <c r="B34" i="2"/>
  <c r="B35" i="2"/>
  <c r="B36" i="2"/>
  <c r="B37" i="2"/>
  <c r="B38" i="2"/>
  <c r="B39" i="2"/>
  <c r="B40" i="2"/>
  <c r="B41" i="2"/>
  <c r="B42" i="2"/>
  <c r="B43" i="2"/>
  <c r="B44" i="2"/>
  <c r="B45" i="2"/>
  <c r="B46" i="2"/>
  <c r="B47" i="2"/>
  <c r="B48" i="2"/>
  <c r="B50" i="2"/>
  <c r="B51" i="2"/>
  <c r="B52" i="2"/>
  <c r="B53" i="2"/>
  <c r="B54" i="2"/>
  <c r="B55" i="2"/>
  <c r="B56" i="2"/>
  <c r="B57" i="2"/>
  <c r="B58" i="2"/>
  <c r="B59" i="2"/>
  <c r="B60" i="2"/>
  <c r="B61" i="2"/>
  <c r="B63" i="2"/>
  <c r="B64" i="2"/>
  <c r="B65" i="2"/>
  <c r="B66" i="2"/>
  <c r="B68" i="2"/>
  <c r="B69" i="2"/>
  <c r="B70" i="2"/>
  <c r="B71" i="2"/>
  <c r="B72" i="2"/>
  <c r="B86" i="2"/>
  <c r="B88" i="2"/>
  <c r="B89" i="2"/>
  <c r="B90" i="2"/>
  <c r="B97" i="2"/>
  <c r="B98" i="2"/>
  <c r="B99" i="2"/>
  <c r="B100" i="2"/>
  <c r="B101" i="2"/>
  <c r="B102" i="2"/>
  <c r="B103" i="2"/>
  <c r="B104" i="2"/>
  <c r="B105" i="2"/>
  <c r="B106" i="2"/>
  <c r="B107" i="2"/>
  <c r="B108" i="2"/>
  <c r="B109" i="2"/>
  <c r="B110" i="2"/>
  <c r="B111" i="2"/>
  <c r="B112" i="2"/>
  <c r="B113" i="2"/>
  <c r="B115" i="2"/>
  <c r="B116" i="2"/>
  <c r="B117" i="2"/>
  <c r="B118" i="2"/>
  <c r="B119" i="2"/>
  <c r="B120" i="2"/>
  <c r="B121" i="2"/>
  <c r="B122" i="2"/>
  <c r="B123" i="2"/>
  <c r="B124" i="2"/>
  <c r="B126" i="2"/>
  <c r="B127" i="2"/>
  <c r="B128" i="2"/>
  <c r="B129" i="2"/>
  <c r="B130" i="2"/>
  <c r="B131" i="2"/>
  <c r="B132" i="2"/>
  <c r="B133" i="2"/>
  <c r="B134" i="2"/>
  <c r="C7" i="2"/>
  <c r="C8" i="2"/>
  <c r="C9" i="2"/>
  <c r="C10" i="2"/>
  <c r="C11" i="2"/>
  <c r="C12" i="2"/>
  <c r="C13" i="2"/>
  <c r="C14" i="2"/>
  <c r="C15" i="2"/>
  <c r="C16" i="2"/>
  <c r="C17" i="2"/>
  <c r="C18" i="2"/>
  <c r="C19" i="2"/>
  <c r="C20" i="2"/>
  <c r="C21" i="2"/>
  <c r="C22" i="2"/>
  <c r="C23" i="2"/>
  <c r="C24" i="2"/>
  <c r="C25" i="2"/>
  <c r="C26" i="2"/>
  <c r="C29" i="2"/>
  <c r="C30" i="2"/>
  <c r="C31" i="2"/>
  <c r="C32" i="2"/>
  <c r="C33" i="2"/>
  <c r="C34" i="2"/>
  <c r="C35" i="2"/>
  <c r="C36" i="2"/>
  <c r="C37" i="2"/>
  <c r="C38" i="2"/>
  <c r="C39" i="2"/>
  <c r="C40" i="2"/>
  <c r="C41" i="2"/>
  <c r="C42" i="2"/>
  <c r="C43" i="2"/>
  <c r="C44" i="2"/>
  <c r="C45" i="2"/>
  <c r="C46" i="2"/>
  <c r="C47" i="2"/>
  <c r="C48" i="2"/>
  <c r="C50" i="2"/>
  <c r="C51" i="2"/>
  <c r="C52" i="2"/>
  <c r="C53" i="2"/>
  <c r="C54" i="2"/>
  <c r="C55" i="2"/>
  <c r="C56" i="2"/>
  <c r="C57" i="2"/>
  <c r="C58" i="2"/>
  <c r="C59" i="2"/>
  <c r="C60" i="2"/>
  <c r="C61" i="2"/>
  <c r="C63" i="2"/>
  <c r="C64" i="2"/>
  <c r="C65" i="2"/>
  <c r="C66" i="2"/>
  <c r="C68" i="2"/>
  <c r="C69" i="2"/>
  <c r="C70" i="2"/>
  <c r="C71" i="2"/>
  <c r="C72" i="2"/>
  <c r="C86" i="2"/>
  <c r="C88" i="2"/>
  <c r="C89" i="2"/>
  <c r="C90" i="2"/>
  <c r="C97" i="2"/>
  <c r="C98" i="2"/>
  <c r="C99" i="2"/>
  <c r="C100" i="2"/>
  <c r="C101" i="2"/>
  <c r="C102" i="2"/>
  <c r="C103" i="2"/>
  <c r="C104" i="2"/>
  <c r="C105" i="2"/>
  <c r="C106" i="2"/>
  <c r="C107" i="2"/>
  <c r="C108" i="2"/>
  <c r="C109" i="2"/>
  <c r="C110" i="2"/>
  <c r="C111" i="2"/>
  <c r="C112" i="2"/>
  <c r="C113" i="2"/>
  <c r="C115" i="2"/>
  <c r="C116" i="2"/>
  <c r="C117" i="2"/>
  <c r="C118" i="2"/>
  <c r="C119" i="2"/>
  <c r="C120" i="2"/>
  <c r="C121" i="2"/>
  <c r="C122" i="2"/>
  <c r="C123" i="2"/>
  <c r="C124" i="2"/>
  <c r="C126" i="2"/>
  <c r="C127" i="2"/>
  <c r="C128" i="2"/>
  <c r="C129" i="2"/>
  <c r="C130" i="2"/>
  <c r="C131" i="2"/>
  <c r="C132" i="2"/>
  <c r="C133" i="2"/>
  <c r="C134" i="2"/>
  <c r="A7" i="2"/>
  <c r="A8" i="2"/>
  <c r="A9" i="2"/>
  <c r="A10" i="2"/>
  <c r="A11" i="2"/>
  <c r="A12" i="2"/>
  <c r="A13" i="2"/>
  <c r="A14" i="2"/>
  <c r="A15" i="2"/>
  <c r="A16" i="2"/>
  <c r="A17" i="2"/>
  <c r="A18" i="2"/>
  <c r="A19" i="2"/>
  <c r="A20" i="2"/>
  <c r="A21" i="2"/>
  <c r="A22" i="2"/>
  <c r="A23" i="2"/>
  <c r="A24" i="2"/>
  <c r="A25" i="2"/>
  <c r="A26" i="2"/>
  <c r="A29" i="2"/>
  <c r="A30" i="2"/>
  <c r="A31" i="2"/>
  <c r="A32" i="2"/>
  <c r="A33" i="2"/>
  <c r="A34" i="2"/>
  <c r="A35" i="2"/>
  <c r="A36" i="2"/>
  <c r="A37" i="2"/>
  <c r="A38" i="2"/>
  <c r="A39" i="2"/>
  <c r="A40" i="2"/>
  <c r="A41" i="2"/>
  <c r="A42" i="2"/>
  <c r="A43" i="2"/>
  <c r="A44" i="2"/>
  <c r="A45" i="2"/>
  <c r="A46" i="2"/>
  <c r="A47" i="2"/>
  <c r="A48" i="2"/>
  <c r="A50" i="2"/>
  <c r="A51" i="2"/>
  <c r="A52" i="2"/>
  <c r="A53" i="2"/>
  <c r="A54" i="2"/>
  <c r="A55" i="2"/>
  <c r="A56" i="2"/>
  <c r="A57" i="2"/>
  <c r="A58" i="2"/>
  <c r="A59" i="2"/>
  <c r="A60" i="2"/>
  <c r="A61" i="2"/>
  <c r="A63" i="2"/>
  <c r="A64" i="2"/>
  <c r="A65" i="2"/>
  <c r="A66" i="2"/>
  <c r="A68" i="2"/>
  <c r="A69" i="2"/>
  <c r="A70" i="2"/>
  <c r="A71" i="2"/>
  <c r="A72" i="2"/>
  <c r="A85" i="2"/>
  <c r="A86" i="2"/>
  <c r="A88" i="2"/>
  <c r="A89" i="2"/>
  <c r="A90" i="2"/>
  <c r="A97" i="2"/>
  <c r="A98" i="2"/>
  <c r="A99" i="2"/>
  <c r="A100" i="2"/>
  <c r="A101" i="2"/>
  <c r="A102" i="2"/>
  <c r="A103" i="2"/>
  <c r="A104" i="2"/>
  <c r="A105" i="2"/>
  <c r="A106" i="2"/>
  <c r="A107" i="2"/>
  <c r="A108" i="2"/>
  <c r="A109" i="2"/>
  <c r="A110" i="2"/>
  <c r="A111" i="2"/>
  <c r="A112" i="2"/>
  <c r="A113" i="2"/>
  <c r="A115" i="2"/>
  <c r="A116" i="2"/>
  <c r="A117" i="2"/>
  <c r="A118" i="2"/>
  <c r="A119" i="2"/>
  <c r="A120" i="2"/>
  <c r="A121" i="2"/>
  <c r="A122" i="2"/>
  <c r="A123" i="2"/>
  <c r="A124" i="2"/>
  <c r="A126" i="2"/>
  <c r="A127" i="2"/>
  <c r="A128" i="2"/>
  <c r="A129" i="2"/>
  <c r="A130" i="2"/>
  <c r="A131" i="2"/>
  <c r="A132" i="2"/>
  <c r="A133" i="2"/>
  <c r="A134" i="2"/>
  <c r="B28" i="9"/>
  <c r="B30" i="9"/>
  <c r="B31" i="9"/>
  <c r="B32" i="9"/>
  <c r="B35" i="9"/>
  <c r="B37" i="9"/>
  <c r="B40" i="9"/>
  <c r="B41" i="9"/>
  <c r="B42" i="9"/>
  <c r="B47" i="9"/>
  <c r="B11" i="9"/>
  <c r="B18" i="9"/>
  <c r="B19" i="9"/>
  <c r="B20" i="9"/>
  <c r="B22" i="9"/>
  <c r="B35" i="7"/>
  <c r="B36" i="7"/>
  <c r="B39" i="7"/>
  <c r="B40" i="7"/>
  <c r="B41" i="7"/>
  <c r="B42" i="7"/>
  <c r="B44" i="7"/>
  <c r="B45" i="7"/>
  <c r="B49" i="7"/>
  <c r="B50" i="7"/>
  <c r="B52" i="7"/>
  <c r="B57" i="7"/>
  <c r="B58" i="7"/>
  <c r="B59" i="7"/>
  <c r="B25" i="7"/>
  <c r="B26" i="7"/>
  <c r="B27" i="7"/>
  <c r="B28" i="7"/>
  <c r="B12" i="7"/>
  <c r="B13" i="7"/>
  <c r="B14" i="7"/>
  <c r="B15" i="7"/>
  <c r="B16" i="7"/>
  <c r="B17" i="7"/>
  <c r="B18" i="7"/>
  <c r="B19" i="7"/>
  <c r="B20" i="7"/>
  <c r="B21" i="7"/>
  <c r="B11" i="7"/>
  <c r="C6" i="6" l="1"/>
  <c r="C7" i="6"/>
  <c r="C8" i="6"/>
  <c r="C9" i="6"/>
  <c r="C10" i="6"/>
  <c r="C11" i="6"/>
  <c r="C12" i="6"/>
  <c r="C13" i="6"/>
  <c r="C14" i="6"/>
  <c r="C15" i="6"/>
  <c r="C16" i="6"/>
  <c r="C17" i="6"/>
  <c r="C18" i="6"/>
  <c r="C19" i="6"/>
  <c r="C20" i="6"/>
  <c r="C21" i="6"/>
  <c r="C24" i="6"/>
  <c r="C25" i="6"/>
  <c r="C26" i="6"/>
  <c r="C27" i="6"/>
  <c r="C28" i="6"/>
  <c r="C29" i="6"/>
  <c r="C30" i="6"/>
  <c r="C31" i="6"/>
  <c r="C32" i="6"/>
  <c r="C33" i="6"/>
  <c r="C34" i="6"/>
  <c r="C35" i="6"/>
  <c r="C36" i="6"/>
  <c r="C37" i="6"/>
  <c r="C38" i="6"/>
  <c r="C39" i="6"/>
  <c r="C40" i="6"/>
  <c r="C41" i="6"/>
  <c r="C42" i="6"/>
  <c r="C43" i="6"/>
  <c r="C45" i="6"/>
  <c r="C46" i="6"/>
  <c r="C47" i="6"/>
  <c r="C48" i="6"/>
  <c r="C49" i="6"/>
  <c r="C50" i="6"/>
  <c r="C51" i="6"/>
  <c r="C52" i="6"/>
  <c r="C53" i="6"/>
  <c r="C54" i="6"/>
  <c r="C55" i="6"/>
  <c r="C56" i="6"/>
  <c r="C58" i="6"/>
  <c r="C59" i="6"/>
  <c r="C60" i="6"/>
  <c r="C61" i="6"/>
  <c r="C62" i="6"/>
  <c r="C63" i="6"/>
  <c r="C64" i="6"/>
  <c r="C65" i="6"/>
  <c r="C66" i="6"/>
  <c r="C67" i="6"/>
  <c r="C70" i="6"/>
  <c r="C71" i="6"/>
  <c r="C72" i="6"/>
  <c r="C73" i="6"/>
  <c r="C76" i="6"/>
  <c r="C77" i="6"/>
  <c r="C78" i="6"/>
  <c r="C80" i="6"/>
  <c r="C81" i="6"/>
  <c r="C82" i="6"/>
  <c r="C83" i="6"/>
  <c r="C84" i="6"/>
  <c r="C85" i="6"/>
  <c r="C92" i="6"/>
  <c r="C93" i="6"/>
  <c r="C94" i="6"/>
  <c r="C95" i="6"/>
  <c r="C96" i="6"/>
  <c r="C97" i="6"/>
  <c r="C98" i="6"/>
  <c r="C99" i="6"/>
  <c r="C100" i="6"/>
  <c r="C101" i="6"/>
  <c r="C102" i="6"/>
  <c r="C103" i="6"/>
  <c r="C104" i="6"/>
  <c r="C105" i="6"/>
  <c r="C106" i="6"/>
  <c r="C107" i="6"/>
  <c r="C108" i="6"/>
  <c r="C110" i="6"/>
  <c r="C111" i="6"/>
  <c r="C112" i="6"/>
  <c r="C113" i="6"/>
  <c r="C114" i="6"/>
  <c r="C115" i="6"/>
  <c r="C116" i="6"/>
  <c r="C117" i="6"/>
  <c r="C118" i="6"/>
  <c r="C119" i="6"/>
  <c r="C120" i="6"/>
  <c r="C121" i="6"/>
  <c r="C122" i="6"/>
  <c r="C123" i="6"/>
  <c r="C124" i="6"/>
  <c r="C125" i="6"/>
  <c r="C126" i="6"/>
  <c r="C127" i="6"/>
  <c r="C128" i="6"/>
  <c r="C129" i="6"/>
  <c r="B7" i="1" l="1"/>
  <c r="B11" i="1"/>
  <c r="C5" i="6"/>
  <c r="B9" i="1" s="1"/>
  <c r="B8" i="1" l="1"/>
  <c r="B32" i="1"/>
  <c r="B16" i="1"/>
  <c r="B35" i="1"/>
  <c r="B19" i="1"/>
  <c r="B38" i="1"/>
  <c r="B22" i="1"/>
  <c r="B37" i="1"/>
  <c r="B21" i="1"/>
  <c r="B28" i="1"/>
  <c r="B12" i="1"/>
  <c r="B31" i="1"/>
  <c r="B15" i="1"/>
  <c r="B34" i="1"/>
  <c r="B18" i="1"/>
  <c r="B33" i="1"/>
  <c r="B17" i="1"/>
  <c r="B40" i="1"/>
  <c r="B24" i="1"/>
  <c r="B27" i="1"/>
  <c r="B30" i="1"/>
  <c r="B14" i="1"/>
  <c r="B29" i="1"/>
  <c r="B13" i="1"/>
  <c r="B36" i="1"/>
  <c r="B20" i="1"/>
  <c r="B39" i="1"/>
  <c r="B23" i="1"/>
  <c r="B26" i="1"/>
  <c r="B10" i="1"/>
  <c r="B25" i="1"/>
  <c r="B55" i="1"/>
  <c r="B59" i="1"/>
  <c r="B63" i="1"/>
  <c r="B67" i="1"/>
  <c r="B71" i="1"/>
  <c r="B75" i="1"/>
  <c r="B79" i="1"/>
  <c r="B83" i="1"/>
  <c r="B87" i="1"/>
  <c r="B91" i="1"/>
  <c r="B95" i="1"/>
  <c r="B99" i="1"/>
  <c r="B103" i="1"/>
  <c r="B107" i="1"/>
  <c r="B111" i="1"/>
  <c r="B115" i="1"/>
  <c r="B119" i="1"/>
  <c r="B123" i="1"/>
  <c r="B127" i="1"/>
  <c r="B131" i="1"/>
  <c r="B135" i="1"/>
  <c r="B139" i="1"/>
  <c r="B143" i="1"/>
  <c r="B147" i="1"/>
  <c r="B151" i="1"/>
  <c r="B155" i="1"/>
  <c r="B159" i="1"/>
  <c r="B163" i="1"/>
  <c r="B167" i="1"/>
  <c r="B171" i="1"/>
  <c r="B175" i="1"/>
  <c r="B179" i="1"/>
  <c r="B183" i="1"/>
  <c r="B187" i="1"/>
  <c r="B191" i="1"/>
  <c r="B195" i="1"/>
  <c r="B199" i="1"/>
  <c r="B203" i="1"/>
  <c r="B207" i="1"/>
  <c r="B211" i="1"/>
  <c r="B215" i="1"/>
  <c r="B219" i="1"/>
  <c r="B223" i="1"/>
  <c r="B58" i="1"/>
  <c r="B62" i="1"/>
  <c r="B66" i="1"/>
  <c r="B70" i="1"/>
  <c r="B74" i="1"/>
  <c r="B78" i="1"/>
  <c r="B82" i="1"/>
  <c r="B86" i="1"/>
  <c r="B90" i="1"/>
  <c r="B94" i="1"/>
  <c r="B98" i="1"/>
  <c r="B102" i="1"/>
  <c r="B106" i="1"/>
  <c r="B110" i="1"/>
  <c r="B114" i="1"/>
  <c r="B118" i="1"/>
  <c r="B122" i="1"/>
  <c r="B126" i="1"/>
  <c r="B130" i="1"/>
  <c r="B134" i="1"/>
  <c r="B138" i="1"/>
  <c r="B142" i="1"/>
  <c r="B146" i="1"/>
  <c r="B150" i="1"/>
  <c r="B154" i="1"/>
  <c r="B158" i="1"/>
  <c r="B162" i="1"/>
  <c r="B166" i="1"/>
  <c r="B170" i="1"/>
  <c r="B174" i="1"/>
  <c r="B178" i="1"/>
  <c r="B182" i="1"/>
  <c r="B186" i="1"/>
  <c r="B190" i="1"/>
  <c r="B194" i="1"/>
  <c r="B198" i="1"/>
  <c r="B202" i="1"/>
  <c r="B206" i="1"/>
  <c r="B210" i="1"/>
  <c r="B214" i="1"/>
  <c r="B218" i="1"/>
  <c r="B222" i="1"/>
  <c r="B57" i="1"/>
  <c r="B61" i="1"/>
  <c r="B65" i="1"/>
  <c r="B69" i="1"/>
  <c r="B73" i="1"/>
  <c r="B77" i="1"/>
  <c r="B81" i="1"/>
  <c r="B85" i="1"/>
  <c r="B89" i="1"/>
  <c r="B93" i="1"/>
  <c r="B97" i="1"/>
  <c r="B101" i="1"/>
  <c r="B105" i="1"/>
  <c r="B109" i="1"/>
  <c r="B113" i="1"/>
  <c r="B117" i="1"/>
  <c r="B121" i="1"/>
  <c r="B125" i="1"/>
  <c r="B129" i="1"/>
  <c r="B133" i="1"/>
  <c r="B137" i="1"/>
  <c r="B141" i="1"/>
  <c r="B145" i="1"/>
  <c r="B149" i="1"/>
  <c r="B153" i="1"/>
  <c r="B157" i="1"/>
  <c r="B161" i="1"/>
  <c r="B165" i="1"/>
  <c r="B169" i="1"/>
  <c r="B173" i="1"/>
  <c r="B177" i="1"/>
  <c r="B181" i="1"/>
  <c r="B185" i="1"/>
  <c r="B189" i="1"/>
  <c r="B193" i="1"/>
  <c r="B197" i="1"/>
  <c r="B201" i="1"/>
  <c r="B205" i="1"/>
  <c r="B209" i="1"/>
  <c r="B213" i="1"/>
  <c r="B217" i="1"/>
  <c r="B221" i="1"/>
  <c r="B56" i="1"/>
  <c r="B60" i="1"/>
  <c r="B64" i="1"/>
  <c r="B68" i="1"/>
  <c r="B72" i="1"/>
  <c r="B76" i="1"/>
  <c r="B80" i="1"/>
  <c r="B84" i="1"/>
  <c r="B88" i="1"/>
  <c r="B92" i="1"/>
  <c r="B96" i="1"/>
  <c r="B100" i="1"/>
  <c r="B104" i="1"/>
  <c r="B108" i="1"/>
  <c r="B112" i="1"/>
  <c r="B116" i="1"/>
  <c r="B120" i="1"/>
  <c r="B124" i="1"/>
  <c r="B128" i="1"/>
  <c r="B132" i="1"/>
  <c r="B136" i="1"/>
  <c r="B140" i="1"/>
  <c r="B144" i="1"/>
  <c r="B148" i="1"/>
  <c r="B152" i="1"/>
  <c r="B156" i="1"/>
  <c r="B160" i="1"/>
  <c r="B164" i="1"/>
  <c r="B168" i="1"/>
  <c r="B172" i="1"/>
  <c r="B176" i="1"/>
  <c r="B180" i="1"/>
  <c r="B184" i="1"/>
  <c r="B188" i="1"/>
  <c r="B192" i="1"/>
  <c r="B196" i="1"/>
  <c r="B200" i="1"/>
  <c r="B204" i="1"/>
  <c r="B208" i="1"/>
  <c r="B212" i="1"/>
  <c r="B216" i="1"/>
  <c r="B220" i="1"/>
  <c r="B224" i="1"/>
  <c r="B501" i="1"/>
  <c r="B502" i="1"/>
  <c r="B498" i="1"/>
  <c r="B494" i="1"/>
  <c r="B490" i="1"/>
  <c r="B486" i="1"/>
  <c r="B482" i="1"/>
  <c r="B478" i="1"/>
  <c r="B474" i="1"/>
  <c r="B470" i="1"/>
  <c r="B466" i="1"/>
  <c r="B462" i="1"/>
  <c r="B458" i="1"/>
  <c r="B454" i="1"/>
  <c r="B450" i="1"/>
  <c r="B446" i="1"/>
  <c r="B442" i="1"/>
  <c r="B438" i="1"/>
  <c r="B434" i="1"/>
  <c r="B430" i="1"/>
  <c r="B426" i="1"/>
  <c r="B422" i="1"/>
  <c r="B418" i="1"/>
  <c r="B414" i="1"/>
  <c r="B410" i="1"/>
  <c r="B406" i="1"/>
  <c r="B402" i="1"/>
  <c r="B398" i="1"/>
  <c r="B394" i="1"/>
  <c r="B390" i="1"/>
  <c r="B386" i="1"/>
  <c r="B382" i="1"/>
  <c r="B378" i="1"/>
  <c r="B374" i="1"/>
  <c r="B370" i="1"/>
  <c r="B366" i="1"/>
  <c r="B362" i="1"/>
  <c r="B358" i="1"/>
  <c r="B354" i="1"/>
  <c r="B350" i="1"/>
  <c r="B346" i="1"/>
  <c r="B342" i="1"/>
  <c r="B338" i="1"/>
  <c r="B334" i="1"/>
  <c r="B330" i="1"/>
  <c r="B326" i="1"/>
  <c r="B322" i="1"/>
  <c r="B318" i="1"/>
  <c r="B314" i="1"/>
  <c r="B310" i="1"/>
  <c r="B306" i="1"/>
  <c r="B302" i="1"/>
  <c r="B298" i="1"/>
  <c r="B294" i="1"/>
  <c r="B290" i="1"/>
  <c r="B286" i="1"/>
  <c r="B282" i="1"/>
  <c r="B278" i="1"/>
  <c r="B274" i="1"/>
  <c r="B270" i="1"/>
  <c r="B266" i="1"/>
  <c r="B262" i="1"/>
  <c r="B258" i="1"/>
  <c r="B254" i="1"/>
  <c r="B250" i="1"/>
  <c r="B246" i="1"/>
  <c r="B242" i="1"/>
  <c r="B238" i="1"/>
  <c r="B234" i="1"/>
  <c r="B230" i="1"/>
  <c r="B226" i="1"/>
  <c r="B495" i="1"/>
  <c r="B491" i="1"/>
  <c r="B487" i="1"/>
  <c r="B483" i="1"/>
  <c r="B479" i="1"/>
  <c r="B475" i="1"/>
  <c r="B471" i="1"/>
  <c r="B467" i="1"/>
  <c r="B463" i="1"/>
  <c r="B459" i="1"/>
  <c r="B455" i="1"/>
  <c r="B451" i="1"/>
  <c r="B447" i="1"/>
  <c r="B443" i="1"/>
  <c r="B439" i="1"/>
  <c r="B435" i="1"/>
  <c r="B431" i="1"/>
  <c r="B427" i="1"/>
  <c r="B423" i="1"/>
  <c r="B419" i="1"/>
  <c r="B415" i="1"/>
  <c r="B411" i="1"/>
  <c r="B407" i="1"/>
  <c r="B403" i="1"/>
  <c r="B399" i="1"/>
  <c r="B395" i="1"/>
  <c r="B391" i="1"/>
  <c r="B387" i="1"/>
  <c r="B383" i="1"/>
  <c r="B379" i="1"/>
  <c r="B375" i="1"/>
  <c r="B371" i="1"/>
  <c r="B367" i="1"/>
  <c r="B363" i="1"/>
  <c r="B359" i="1"/>
  <c r="B355" i="1"/>
  <c r="B351" i="1"/>
  <c r="B347" i="1"/>
  <c r="B343" i="1"/>
  <c r="B339" i="1"/>
  <c r="B335" i="1"/>
  <c r="B331" i="1"/>
  <c r="B327" i="1"/>
  <c r="B323" i="1"/>
  <c r="B319" i="1"/>
  <c r="B315" i="1"/>
  <c r="B311" i="1"/>
  <c r="B307" i="1"/>
  <c r="B303" i="1"/>
  <c r="B299" i="1"/>
  <c r="B295" i="1"/>
  <c r="B291" i="1"/>
  <c r="B287" i="1"/>
  <c r="B283" i="1"/>
  <c r="B279" i="1"/>
  <c r="B275" i="1"/>
  <c r="B271" i="1"/>
  <c r="B267" i="1"/>
  <c r="B263" i="1"/>
  <c r="B259" i="1"/>
  <c r="B255" i="1"/>
  <c r="B251" i="1"/>
  <c r="B247" i="1"/>
  <c r="B243" i="1"/>
  <c r="B239" i="1"/>
  <c r="B235" i="1"/>
  <c r="B231" i="1"/>
  <c r="B227" i="1"/>
  <c r="B497" i="1"/>
  <c r="B500" i="1"/>
  <c r="B496" i="1"/>
  <c r="B492" i="1"/>
  <c r="B488" i="1"/>
  <c r="B484" i="1"/>
  <c r="B480" i="1"/>
  <c r="B476" i="1"/>
  <c r="B472" i="1"/>
  <c r="B468" i="1"/>
  <c r="B464" i="1"/>
  <c r="B460" i="1"/>
  <c r="B456" i="1"/>
  <c r="B452" i="1"/>
  <c r="B448" i="1"/>
  <c r="B444" i="1"/>
  <c r="B440" i="1"/>
  <c r="B436" i="1"/>
  <c r="B432" i="1"/>
  <c r="B428" i="1"/>
  <c r="B424" i="1"/>
  <c r="B420" i="1"/>
  <c r="B416" i="1"/>
  <c r="B412" i="1"/>
  <c r="B408" i="1"/>
  <c r="B404" i="1"/>
  <c r="B400" i="1"/>
  <c r="B396" i="1"/>
  <c r="B392" i="1"/>
  <c r="B388" i="1"/>
  <c r="B384" i="1"/>
  <c r="B380" i="1"/>
  <c r="B376" i="1"/>
  <c r="B372" i="1"/>
  <c r="B368" i="1"/>
  <c r="B364" i="1"/>
  <c r="B360" i="1"/>
  <c r="B356" i="1"/>
  <c r="B352" i="1"/>
  <c r="B348" i="1"/>
  <c r="B344" i="1"/>
  <c r="B340" i="1"/>
  <c r="B336" i="1"/>
  <c r="B332" i="1"/>
  <c r="B328" i="1"/>
  <c r="B324" i="1"/>
  <c r="B320" i="1"/>
  <c r="B316" i="1"/>
  <c r="B312" i="1"/>
  <c r="B308" i="1"/>
  <c r="B304" i="1"/>
  <c r="B300" i="1"/>
  <c r="B296" i="1"/>
  <c r="B292" i="1"/>
  <c r="B288" i="1"/>
  <c r="B284" i="1"/>
  <c r="B280" i="1"/>
  <c r="B276" i="1"/>
  <c r="B272" i="1"/>
  <c r="B268" i="1"/>
  <c r="B264" i="1"/>
  <c r="B260" i="1"/>
  <c r="B256" i="1"/>
  <c r="B252" i="1"/>
  <c r="B248" i="1"/>
  <c r="B244" i="1"/>
  <c r="B240" i="1"/>
  <c r="B236" i="1"/>
  <c r="B232" i="1"/>
  <c r="B228" i="1"/>
  <c r="B499" i="1"/>
  <c r="B493" i="1"/>
  <c r="B489" i="1"/>
  <c r="B485" i="1"/>
  <c r="B481" i="1"/>
  <c r="B477" i="1"/>
  <c r="B473" i="1"/>
  <c r="B469" i="1"/>
  <c r="B465" i="1"/>
  <c r="B461" i="1"/>
  <c r="B457" i="1"/>
  <c r="B453" i="1"/>
  <c r="B449" i="1"/>
  <c r="B445" i="1"/>
  <c r="B441" i="1"/>
  <c r="B437" i="1"/>
  <c r="B433" i="1"/>
  <c r="B429" i="1"/>
  <c r="B425" i="1"/>
  <c r="B421" i="1"/>
  <c r="B417" i="1"/>
  <c r="B413" i="1"/>
  <c r="B409" i="1"/>
  <c r="B405" i="1"/>
  <c r="B401" i="1"/>
  <c r="B397" i="1"/>
  <c r="B393" i="1"/>
  <c r="B389" i="1"/>
  <c r="B385" i="1"/>
  <c r="B381" i="1"/>
  <c r="B377" i="1"/>
  <c r="B373" i="1"/>
  <c r="B369" i="1"/>
  <c r="B365" i="1"/>
  <c r="B361" i="1"/>
  <c r="B357" i="1"/>
  <c r="B353" i="1"/>
  <c r="B349" i="1"/>
  <c r="B345" i="1"/>
  <c r="B341" i="1"/>
  <c r="B337" i="1"/>
  <c r="B333" i="1"/>
  <c r="B329" i="1"/>
  <c r="B325" i="1"/>
  <c r="B321" i="1"/>
  <c r="B317" i="1"/>
  <c r="B313" i="1"/>
  <c r="B309" i="1"/>
  <c r="B305" i="1"/>
  <c r="B301" i="1"/>
  <c r="B297" i="1"/>
  <c r="B293" i="1"/>
  <c r="B289" i="1"/>
  <c r="B285" i="1"/>
  <c r="B281" i="1"/>
  <c r="B277" i="1"/>
  <c r="B273" i="1"/>
  <c r="B269" i="1"/>
  <c r="B265" i="1"/>
  <c r="B261" i="1"/>
  <c r="B257" i="1"/>
  <c r="B253" i="1"/>
  <c r="B249" i="1"/>
  <c r="B245" i="1"/>
  <c r="B241" i="1"/>
  <c r="B237" i="1"/>
  <c r="B233" i="1"/>
  <c r="B229" i="1"/>
  <c r="B225" i="1"/>
  <c r="B51" i="1"/>
  <c r="B47" i="1"/>
  <c r="B43" i="1"/>
  <c r="B54" i="1"/>
  <c r="B50" i="1"/>
  <c r="B46" i="1"/>
  <c r="B42" i="1"/>
  <c r="B53" i="1"/>
  <c r="B49" i="1"/>
  <c r="B45" i="1"/>
  <c r="B41" i="1"/>
  <c r="B52" i="1"/>
  <c r="B48" i="1"/>
  <c r="B44" i="1"/>
  <c r="H8" i="2"/>
  <c r="E73" i="2" l="1"/>
  <c r="H73" i="2" s="1"/>
  <c r="E74" i="2"/>
  <c r="H74" i="2" s="1"/>
  <c r="E84" i="2"/>
  <c r="H84" i="2" s="1"/>
  <c r="D80" i="2"/>
  <c r="H80" i="2" s="1"/>
  <c r="E62" i="2"/>
  <c r="H62" i="2" s="1"/>
  <c r="D28" i="2"/>
  <c r="H28" i="2" s="1"/>
  <c r="D27" i="2"/>
  <c r="H27" i="2" s="1"/>
  <c r="D95" i="2"/>
  <c r="H95" i="2" s="1"/>
  <c r="D90" i="2"/>
  <c r="D93" i="2"/>
  <c r="H93" i="2" s="1"/>
  <c r="D92" i="2"/>
  <c r="H92" i="2" s="1"/>
  <c r="D94" i="2"/>
  <c r="H94" i="2" s="1"/>
  <c r="D91" i="2"/>
  <c r="H91" i="2" s="1"/>
  <c r="D96" i="2"/>
  <c r="H96" i="2" s="1"/>
  <c r="D10" i="2"/>
  <c r="D11" i="2"/>
  <c r="D19" i="2"/>
  <c r="D29" i="2"/>
  <c r="D37" i="2"/>
  <c r="E45" i="2"/>
  <c r="E54" i="2"/>
  <c r="E63" i="2"/>
  <c r="E71" i="2"/>
  <c r="E83" i="2"/>
  <c r="D99" i="2"/>
  <c r="D107" i="2"/>
  <c r="D116" i="2"/>
  <c r="D124" i="2"/>
  <c r="D12" i="2"/>
  <c r="D20" i="2"/>
  <c r="D30" i="2"/>
  <c r="E38" i="2"/>
  <c r="E46" i="2"/>
  <c r="E55" i="2"/>
  <c r="E64" i="2"/>
  <c r="E72" i="2"/>
  <c r="D85" i="2"/>
  <c r="D100" i="2"/>
  <c r="D108" i="2"/>
  <c r="D117" i="2"/>
  <c r="D126" i="2"/>
  <c r="D134" i="2"/>
  <c r="D17" i="2"/>
  <c r="D25" i="2"/>
  <c r="D35" i="2"/>
  <c r="E43" i="2"/>
  <c r="E52" i="2"/>
  <c r="E60" i="2"/>
  <c r="E69" i="2"/>
  <c r="D81" i="2"/>
  <c r="D97" i="2"/>
  <c r="D105" i="2"/>
  <c r="D113" i="2"/>
  <c r="D122" i="2"/>
  <c r="D131" i="2"/>
  <c r="D18" i="2"/>
  <c r="D26" i="2"/>
  <c r="D36" i="2"/>
  <c r="E44" i="2"/>
  <c r="E53" i="2"/>
  <c r="E61" i="2"/>
  <c r="D70" i="2"/>
  <c r="C63" i="7" s="1"/>
  <c r="F63" i="7" s="1"/>
  <c r="D82" i="2"/>
  <c r="D98" i="2"/>
  <c r="D106" i="2"/>
  <c r="D115" i="2"/>
  <c r="D123" i="2"/>
  <c r="D132" i="2"/>
  <c r="D114" i="2"/>
  <c r="H114" i="2" s="1"/>
  <c r="E49" i="2"/>
  <c r="H49" i="2" s="1"/>
  <c r="D87" i="2"/>
  <c r="D15" i="2"/>
  <c r="D23" i="2"/>
  <c r="D33" i="2"/>
  <c r="E41" i="2"/>
  <c r="E50" i="2"/>
  <c r="E58" i="2"/>
  <c r="C37" i="7" s="1"/>
  <c r="F37" i="7" s="1"/>
  <c r="E67" i="2"/>
  <c r="E77" i="2"/>
  <c r="D89" i="2"/>
  <c r="D103" i="2"/>
  <c r="D34" i="9" s="1"/>
  <c r="G34" i="9" s="1"/>
  <c r="D111" i="2"/>
  <c r="D120" i="2"/>
  <c r="D129" i="2"/>
  <c r="D16" i="2"/>
  <c r="D24" i="2"/>
  <c r="D34" i="2"/>
  <c r="E42" i="2"/>
  <c r="E51" i="2"/>
  <c r="E59" i="2"/>
  <c r="E68" i="2"/>
  <c r="E78" i="2"/>
  <c r="D104" i="2"/>
  <c r="D112" i="2"/>
  <c r="D121" i="2"/>
  <c r="D130" i="2"/>
  <c r="D13" i="2"/>
  <c r="D21" i="2"/>
  <c r="D31" i="2"/>
  <c r="E39" i="2"/>
  <c r="E47" i="2"/>
  <c r="E56" i="2"/>
  <c r="E65" i="2"/>
  <c r="E75" i="2"/>
  <c r="D86" i="2"/>
  <c r="D101" i="2"/>
  <c r="D109" i="2"/>
  <c r="D118" i="2"/>
  <c r="D127" i="2"/>
  <c r="D14" i="2"/>
  <c r="D22" i="2"/>
  <c r="D32" i="2"/>
  <c r="E40" i="2"/>
  <c r="E48" i="2"/>
  <c r="E57" i="2"/>
  <c r="C43" i="7" s="1"/>
  <c r="F43" i="7" s="1"/>
  <c r="D66" i="2"/>
  <c r="E76" i="2"/>
  <c r="D88" i="2"/>
  <c r="D102" i="2"/>
  <c r="D33" i="9" s="1"/>
  <c r="G33" i="9" s="1"/>
  <c r="D110" i="2"/>
  <c r="D119" i="2"/>
  <c r="D128" i="2"/>
  <c r="D133" i="2"/>
  <c r="D79" i="2"/>
  <c r="D125" i="2"/>
  <c r="A3" i="7"/>
  <c r="A5" i="7"/>
  <c r="D14" i="9" l="1"/>
  <c r="G14" i="9" s="1"/>
  <c r="D21" i="9"/>
  <c r="G21" i="9" s="1"/>
  <c r="D39" i="9"/>
  <c r="G39" i="9" s="1"/>
  <c r="D38" i="9"/>
  <c r="G38" i="9" s="1"/>
  <c r="D36" i="9"/>
  <c r="G36" i="9" s="1"/>
  <c r="D29" i="9"/>
  <c r="G29" i="9" s="1"/>
  <c r="D12" i="9"/>
  <c r="G12" i="9" s="1"/>
  <c r="C51" i="7"/>
  <c r="F51" i="7" s="1"/>
  <c r="C38" i="7"/>
  <c r="F38" i="7" s="1"/>
  <c r="D13" i="9"/>
  <c r="G13" i="9" s="1"/>
  <c r="H79" i="2"/>
  <c r="H38" i="2"/>
  <c r="H72" i="2"/>
  <c r="H61" i="2"/>
  <c r="H53" i="2"/>
  <c r="H45" i="2"/>
  <c r="H77" i="2"/>
  <c r="H58" i="2"/>
  <c r="H50" i="2"/>
  <c r="H42" i="2"/>
  <c r="H70" i="2"/>
  <c r="H59" i="2"/>
  <c r="H51" i="2"/>
  <c r="H43" i="2"/>
  <c r="H75" i="2"/>
  <c r="H65" i="2"/>
  <c r="H56" i="2"/>
  <c r="H47" i="2"/>
  <c r="H40" i="2"/>
  <c r="H78" i="2"/>
  <c r="H57" i="2"/>
  <c r="H48" i="2"/>
  <c r="H41" i="2"/>
  <c r="H71" i="2"/>
  <c r="H63" i="2"/>
  <c r="H54" i="2"/>
  <c r="H76" i="2"/>
  <c r="H64" i="2"/>
  <c r="H55" i="2"/>
  <c r="H46" i="2"/>
  <c r="H39" i="2"/>
  <c r="H60" i="2"/>
  <c r="H52" i="2"/>
  <c r="H44" i="2"/>
  <c r="H134" i="2"/>
  <c r="H66" i="2"/>
  <c r="H22" i="2"/>
  <c r="H20" i="2"/>
  <c r="H19" i="2"/>
  <c r="H21" i="2"/>
  <c r="H88" i="2"/>
  <c r="H132" i="2"/>
  <c r="H85" i="2"/>
  <c r="H126" i="2"/>
  <c r="H30" i="2"/>
  <c r="H14" i="2"/>
  <c r="H15" i="2"/>
  <c r="H37" i="2"/>
  <c r="H99" i="2"/>
  <c r="H115" i="2"/>
  <c r="H117" i="2"/>
  <c r="H133" i="2"/>
  <c r="H83" i="2"/>
  <c r="H111" i="2"/>
  <c r="H97" i="2"/>
  <c r="H103" i="2"/>
  <c r="H118" i="2"/>
  <c r="H109" i="2"/>
  <c r="H87" i="2"/>
  <c r="H116" i="2"/>
  <c r="H113" i="2"/>
  <c r="H119" i="2"/>
  <c r="H128" i="2"/>
  <c r="H108" i="2"/>
  <c r="H110" i="2"/>
  <c r="H100" i="2"/>
  <c r="H101" i="2"/>
  <c r="H106" i="2"/>
  <c r="H125" i="2"/>
  <c r="H23" i="2"/>
  <c r="H129" i="2"/>
  <c r="H98" i="2"/>
  <c r="H131" i="2"/>
  <c r="H121" i="2"/>
  <c r="H105" i="2"/>
  <c r="H122" i="2"/>
  <c r="H90" i="2"/>
  <c r="H127" i="2"/>
  <c r="H89" i="2"/>
  <c r="H107" i="2"/>
  <c r="H102" i="2"/>
  <c r="H104" i="2"/>
  <c r="H120" i="2"/>
  <c r="H130" i="2"/>
  <c r="H124" i="2"/>
  <c r="H10" i="2"/>
  <c r="H86" i="2"/>
  <c r="H123" i="2"/>
  <c r="H112" i="2"/>
  <c r="H11" i="2"/>
  <c r="H32" i="2"/>
  <c r="H33" i="2"/>
  <c r="H13" i="2"/>
  <c r="H17" i="2"/>
  <c r="H18" i="2"/>
  <c r="H82" i="2"/>
  <c r="H25" i="2"/>
  <c r="H35" i="2"/>
  <c r="C45" i="7"/>
  <c r="C36" i="7"/>
  <c r="H26" i="2"/>
  <c r="H81" i="2"/>
  <c r="H36" i="2"/>
  <c r="H12" i="2"/>
  <c r="H34" i="2"/>
  <c r="C27" i="7"/>
  <c r="H24" i="2"/>
  <c r="H16" i="2"/>
  <c r="H29" i="2"/>
  <c r="C44" i="7"/>
  <c r="H31" i="2"/>
  <c r="H68" i="2" l="1"/>
  <c r="C61" i="7"/>
  <c r="F61" i="7" s="1"/>
  <c r="H67" i="2"/>
  <c r="C60" i="7"/>
  <c r="H69" i="2"/>
  <c r="C62" i="7"/>
  <c r="F62" i="7" s="1"/>
  <c r="C42" i="7"/>
  <c r="F42" i="7" s="1"/>
  <c r="C39" i="7"/>
  <c r="F39" i="7" s="1"/>
  <c r="C50" i="7"/>
  <c r="F50" i="7" s="1"/>
  <c r="C41" i="7"/>
  <c r="F41" i="7" s="1"/>
  <c r="C58" i="7"/>
  <c r="F58" i="7" s="1"/>
  <c r="E136" i="2"/>
  <c r="C26" i="7"/>
  <c r="F26" i="7" s="1"/>
  <c r="C28" i="7"/>
  <c r="F28" i="7" s="1"/>
  <c r="C52" i="7"/>
  <c r="F52" i="7" s="1"/>
  <c r="D10" i="9"/>
  <c r="D11" i="9"/>
  <c r="G11" i="9" s="1"/>
  <c r="C18" i="7"/>
  <c r="F18" i="7" s="1"/>
  <c r="C20" i="7"/>
  <c r="F20" i="7" s="1"/>
  <c r="C15" i="7"/>
  <c r="F15" i="7" s="1"/>
  <c r="C16" i="7"/>
  <c r="F16" i="7" s="1"/>
  <c r="C59" i="7"/>
  <c r="F59" i="7" s="1"/>
  <c r="C21" i="7"/>
  <c r="F21" i="7" s="1"/>
  <c r="C19" i="7"/>
  <c r="F19" i="7" s="1"/>
  <c r="C14" i="7"/>
  <c r="F14" i="7" s="1"/>
  <c r="C17" i="7"/>
  <c r="F17" i="7" s="1"/>
  <c r="D136" i="2"/>
  <c r="D18" i="9"/>
  <c r="D31" i="9"/>
  <c r="G31" i="9" s="1"/>
  <c r="D37" i="9"/>
  <c r="G37" i="9" s="1"/>
  <c r="D35" i="9"/>
  <c r="G35" i="9" s="1"/>
  <c r="D30" i="9"/>
  <c r="G30" i="9" s="1"/>
  <c r="D20" i="9"/>
  <c r="G20" i="9" s="1"/>
  <c r="D32" i="9"/>
  <c r="G32" i="9" s="1"/>
  <c r="D22" i="9"/>
  <c r="G22" i="9" s="1"/>
  <c r="D47" i="9"/>
  <c r="G47" i="9" s="1"/>
  <c r="D19" i="9"/>
  <c r="G19" i="9" s="1"/>
  <c r="D28" i="9"/>
  <c r="D41" i="9"/>
  <c r="G41" i="9" s="1"/>
  <c r="D40" i="9"/>
  <c r="G40" i="9" s="1"/>
  <c r="D42" i="9"/>
  <c r="G42" i="9" s="1"/>
  <c r="C40" i="7"/>
  <c r="F40" i="7" s="1"/>
  <c r="C12" i="7"/>
  <c r="F12" i="7" s="1"/>
  <c r="C13" i="7"/>
  <c r="F13" i="7" s="1"/>
  <c r="F36" i="7"/>
  <c r="C49" i="7"/>
  <c r="C11" i="7"/>
  <c r="F11" i="7" s="1"/>
  <c r="F44" i="7"/>
  <c r="F27" i="7"/>
  <c r="C35" i="7"/>
  <c r="F35" i="7" s="1"/>
  <c r="F45" i="7"/>
  <c r="C25" i="7"/>
  <c r="C57" i="7"/>
  <c r="H136" i="2" l="1"/>
  <c r="D23" i="9"/>
  <c r="D15" i="9"/>
  <c r="G15" i="9" s="1"/>
  <c r="F60" i="7"/>
  <c r="A56" i="7"/>
  <c r="F57" i="7"/>
  <c r="G10" i="9"/>
  <c r="G18" i="9"/>
  <c r="G28" i="9"/>
  <c r="D43" i="9"/>
  <c r="G43" i="9" s="1"/>
  <c r="C29" i="7"/>
  <c r="F29" i="7" s="1"/>
  <c r="F25" i="7"/>
  <c r="C53" i="7"/>
  <c r="F53" i="7" s="1"/>
  <c r="F49" i="7"/>
  <c r="C46" i="7"/>
  <c r="C22" i="7"/>
  <c r="C31" i="7" l="1"/>
  <c r="F31" i="7" s="1"/>
  <c r="G23" i="9"/>
  <c r="D25" i="9"/>
  <c r="C54" i="7"/>
  <c r="F54" i="7" s="1"/>
  <c r="F46" i="7"/>
  <c r="F22" i="7"/>
  <c r="G25" i="9" l="1"/>
  <c r="D45" i="9"/>
  <c r="G45" i="9" l="1"/>
  <c r="D49" i="9"/>
  <c r="C64" i="7" s="1"/>
  <c r="C65" i="7" s="1"/>
  <c r="G49" i="9" l="1"/>
  <c r="A49" i="9"/>
  <c r="F64" i="7" l="1"/>
  <c r="B64" i="7"/>
  <c r="F65" i="7" l="1"/>
  <c r="C67" i="7"/>
  <c r="F67" i="7" s="1"/>
</calcChain>
</file>

<file path=xl/sharedStrings.xml><?xml version="1.0" encoding="utf-8"?>
<sst xmlns="http://schemas.openxmlformats.org/spreadsheetml/2006/main" count="337" uniqueCount="231">
  <si>
    <t>Investments</t>
  </si>
  <si>
    <t>Inventory</t>
  </si>
  <si>
    <t>Building</t>
  </si>
  <si>
    <t>Revenue</t>
  </si>
  <si>
    <t>Accounts</t>
  </si>
  <si>
    <t>Purchases</t>
  </si>
  <si>
    <t>Supplies</t>
  </si>
  <si>
    <t>Amortization</t>
  </si>
  <si>
    <t>HST payable</t>
  </si>
  <si>
    <t>DR</t>
  </si>
  <si>
    <t>CR</t>
  </si>
  <si>
    <t>$ Amount</t>
  </si>
  <si>
    <t>Bank</t>
  </si>
  <si>
    <t>Petty cash</t>
  </si>
  <si>
    <t>Cash on hand</t>
  </si>
  <si>
    <t>Other cash</t>
  </si>
  <si>
    <t>Term deposits</t>
  </si>
  <si>
    <t>Accounts receivable</t>
  </si>
  <si>
    <t>Allowance for doubtful accounts</t>
  </si>
  <si>
    <t>Accounts receivable - other</t>
  </si>
  <si>
    <t>Interest receivable</t>
  </si>
  <si>
    <t>Loan receivable</t>
  </si>
  <si>
    <t>Land</t>
  </si>
  <si>
    <t>Automobiles</t>
  </si>
  <si>
    <t>Computer equipment</t>
  </si>
  <si>
    <t>Software</t>
  </si>
  <si>
    <t>Manufacturing equipment</t>
  </si>
  <si>
    <t>Leasehold improvements</t>
  </si>
  <si>
    <t>Acc amortization - Building</t>
  </si>
  <si>
    <t>Acc amortization - Automobiles</t>
  </si>
  <si>
    <t>Acc amortization - Computer equipment</t>
  </si>
  <si>
    <t>Acc amortization - Software</t>
  </si>
  <si>
    <t>Acc amortization - Leasehold improvements</t>
  </si>
  <si>
    <t>Goodwill</t>
  </si>
  <si>
    <t>Incorporation costs</t>
  </si>
  <si>
    <t>Accounts payable</t>
  </si>
  <si>
    <t>Interest payable</t>
  </si>
  <si>
    <t>Accounts payable - other</t>
  </si>
  <si>
    <t>Tax deductions payable</t>
  </si>
  <si>
    <t>Dividends payable</t>
  </si>
  <si>
    <t>Deferred income taxes</t>
  </si>
  <si>
    <t>Common shares</t>
  </si>
  <si>
    <t>Preferred shares</t>
  </si>
  <si>
    <t>Retained earnings</t>
  </si>
  <si>
    <t>Dividends</t>
  </si>
  <si>
    <t>Sales</t>
  </si>
  <si>
    <t>Interest income</t>
  </si>
  <si>
    <t>Commissions</t>
  </si>
  <si>
    <t>Other income</t>
  </si>
  <si>
    <t>Inventory - opening</t>
  </si>
  <si>
    <t>Inventory - ending</t>
  </si>
  <si>
    <t>Advertising</t>
  </si>
  <si>
    <t>Promotion</t>
  </si>
  <si>
    <t>Bad debts</t>
  </si>
  <si>
    <t>Bank service charges</t>
  </si>
  <si>
    <t>Interest expense</t>
  </si>
  <si>
    <t>Travel</t>
  </si>
  <si>
    <t>A/C Number</t>
  </si>
  <si>
    <t>Account Name</t>
  </si>
  <si>
    <t>BALANCE SHEET</t>
  </si>
  <si>
    <t/>
  </si>
  <si>
    <t>ASSETS</t>
  </si>
  <si>
    <t>Company Name</t>
  </si>
  <si>
    <t>Year End Date</t>
  </si>
  <si>
    <t>1000 (Bank)</t>
  </si>
  <si>
    <t>$</t>
  </si>
  <si>
    <t>Filter Logic</t>
  </si>
  <si>
    <t>A/C Number and Name</t>
  </si>
  <si>
    <t>HST recoverable</t>
  </si>
  <si>
    <t>Salaries payable</t>
  </si>
  <si>
    <t>Notes payable</t>
  </si>
  <si>
    <t>Notes receivable</t>
  </si>
  <si>
    <t>Allowance for doubtful notes</t>
  </si>
  <si>
    <t>Owner's capital</t>
  </si>
  <si>
    <t>Owner's investment</t>
  </si>
  <si>
    <t>Owner's drawings</t>
  </si>
  <si>
    <t>Other sales</t>
  </si>
  <si>
    <t>Office expense</t>
  </si>
  <si>
    <t>Supplies expense</t>
  </si>
  <si>
    <t>Income taxes expense</t>
  </si>
  <si>
    <t>Automobile expenses</t>
  </si>
  <si>
    <t>Delivery, freight, and express expense</t>
  </si>
  <si>
    <t>Current</t>
  </si>
  <si>
    <t>Long-term</t>
  </si>
  <si>
    <t>LIABILITIES</t>
  </si>
  <si>
    <t>Cash</t>
  </si>
  <si>
    <t>Income taxes receivable</t>
  </si>
  <si>
    <t>Long term bank loans</t>
  </si>
  <si>
    <t>Income before income taxes</t>
  </si>
  <si>
    <t>Professional fees</t>
  </si>
  <si>
    <t>Rent and maintenance</t>
  </si>
  <si>
    <t>Grouping Code</t>
  </si>
  <si>
    <t>Account Name for Statements</t>
  </si>
  <si>
    <t>List of Grouping Code</t>
  </si>
  <si>
    <t>Property, plant, and equipment</t>
  </si>
  <si>
    <t>Income taxes payable</t>
  </si>
  <si>
    <t>Office expenses</t>
  </si>
  <si>
    <t>Insurance expense</t>
  </si>
  <si>
    <t>Salaries expense</t>
  </si>
  <si>
    <t>Gross profit</t>
  </si>
  <si>
    <t>Operating expenses</t>
  </si>
  <si>
    <t>INCOME STATEMENT</t>
  </si>
  <si>
    <t>Year</t>
  </si>
  <si>
    <t>Accumulated amortization - PPE</t>
  </si>
  <si>
    <t>Cost of goods sold</t>
  </si>
  <si>
    <t>A/C #</t>
  </si>
  <si>
    <t>Student Name</t>
  </si>
  <si>
    <t>Course Name</t>
  </si>
  <si>
    <t>Course Code</t>
  </si>
  <si>
    <t>Teacher</t>
  </si>
  <si>
    <t>School</t>
  </si>
  <si>
    <t>Accounting</t>
  </si>
  <si>
    <t>Mr. Mirza</t>
  </si>
  <si>
    <t>Marc Garneau CI</t>
  </si>
  <si>
    <t>Instructions</t>
  </si>
  <si>
    <t>#</t>
  </si>
  <si>
    <t>Title</t>
  </si>
  <si>
    <t>Your Info</t>
  </si>
  <si>
    <t>Question Info</t>
  </si>
  <si>
    <t>Long term other loans</t>
  </si>
  <si>
    <t>Notes</t>
  </si>
  <si>
    <t>Accounts are numbered as follows:</t>
  </si>
  <si>
    <t>Print out the journal.  When printing the journal, be careful in selecting which pages to print.</t>
  </si>
  <si>
    <t>In the journal worksheet, enter transactions by selecting the correct account in the accounts column.  USE THE DROPDOWN MENU.</t>
  </si>
  <si>
    <t>Unearned revenue</t>
  </si>
  <si>
    <t>Sales discounts</t>
  </si>
  <si>
    <t>Purchase discounts</t>
  </si>
  <si>
    <t>STARTING TRIAL BALANCE</t>
  </si>
  <si>
    <t>JOURNAL</t>
  </si>
  <si>
    <t>Save the program in your home drive using the name "MirzaBooks - FirstName LastName"</t>
  </si>
  <si>
    <t>Enter the following info when you start using this program for the first time:</t>
  </si>
  <si>
    <t>Enter the following info every time you start a new question:</t>
  </si>
  <si>
    <t>When starting each question, enter the company name, year end, and the year in the info worksheet</t>
  </si>
  <si>
    <t>MirzaBooks</t>
  </si>
  <si>
    <t>Current portion of long term bank loans</t>
  </si>
  <si>
    <t>Amortization expense - building</t>
  </si>
  <si>
    <t>Amortization expense - automobiles</t>
  </si>
  <si>
    <t>Amortization expense - software</t>
  </si>
  <si>
    <t>Amortization expense - office furniture</t>
  </si>
  <si>
    <t>Amortization expense - mfg equipment</t>
  </si>
  <si>
    <t>Amortization expense - computer equip</t>
  </si>
  <si>
    <t>Amortization expense - leasehold impmts</t>
  </si>
  <si>
    <t>Prepaids</t>
  </si>
  <si>
    <t>Prepaid insurance</t>
  </si>
  <si>
    <t>Prepaid rent</t>
  </si>
  <si>
    <t>Prepaid - others</t>
  </si>
  <si>
    <t>Advertising expense</t>
  </si>
  <si>
    <t>Promotion expense</t>
  </si>
  <si>
    <t>Meals and entertainment expense</t>
  </si>
  <si>
    <t>Meetings and conventions expense</t>
  </si>
  <si>
    <t>Bad debts expense</t>
  </si>
  <si>
    <t>Bank service charges / expense</t>
  </si>
  <si>
    <t>General and administrative expense</t>
  </si>
  <si>
    <t>Research and development expense</t>
  </si>
  <si>
    <t>Membership expense</t>
  </si>
  <si>
    <t>Franchise expense</t>
  </si>
  <si>
    <t>Royalty expense</t>
  </si>
  <si>
    <t>License expense</t>
  </si>
  <si>
    <t>Training expense</t>
  </si>
  <si>
    <t>Automobile expense</t>
  </si>
  <si>
    <t>Computer related expense</t>
  </si>
  <si>
    <t>Stationery expense</t>
  </si>
  <si>
    <t>Other / miscelleneous expense</t>
  </si>
  <si>
    <t>Accounting expense</t>
  </si>
  <si>
    <t>Legal expense</t>
  </si>
  <si>
    <t>Brokerage expense</t>
  </si>
  <si>
    <t>Management and administration expense</t>
  </si>
  <si>
    <t>Other professional expense</t>
  </si>
  <si>
    <t>Consulting expense</t>
  </si>
  <si>
    <t>Rent expense</t>
  </si>
  <si>
    <t>Maintenance expense</t>
  </si>
  <si>
    <t>Property tax expense</t>
  </si>
  <si>
    <t>Utilities expense</t>
  </si>
  <si>
    <t>Equipment rental expense</t>
  </si>
  <si>
    <t>Storage expense</t>
  </si>
  <si>
    <t>Repairs and maintenance expense</t>
  </si>
  <si>
    <t>Salaries and wages expense</t>
  </si>
  <si>
    <t>Subcontracts expense</t>
  </si>
  <si>
    <t>Telephone expense</t>
  </si>
  <si>
    <t>Internet expense</t>
  </si>
  <si>
    <t>Travel expense</t>
  </si>
  <si>
    <t>Interest</t>
  </si>
  <si>
    <t>Telephone and internet</t>
  </si>
  <si>
    <t>If the question gives the starting trial balance info, enter it in the "Starting Trial Balance" worksheet.  If you have been taught to journalize starting trial balance, then journalize it as the first journal entry in the "Journal".</t>
  </si>
  <si>
    <t>When using MirzaBooks for the 1st time, enter your name and related info in the info worksheet.</t>
  </si>
  <si>
    <t>In the journal worksheet, enter the entry # in the # column.</t>
  </si>
  <si>
    <t>Enter the amounts in the DR and CR columns respectively.</t>
  </si>
  <si>
    <t>Notice that the A/C # column gets updated automatically.</t>
  </si>
  <si>
    <t>Leave a blank line after every journal entry.</t>
  </si>
  <si>
    <t>In the trial balance worksheet, use the filter logic to DESELECT "false".</t>
  </si>
  <si>
    <t>Print out the trial balance.</t>
  </si>
  <si>
    <t>In the balance sheet worksheet, use the filter logic to DESELECT "false".</t>
  </si>
  <si>
    <t>Print out the balance sheet.</t>
  </si>
  <si>
    <t>In the income statement worksheet, use the filter logic to DESELECT "false".</t>
  </si>
  <si>
    <t>Print out the income statement.</t>
  </si>
  <si>
    <t>After printing out all the work, go to each filter logic and SELECT "false".</t>
  </si>
  <si>
    <t>Short term bank loans</t>
  </si>
  <si>
    <t>Short term other loans</t>
  </si>
  <si>
    <t>Mortgage payable</t>
  </si>
  <si>
    <t>Mortgages payable</t>
  </si>
  <si>
    <t>Acc amortization - Office furniture / equipment</t>
  </si>
  <si>
    <t>Acc amortization - Manufacturing equipment</t>
  </si>
  <si>
    <t>Office furniture / equipment</t>
  </si>
  <si>
    <t>Sales returns and allowances</t>
  </si>
  <si>
    <t>Loans receivable</t>
  </si>
  <si>
    <t>Purchase returns and allowances</t>
  </si>
  <si>
    <t>A/C # and Grouping Code columns are critical for the program to function.  DO NOT DELETE OR MODIFY.</t>
  </si>
  <si>
    <t>DO NOT DELETE OR MODIFY any line or any worksheet from this entire program.</t>
  </si>
  <si>
    <t>When entering journal entries in the journal, you may choose to # each entry using the 1st column, titled "#".</t>
  </si>
  <si>
    <t>When you purchase an item with HST, use HST recoverable; when you sell something with HST, use HST payable.</t>
  </si>
  <si>
    <t>If you are unable to find an exact account name, USE THE CLOSEST ONE FROM THE DROPDOWN MENU.</t>
  </si>
  <si>
    <t>Note slight differences in account names.  For example, "supplies" is an asset account, whereas "supplies expense" is an expense account.</t>
  </si>
  <si>
    <t>Appraisal expense</t>
  </si>
  <si>
    <t>Assets:                                                        1000s</t>
  </si>
  <si>
    <t>Owner's Equities:                                  3000s</t>
  </si>
  <si>
    <t>Liabilities:                                                 2000s</t>
  </si>
  <si>
    <t>Revenues:                                                 4000s</t>
  </si>
  <si>
    <t>COGS:                                                          5000s</t>
  </si>
  <si>
    <t>Operating Expenses:                            5000s</t>
  </si>
  <si>
    <t>Service revenue</t>
  </si>
  <si>
    <t>Fees earned</t>
  </si>
  <si>
    <t>Dhrumil Patel</t>
  </si>
  <si>
    <t>BAT4M</t>
  </si>
  <si>
    <t>2200 (Accounts Payable)</t>
  </si>
  <si>
    <t>Kane's Pro Shop</t>
  </si>
  <si>
    <t>5001 (Purchases)</t>
  </si>
  <si>
    <t>1056 (Prepaid - others)</t>
  </si>
  <si>
    <t>5509 (Delivery, freight, and express expense)</t>
  </si>
  <si>
    <t>1020 (Accounts Receivable)</t>
  </si>
  <si>
    <t>2100 (Unearned Revenue)</t>
  </si>
  <si>
    <t>4000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</si>
</sst>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_(&quot;$&quot;* \(#,##0.00\);_(&quot;$&quot;* &quot;-&quot;??_);_(@_)"/>
    <numFmt numFmtId="165" formatCode="0_)"/>
    <numFmt numFmtId="166" formatCode="_0"/>
    <numFmt numFmtId="167" formatCode="#,##0_);\(#,##0\);\-\ "/>
    <numFmt numFmtId="168" formatCode="[$-409]mmmm\ d\,\ yyyy;@"/>
    <numFmt numFmtId="169" formatCode="&quot;$&quot;* #,##0_-;&quot;$&quot;* \(#,##0\);&quot;$&quot;* &quot;-&quot;_);_(@_)"/>
    <numFmt numFmtId="170" formatCode="0;\-0;;@"/>
  </numFmts>
  <fonts count="24" x14ac:knownFonts="1">
    <font>
      <sz val="11"/>
      <color theme="1"/>
      <name val="Calibri"/>
      <family val="2"/>
      <scheme val="minor"/>
    </font>
    <font>
      <sz val="8"/>
      <name val="Calibri"/>
      <family val="2"/>
    </font>
    <font>
      <sz val="12"/>
      <name val="Tms Rmn"/>
    </font>
    <font>
      <sz val="11"/>
      <name val="Arial"/>
      <family val="2"/>
    </font>
    <font>
      <sz val="11"/>
      <color theme="1"/>
      <name val="Calibri"/>
      <family val="2"/>
      <scheme val="minor"/>
    </font>
    <font>
      <b/>
      <sz val="11"/>
      <color theme="0"/>
      <name val="Arial"/>
      <family val="2"/>
    </font>
    <font>
      <sz val="11"/>
      <color theme="1"/>
      <name val="Arial"/>
      <family val="2"/>
    </font>
    <font>
      <b/>
      <sz val="11"/>
      <color theme="1"/>
      <name val="Arial"/>
      <family val="2"/>
    </font>
    <font>
      <b/>
      <sz val="16"/>
      <name val="Arial"/>
      <family val="2"/>
    </font>
    <font>
      <b/>
      <sz val="11.5"/>
      <name val="Arial"/>
      <family val="2"/>
    </font>
    <font>
      <sz val="11.5"/>
      <name val="Arial"/>
      <family val="2"/>
    </font>
    <font>
      <b/>
      <sz val="11.5"/>
      <color indexed="12"/>
      <name val="Arial"/>
      <family val="2"/>
    </font>
    <font>
      <sz val="11.5"/>
      <color indexed="12"/>
      <name val="Arial"/>
      <family val="2"/>
    </font>
    <font>
      <sz val="11.5"/>
      <color indexed="9"/>
      <name val="Arial"/>
      <family val="2"/>
    </font>
    <font>
      <b/>
      <sz val="16"/>
      <color theme="1"/>
      <name val="Arial"/>
      <family val="2"/>
    </font>
    <font>
      <sz val="16"/>
      <color theme="1"/>
      <name val="Arial"/>
      <family val="2"/>
    </font>
    <font>
      <sz val="11"/>
      <name val="Arial"/>
      <family val="2"/>
    </font>
    <font>
      <sz val="11"/>
      <color theme="1"/>
      <name val="Arial"/>
      <family val="2"/>
    </font>
    <font>
      <b/>
      <sz val="10"/>
      <color theme="1"/>
      <name val="Arial"/>
      <family val="2"/>
    </font>
    <font>
      <b/>
      <sz val="18"/>
      <color theme="1"/>
      <name val="Arial"/>
      <family val="2"/>
    </font>
    <font>
      <b/>
      <sz val="11.5"/>
      <color theme="1"/>
      <name val="Arial"/>
      <family val="2"/>
    </font>
    <font>
      <b/>
      <sz val="16"/>
      <color theme="1"/>
      <name val="Calibri"/>
      <family val="2"/>
      <scheme val="minor"/>
    </font>
    <font>
      <sz val="11"/>
      <color indexed="12"/>
      <name val="Arial"/>
      <family val="2"/>
    </font>
    <font>
      <b/>
      <sz val="2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0">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4" tint="0.39997558519241921"/>
      </left>
      <right style="thin">
        <color theme="0"/>
      </right>
      <top style="thin">
        <color theme="4" tint="0.39997558519241921"/>
      </top>
      <bottom style="thin">
        <color theme="4" tint="0.39997558519241921"/>
      </bottom>
      <diagonal/>
    </border>
  </borders>
  <cellStyleXfs count="4">
    <xf numFmtId="0" fontId="0" fillId="0" borderId="0"/>
    <xf numFmtId="165" fontId="2" fillId="0" borderId="0"/>
    <xf numFmtId="165" fontId="2" fillId="0" borderId="0"/>
    <xf numFmtId="164" fontId="4" fillId="0" borderId="0" applyFont="0" applyFill="0" applyBorder="0" applyAlignment="0" applyProtection="0"/>
  </cellStyleXfs>
  <cellXfs count="127">
    <xf numFmtId="0" fontId="0" fillId="0" borderId="0" xfId="0"/>
    <xf numFmtId="0" fontId="3" fillId="0" borderId="1" xfId="1" applyNumberFormat="1" applyFont="1" applyFill="1" applyBorder="1" applyAlignment="1">
      <alignment horizontal="left"/>
    </xf>
    <xf numFmtId="165" fontId="3" fillId="0" borderId="1" xfId="1" applyNumberFormat="1" applyFont="1" applyFill="1" applyBorder="1" applyAlignment="1">
      <alignment horizontal="left"/>
    </xf>
    <xf numFmtId="0" fontId="3" fillId="0" borderId="1" xfId="2" applyNumberFormat="1" applyFont="1" applyFill="1" applyBorder="1" applyAlignment="1">
      <alignment horizontal="left"/>
    </xf>
    <xf numFmtId="165" fontId="3" fillId="0" borderId="1" xfId="2" applyNumberFormat="1" applyFont="1" applyFill="1" applyBorder="1" applyAlignment="1">
      <alignment horizontal="left"/>
    </xf>
    <xf numFmtId="165" fontId="3" fillId="0" borderId="0" xfId="2" applyNumberFormat="1" applyFont="1" applyFill="1" applyBorder="1" applyAlignment="1">
      <alignment horizontal="left"/>
    </xf>
    <xf numFmtId="0" fontId="0" fillId="0" borderId="0" xfId="0" applyAlignment="1">
      <alignment horizontal="left"/>
    </xf>
    <xf numFmtId="0" fontId="0" fillId="0" borderId="0" xfId="0" applyAlignment="1">
      <alignment wrapText="1"/>
    </xf>
    <xf numFmtId="0" fontId="5" fillId="0" borderId="1" xfId="0" applyFont="1" applyFill="1" applyBorder="1" applyAlignment="1">
      <alignment horizontal="left"/>
    </xf>
    <xf numFmtId="0" fontId="5" fillId="0" borderId="1" xfId="0" applyFont="1" applyFill="1" applyBorder="1"/>
    <xf numFmtId="0" fontId="6" fillId="0" borderId="0" xfId="0" applyFont="1" applyFill="1"/>
    <xf numFmtId="0" fontId="6" fillId="0" borderId="0" xfId="0" applyFont="1"/>
    <xf numFmtId="0" fontId="3" fillId="0" borderId="1" xfId="0" applyFont="1" applyFill="1" applyBorder="1"/>
    <xf numFmtId="0" fontId="6" fillId="0" borderId="0" xfId="0" applyFont="1" applyFill="1" applyAlignment="1">
      <alignment horizontal="left"/>
    </xf>
    <xf numFmtId="0" fontId="6" fillId="0" borderId="0" xfId="0" applyFont="1" applyBorder="1"/>
    <xf numFmtId="170" fontId="6" fillId="0" borderId="0" xfId="0" applyNumberFormat="1" applyFont="1"/>
    <xf numFmtId="170" fontId="6" fillId="0" borderId="0" xfId="0" applyNumberFormat="1" applyFont="1" applyBorder="1"/>
    <xf numFmtId="0" fontId="6" fillId="0" borderId="0" xfId="0" applyFont="1" applyBorder="1" applyAlignment="1">
      <alignment horizontal="center"/>
    </xf>
    <xf numFmtId="0" fontId="6" fillId="0" borderId="8" xfId="0" applyFont="1" applyBorder="1" applyAlignment="1">
      <alignment horizontal="left"/>
    </xf>
    <xf numFmtId="0" fontId="6" fillId="0" borderId="9" xfId="0" applyFont="1" applyBorder="1" applyAlignment="1">
      <alignment horizontal="center"/>
    </xf>
    <xf numFmtId="0" fontId="6" fillId="0" borderId="8" xfId="0" applyFont="1" applyBorder="1" applyAlignment="1">
      <alignment horizontal="center"/>
    </xf>
    <xf numFmtId="170" fontId="6" fillId="0" borderId="2" xfId="0" applyNumberFormat="1" applyFont="1" applyBorder="1" applyAlignment="1">
      <alignment horizontal="left"/>
    </xf>
    <xf numFmtId="170" fontId="6" fillId="0" borderId="2" xfId="0" applyNumberFormat="1" applyFont="1" applyBorder="1"/>
    <xf numFmtId="0" fontId="7" fillId="0" borderId="6" xfId="0" applyFont="1" applyBorder="1"/>
    <xf numFmtId="0" fontId="7" fillId="0" borderId="7" xfId="0" applyFont="1" applyBorder="1"/>
    <xf numFmtId="0" fontId="6" fillId="0" borderId="6" xfId="0" applyFont="1" applyBorder="1"/>
    <xf numFmtId="0" fontId="6" fillId="0" borderId="7" xfId="0" applyFont="1" applyBorder="1"/>
    <xf numFmtId="165" fontId="10" fillId="0" borderId="2" xfId="1" quotePrefix="1" applyFont="1" applyBorder="1" applyAlignment="1" applyProtection="1">
      <alignment horizontal="left"/>
    </xf>
    <xf numFmtId="167" fontId="10" fillId="0" borderId="0" xfId="3" applyNumberFormat="1" applyFont="1" applyBorder="1" applyAlignment="1" applyProtection="1">
      <alignment horizontal="right"/>
    </xf>
    <xf numFmtId="167" fontId="10" fillId="0" borderId="4" xfId="1" applyNumberFormat="1" applyFont="1" applyBorder="1" applyAlignment="1" applyProtection="1">
      <alignment horizontal="right"/>
    </xf>
    <xf numFmtId="167" fontId="10" fillId="0" borderId="0" xfId="1" applyNumberFormat="1" applyFont="1" applyBorder="1" applyAlignment="1" applyProtection="1">
      <alignment horizontal="right"/>
    </xf>
    <xf numFmtId="169" fontId="10" fillId="0" borderId="2" xfId="1" applyNumberFormat="1" applyFont="1" applyBorder="1" applyAlignment="1" applyProtection="1">
      <alignment horizontal="right"/>
    </xf>
    <xf numFmtId="165" fontId="10" fillId="0" borderId="0" xfId="1" quotePrefix="1" applyFont="1" applyBorder="1" applyAlignment="1" applyProtection="1">
      <alignment horizontal="left"/>
    </xf>
    <xf numFmtId="167" fontId="10" fillId="0" borderId="3" xfId="1" applyNumberFormat="1" applyFont="1" applyBorder="1" applyAlignment="1" applyProtection="1">
      <alignment horizontal="right"/>
    </xf>
    <xf numFmtId="169" fontId="10" fillId="0" borderId="0" xfId="2" applyNumberFormat="1" applyFont="1" applyBorder="1" applyAlignment="1" applyProtection="1">
      <alignment horizontal="right"/>
    </xf>
    <xf numFmtId="169" fontId="10" fillId="0" borderId="2" xfId="3" applyNumberFormat="1" applyFont="1" applyBorder="1" applyAlignment="1" applyProtection="1">
      <alignment horizontal="right"/>
    </xf>
    <xf numFmtId="0" fontId="16" fillId="0" borderId="1" xfId="2" applyNumberFormat="1" applyFont="1" applyFill="1" applyBorder="1" applyAlignment="1">
      <alignment horizontal="left"/>
    </xf>
    <xf numFmtId="165" fontId="16" fillId="0" borderId="1" xfId="1" applyNumberFormat="1" applyFont="1" applyFill="1" applyBorder="1" applyAlignment="1">
      <alignment horizontal="left"/>
    </xf>
    <xf numFmtId="0" fontId="17" fillId="0" borderId="0" xfId="0" applyFont="1" applyFill="1"/>
    <xf numFmtId="0" fontId="17" fillId="0" borderId="0" xfId="0" applyFont="1"/>
    <xf numFmtId="170" fontId="17" fillId="0" borderId="0" xfId="0" applyNumberFormat="1" applyFont="1" applyAlignment="1">
      <alignment horizontal="left"/>
    </xf>
    <xf numFmtId="170" fontId="17" fillId="0" borderId="0" xfId="0" applyNumberFormat="1" applyFont="1"/>
    <xf numFmtId="0" fontId="17" fillId="0" borderId="6" xfId="0" applyFont="1" applyBorder="1"/>
    <xf numFmtId="170" fontId="6" fillId="0" borderId="0" xfId="0" applyNumberFormat="1" applyFont="1" applyBorder="1" applyAlignment="1">
      <alignment horizontal="left"/>
    </xf>
    <xf numFmtId="170" fontId="6" fillId="0" borderId="0" xfId="0" applyNumberFormat="1" applyFont="1" applyAlignment="1">
      <alignment horizontal="left"/>
    </xf>
    <xf numFmtId="0" fontId="6" fillId="0" borderId="6" xfId="0" applyFont="1" applyBorder="1" applyAlignment="1">
      <alignment horizontal="center"/>
    </xf>
    <xf numFmtId="0" fontId="6" fillId="0" borderId="7" xfId="0" applyFont="1" applyBorder="1" applyAlignment="1">
      <alignment horizontal="center"/>
    </xf>
    <xf numFmtId="0" fontId="6" fillId="0" borderId="18" xfId="0" applyFont="1" applyBorder="1" applyAlignment="1">
      <alignment horizontal="center"/>
    </xf>
    <xf numFmtId="0" fontId="6" fillId="0" borderId="17" xfId="0" applyFont="1" applyBorder="1" applyAlignment="1">
      <alignment horizontal="center"/>
    </xf>
    <xf numFmtId="0" fontId="18" fillId="0" borderId="18" xfId="0" applyFont="1" applyBorder="1" applyAlignment="1">
      <alignment horizontal="left"/>
    </xf>
    <xf numFmtId="0" fontId="6" fillId="2" borderId="0" xfId="0" applyFont="1" applyFill="1" applyProtection="1">
      <protection locked="0"/>
    </xf>
    <xf numFmtId="165" fontId="11" fillId="0" borderId="0" xfId="1" applyFont="1" applyBorder="1" applyAlignment="1" applyProtection="1">
      <alignment horizontal="left"/>
    </xf>
    <xf numFmtId="165" fontId="9" fillId="0" borderId="0" xfId="1" applyFont="1" applyBorder="1" applyAlignment="1" applyProtection="1">
      <alignment horizontal="left"/>
    </xf>
    <xf numFmtId="165" fontId="12" fillId="0" borderId="0" xfId="1" applyFont="1" applyBorder="1" applyAlignment="1" applyProtection="1">
      <alignment horizontal="left"/>
    </xf>
    <xf numFmtId="165" fontId="10" fillId="0" borderId="0" xfId="1" applyFont="1" applyBorder="1" applyAlignment="1" applyProtection="1">
      <alignment horizontal="left"/>
    </xf>
    <xf numFmtId="0" fontId="6" fillId="0" borderId="0" xfId="0" applyFont="1" applyProtection="1"/>
    <xf numFmtId="165" fontId="10" fillId="0" borderId="0" xfId="1" applyFont="1" applyBorder="1" applyProtection="1"/>
    <xf numFmtId="0" fontId="6" fillId="0" borderId="0" xfId="0" applyFont="1" applyAlignment="1" applyProtection="1">
      <alignment horizontal="right"/>
    </xf>
    <xf numFmtId="166" fontId="9" fillId="0" borderId="2" xfId="1" applyNumberFormat="1" applyFont="1" applyBorder="1" applyAlignment="1" applyProtection="1"/>
    <xf numFmtId="165" fontId="10" fillId="0" borderId="2" xfId="1" applyFont="1" applyBorder="1" applyAlignment="1" applyProtection="1">
      <alignment horizontal="left"/>
    </xf>
    <xf numFmtId="165" fontId="9" fillId="0" borderId="2" xfId="1" applyFont="1" applyBorder="1" applyAlignment="1" applyProtection="1">
      <alignment horizontal="right"/>
    </xf>
    <xf numFmtId="43" fontId="9" fillId="0" borderId="0" xfId="1" applyNumberFormat="1" applyFont="1" applyBorder="1" applyAlignment="1" applyProtection="1">
      <alignment horizontal="right"/>
    </xf>
    <xf numFmtId="167" fontId="10" fillId="0" borderId="0" xfId="1" applyNumberFormat="1" applyFont="1" applyBorder="1" applyAlignment="1" applyProtection="1">
      <alignment horizontal="left"/>
    </xf>
    <xf numFmtId="167" fontId="13" fillId="0" borderId="0" xfId="1" applyNumberFormat="1" applyFont="1" applyBorder="1" applyAlignment="1" applyProtection="1">
      <alignment horizontal="right"/>
    </xf>
    <xf numFmtId="169" fontId="10" fillId="0" borderId="0" xfId="1" applyNumberFormat="1" applyFont="1" applyBorder="1" applyAlignment="1" applyProtection="1">
      <alignment horizontal="right"/>
    </xf>
    <xf numFmtId="167" fontId="13" fillId="0" borderId="5" xfId="1" applyNumberFormat="1" applyFont="1" applyBorder="1" applyAlignment="1" applyProtection="1">
      <alignment horizontal="right"/>
    </xf>
    <xf numFmtId="165" fontId="10" fillId="0" borderId="0" xfId="1" applyFont="1" applyBorder="1" applyAlignment="1" applyProtection="1">
      <alignment horizontal="right"/>
    </xf>
    <xf numFmtId="165" fontId="10" fillId="0" borderId="2" xfId="1" quotePrefix="1" applyFont="1" applyBorder="1" applyAlignment="1" applyProtection="1">
      <alignment horizontal="right"/>
    </xf>
    <xf numFmtId="165" fontId="12" fillId="0" borderId="0" xfId="2" applyFont="1" applyBorder="1" applyAlignment="1" applyProtection="1">
      <alignment horizontal="left"/>
    </xf>
    <xf numFmtId="165" fontId="10" fillId="0" borderId="0" xfId="2" applyFont="1" applyBorder="1" applyAlignment="1" applyProtection="1">
      <alignment horizontal="left"/>
    </xf>
    <xf numFmtId="167" fontId="10" fillId="0" borderId="0" xfId="2" applyNumberFormat="1" applyFont="1" applyBorder="1" applyAlignment="1" applyProtection="1">
      <alignment horizontal="right"/>
    </xf>
    <xf numFmtId="167" fontId="13" fillId="0" borderId="0" xfId="2" applyNumberFormat="1" applyFont="1" applyBorder="1" applyAlignment="1" applyProtection="1">
      <alignment horizontal="right"/>
    </xf>
    <xf numFmtId="165" fontId="12" fillId="0" borderId="0" xfId="2" quotePrefix="1" applyFont="1" applyBorder="1" applyAlignment="1" applyProtection="1">
      <alignment horizontal="left"/>
    </xf>
    <xf numFmtId="167" fontId="13" fillId="0" borderId="5" xfId="2" applyNumberFormat="1" applyFont="1" applyBorder="1" applyAlignment="1" applyProtection="1">
      <alignment horizontal="right"/>
    </xf>
    <xf numFmtId="165" fontId="13" fillId="0" borderId="0" xfId="2" applyFont="1" applyBorder="1" applyAlignment="1" applyProtection="1">
      <alignment horizontal="right"/>
    </xf>
    <xf numFmtId="165" fontId="10" fillId="0" borderId="0" xfId="2" applyFont="1" applyBorder="1" applyAlignment="1" applyProtection="1">
      <alignment horizontal="right"/>
    </xf>
    <xf numFmtId="0" fontId="6" fillId="0" borderId="6" xfId="0" applyFont="1" applyBorder="1" applyProtection="1">
      <protection locked="0"/>
    </xf>
    <xf numFmtId="0" fontId="6" fillId="0" borderId="7" xfId="0" applyFont="1" applyBorder="1" applyProtection="1">
      <protection locked="0"/>
    </xf>
    <xf numFmtId="0" fontId="17" fillId="0" borderId="6" xfId="0" applyFont="1" applyBorder="1" applyProtection="1">
      <protection locked="0"/>
    </xf>
    <xf numFmtId="0" fontId="17" fillId="0" borderId="7" xfId="0" applyFont="1" applyBorder="1" applyProtection="1">
      <protection locked="0"/>
    </xf>
    <xf numFmtId="170" fontId="6" fillId="0" borderId="0" xfId="0" applyNumberFormat="1" applyFont="1" applyAlignment="1">
      <alignment horizontal="left"/>
    </xf>
    <xf numFmtId="0" fontId="17" fillId="0" borderId="7" xfId="0" applyFont="1" applyBorder="1"/>
    <xf numFmtId="165" fontId="16" fillId="0" borderId="1" xfId="2" applyNumberFormat="1" applyFont="1" applyFill="1" applyBorder="1" applyAlignment="1">
      <alignment horizontal="left"/>
    </xf>
    <xf numFmtId="169" fontId="10" fillId="0" borderId="4" xfId="1" applyNumberFormat="1" applyFont="1" applyBorder="1" applyAlignment="1" applyProtection="1">
      <alignment horizontal="right"/>
    </xf>
    <xf numFmtId="0" fontId="6" fillId="0" borderId="10" xfId="0" applyFont="1" applyBorder="1"/>
    <xf numFmtId="0" fontId="6" fillId="0" borderId="11" xfId="0" applyFont="1" applyBorder="1"/>
    <xf numFmtId="165" fontId="22" fillId="0" borderId="0" xfId="1" applyFont="1" applyBorder="1" applyAlignment="1" applyProtection="1">
      <alignment horizontal="left"/>
    </xf>
    <xf numFmtId="0" fontId="3" fillId="4" borderId="19" xfId="2" applyNumberFormat="1" applyFont="1" applyFill="1" applyBorder="1" applyAlignment="1">
      <alignment horizontal="left"/>
    </xf>
    <xf numFmtId="0" fontId="3" fillId="3" borderId="19" xfId="2" applyNumberFormat="1" applyFont="1" applyFill="1" applyBorder="1" applyAlignment="1">
      <alignment horizontal="left"/>
    </xf>
    <xf numFmtId="0" fontId="3" fillId="3" borderId="19" xfId="1" applyNumberFormat="1" applyFont="1" applyFill="1" applyBorder="1" applyAlignment="1">
      <alignment horizontal="left"/>
    </xf>
    <xf numFmtId="0" fontId="3" fillId="4" borderId="19" xfId="1" applyNumberFormat="1" applyFont="1" applyFill="1" applyBorder="1" applyAlignment="1">
      <alignment horizontal="left"/>
    </xf>
    <xf numFmtId="0" fontId="6" fillId="0" borderId="0" xfId="0" applyFont="1" applyProtection="1">
      <protection locked="0"/>
    </xf>
    <xf numFmtId="0" fontId="6" fillId="0" borderId="0" xfId="0" applyFont="1" applyAlignment="1" applyProtection="1">
      <alignment horizontal="left"/>
      <protection locked="0"/>
    </xf>
    <xf numFmtId="0" fontId="6" fillId="0" borderId="13" xfId="0" applyFont="1" applyBorder="1" applyProtection="1">
      <protection locked="0"/>
    </xf>
    <xf numFmtId="0" fontId="6" fillId="0" borderId="0" xfId="0" applyFont="1" applyBorder="1" applyProtection="1"/>
    <xf numFmtId="0" fontId="7" fillId="0" borderId="12" xfId="0" applyFont="1" applyBorder="1" applyProtection="1"/>
    <xf numFmtId="0" fontId="7" fillId="0" borderId="10" xfId="0" applyFont="1" applyBorder="1" applyAlignment="1" applyProtection="1">
      <alignment horizontal="center"/>
    </xf>
    <xf numFmtId="0" fontId="7" fillId="0" borderId="15" xfId="0" applyFont="1" applyBorder="1" applyAlignment="1" applyProtection="1">
      <alignment horizontal="center"/>
    </xf>
    <xf numFmtId="0" fontId="0" fillId="0" borderId="0" xfId="0" applyProtection="1">
      <protection locked="0"/>
    </xf>
    <xf numFmtId="0" fontId="0" fillId="0" borderId="0" xfId="0" applyProtection="1"/>
    <xf numFmtId="168" fontId="0" fillId="0" borderId="0" xfId="0" applyNumberFormat="1" applyAlignment="1" applyProtection="1">
      <alignment horizontal="left"/>
      <protection locked="0"/>
    </xf>
    <xf numFmtId="0" fontId="0" fillId="0" borderId="0" xfId="0" applyAlignment="1" applyProtection="1">
      <alignment horizontal="left"/>
      <protection locked="0"/>
    </xf>
    <xf numFmtId="170" fontId="6" fillId="0" borderId="0" xfId="0" applyNumberFormat="1" applyFont="1" applyAlignment="1">
      <alignment horizontal="left"/>
    </xf>
    <xf numFmtId="170" fontId="6" fillId="0" borderId="0" xfId="0" applyNumberFormat="1" applyFont="1" applyBorder="1" applyAlignment="1" applyProtection="1">
      <alignment horizontal="left"/>
    </xf>
    <xf numFmtId="0" fontId="6" fillId="0" borderId="0" xfId="0" applyFont="1" applyAlignment="1" applyProtection="1">
      <alignment horizontal="left"/>
    </xf>
    <xf numFmtId="170" fontId="6" fillId="0" borderId="13" xfId="0" applyNumberFormat="1" applyFont="1" applyBorder="1" applyAlignment="1" applyProtection="1">
      <alignment horizontal="left"/>
    </xf>
    <xf numFmtId="170" fontId="7" fillId="0" borderId="12" xfId="0" applyNumberFormat="1" applyFont="1" applyBorder="1" applyAlignment="1" applyProtection="1">
      <alignment horizontal="left"/>
    </xf>
    <xf numFmtId="0" fontId="6" fillId="0" borderId="6" xfId="0" applyFont="1" applyBorder="1" applyProtection="1"/>
    <xf numFmtId="0" fontId="6" fillId="0" borderId="13" xfId="0" applyFont="1" applyBorder="1" applyProtection="1"/>
    <xf numFmtId="0" fontId="21" fillId="0" borderId="0" xfId="0" applyFont="1" applyAlignment="1">
      <alignment horizontal="center"/>
    </xf>
    <xf numFmtId="0" fontId="23" fillId="0" borderId="0" xfId="0" applyFont="1" applyAlignment="1">
      <alignment horizontal="center"/>
    </xf>
    <xf numFmtId="170" fontId="15" fillId="0" borderId="0" xfId="0" applyNumberFormat="1" applyFont="1" applyAlignment="1">
      <alignment horizontal="center"/>
    </xf>
    <xf numFmtId="170" fontId="6" fillId="0" borderId="0" xfId="0" applyNumberFormat="1" applyFont="1" applyAlignment="1">
      <alignment horizontal="left"/>
    </xf>
    <xf numFmtId="170" fontId="20" fillId="0" borderId="0" xfId="0" applyNumberFormat="1" applyFont="1" applyAlignment="1">
      <alignment horizontal="center"/>
    </xf>
    <xf numFmtId="0" fontId="7" fillId="0" borderId="14" xfId="0" applyFont="1" applyBorder="1" applyAlignment="1" applyProtection="1">
      <alignment horizontal="center"/>
    </xf>
    <xf numFmtId="0" fontId="7" fillId="0" borderId="16" xfId="0" applyFont="1" applyBorder="1" applyAlignment="1" applyProtection="1">
      <alignment horizontal="center"/>
    </xf>
    <xf numFmtId="170" fontId="6" fillId="0" borderId="0" xfId="0" applyNumberFormat="1" applyFont="1" applyBorder="1" applyAlignment="1" applyProtection="1">
      <alignment horizontal="left"/>
    </xf>
    <xf numFmtId="170" fontId="6" fillId="0" borderId="0" xfId="0" applyNumberFormat="1" applyFont="1" applyBorder="1" applyAlignment="1" applyProtection="1">
      <alignment horizontal="right"/>
    </xf>
    <xf numFmtId="170" fontId="15" fillId="0" borderId="0" xfId="0" applyNumberFormat="1" applyFont="1" applyBorder="1" applyAlignment="1" applyProtection="1">
      <alignment horizontal="center"/>
    </xf>
    <xf numFmtId="0" fontId="19" fillId="0" borderId="0" xfId="0" applyFont="1" applyAlignment="1" applyProtection="1">
      <alignment horizontal="center"/>
    </xf>
    <xf numFmtId="0" fontId="6" fillId="0" borderId="0" xfId="0" applyFont="1" applyBorder="1" applyAlignment="1">
      <alignment horizontal="right"/>
    </xf>
    <xf numFmtId="166" fontId="8" fillId="0" borderId="0" xfId="1" applyNumberFormat="1" applyFont="1" applyAlignment="1" applyProtection="1">
      <alignment horizontal="center"/>
    </xf>
    <xf numFmtId="166" fontId="9" fillId="0" borderId="0" xfId="1" quotePrefix="1" applyNumberFormat="1" applyFont="1" applyAlignment="1" applyProtection="1">
      <alignment horizontal="center"/>
    </xf>
    <xf numFmtId="166" fontId="9" fillId="0" borderId="0" xfId="1" applyNumberFormat="1" applyFont="1" applyAlignment="1" applyProtection="1">
      <alignment horizontal="center"/>
    </xf>
    <xf numFmtId="0" fontId="6" fillId="0" borderId="0" xfId="0" applyFont="1" applyAlignment="1" applyProtection="1">
      <alignment horizontal="left"/>
    </xf>
    <xf numFmtId="0" fontId="14" fillId="0" borderId="0" xfId="0" applyFont="1" applyAlignment="1" applyProtection="1">
      <alignment horizontal="center"/>
    </xf>
    <xf numFmtId="0" fontId="7" fillId="0" borderId="0" xfId="0" applyFont="1" applyAlignment="1" applyProtection="1">
      <alignment horizontal="center"/>
    </xf>
  </cellXfs>
  <cellStyles count="4">
    <cellStyle name="Currency" xfId="3" builtinId="4"/>
    <cellStyle name="Normal" xfId="0" builtinId="0"/>
    <cellStyle name="Normal 2 2" xfId="2" xr:uid="{00000000-0005-0000-0000-000002000000}"/>
    <cellStyle name="Normal 5" xfId="1" xr:uid="{00000000-0005-0000-0000-000003000000}"/>
  </cellStyles>
  <dxfs count="49">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rial"/>
        <scheme val="none"/>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name val="Arial"/>
        <scheme val="none"/>
      </font>
    </dxf>
    <dxf>
      <border outline="0">
        <left style="thin">
          <color theme="4" tint="0.39997558519241921"/>
        </left>
      </border>
    </dxf>
    <dxf>
      <font>
        <strike val="0"/>
        <outline val="0"/>
        <shadow val="0"/>
        <u val="none"/>
        <vertAlign val="baseline"/>
        <sz val="11"/>
        <name val="Arial"/>
        <scheme val="none"/>
      </font>
      <fill>
        <patternFill patternType="none">
          <fgColor indexed="64"/>
          <bgColor auto="1"/>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theme="1"/>
        <name val="Arial"/>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family val="2"/>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4:B18" totalsRowShown="0" headerRowDxfId="48" dataDxfId="47">
  <autoFilter ref="A14:B18" xr:uid="{00000000-0009-0000-0100-000005000000}"/>
  <tableColumns count="2">
    <tableColumn id="1" xr3:uid="{00000000-0010-0000-0000-000001000000}" name="Title" dataDxfId="46"/>
    <tableColumn id="2" xr3:uid="{00000000-0010-0000-0000-000002000000}" name="Question Info" dataDxfId="4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3:B9" totalsRowShown="0" headerRowDxfId="44" dataDxfId="43">
  <autoFilter ref="A3:B9" xr:uid="{00000000-0009-0000-0100-000006000000}"/>
  <tableColumns count="2">
    <tableColumn id="1" xr3:uid="{00000000-0010-0000-0100-000001000000}" name="Title" dataDxfId="42"/>
    <tableColumn id="2" xr3:uid="{00000000-0010-0000-0100-000002000000}" name="Your Info" dataDxfId="4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3" displayName="Table43" ref="A5:E136" totalsRowCount="1" headerRowDxfId="40" dataDxfId="39" totalsRowDxfId="38">
  <autoFilter ref="A5:E135" xr:uid="{00000000-0009-0000-0100-000002000000}"/>
  <tableColumns count="5">
    <tableColumn id="1" xr3:uid="{00000000-0010-0000-0200-000001000000}" name="A/C #" dataDxfId="37" totalsRowDxfId="36">
      <calculatedColumnFormula>'Chart of Accounts'!A1</calculatedColumnFormula>
    </tableColumn>
    <tableColumn id="2" xr3:uid="{00000000-0010-0000-0200-000002000000}" name="Grouping Code" dataDxfId="35" totalsRowDxfId="34">
      <calculatedColumnFormula>'Chart of Accounts'!D1</calculatedColumnFormula>
    </tableColumn>
    <tableColumn id="3" xr3:uid="{00000000-0010-0000-0200-000003000000}" name="Account Name" dataDxfId="33" totalsRowDxfId="32">
      <calculatedColumnFormula>'Chart of Accounts'!B1</calculatedColumnFormula>
    </tableColumn>
    <tableColumn id="4" xr3:uid="{00000000-0010-0000-0200-000004000000}" name="DR" totalsRowFunction="sum" dataDxfId="31" totalsRowDxfId="30"/>
    <tableColumn id="5" xr3:uid="{00000000-0010-0000-0200-000005000000}" name="CR" totalsRowFunction="sum" dataDxfId="29" totalsRowDxfId="2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E136" totalsRowCount="1" headerRowDxfId="27" dataDxfId="26" totalsRowDxfId="25">
  <autoFilter ref="A5:E135" xr:uid="{00000000-0009-0000-0100-000004000000}"/>
  <tableColumns count="5">
    <tableColumn id="1" xr3:uid="{00000000-0010-0000-0300-000001000000}" name="A/C #" dataDxfId="24" totalsRowDxfId="23">
      <calculatedColumnFormula>'Chart of Accounts'!A1</calculatedColumnFormula>
    </tableColumn>
    <tableColumn id="2" xr3:uid="{00000000-0010-0000-0300-000002000000}" name="Grouping Code" dataDxfId="22" totalsRowDxfId="21">
      <calculatedColumnFormula>'Chart of Accounts'!D1</calculatedColumnFormula>
    </tableColumn>
    <tableColumn id="3" xr3:uid="{00000000-0010-0000-0300-000003000000}" name="Account Name" dataDxfId="20" totalsRowDxfId="19">
      <calculatedColumnFormula>'Chart of Accounts'!B1</calculatedColumnFormula>
    </tableColumn>
    <tableColumn id="6" xr3:uid="{00000000-0010-0000-0300-000006000000}" name="DR" totalsRowFunction="sum" dataDxfId="18" totalsRowDxfId="17">
      <calculatedColumnFormula>(SUMIFS(DR,ACNumber2,"="&amp;A6) - SUMIFS(CR,ACNumber2,"="&amp;A6))+#REF!</calculatedColumnFormula>
    </tableColumn>
    <tableColumn id="7" xr3:uid="{00000000-0010-0000-0300-000007000000}" name="CR" totalsRowFunction="sum" dataDxfId="16" totalsRowDxfId="1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D129" headerRowDxfId="14" dataDxfId="13" totalsRowDxfId="11" tableBorderDxfId="12">
  <autoFilter ref="A1:D129" xr:uid="{00000000-0009-0000-0100-000001000000}"/>
  <tableColumns count="4">
    <tableColumn id="1" xr3:uid="{00000000-0010-0000-0400-000001000000}" name="A/C Number" totalsRowLabel="Total" dataDxfId="10" totalsRowDxfId="9" dataCellStyle="Normal 2 2"/>
    <tableColumn id="2" xr3:uid="{00000000-0010-0000-0400-000002000000}" name="Account Name" dataDxfId="8" totalsRowDxfId="7"/>
    <tableColumn id="3" xr3:uid="{00000000-0010-0000-0400-000003000000}" name="A/C Number and Name" totalsRowFunction="count" dataDxfId="6" totalsRowDxfId="5"/>
    <tableColumn id="4" xr3:uid="{00000000-0010-0000-0400-000004000000}" name="Grouping Code" dataDxfId="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B64" totalsRowShown="0" headerRowDxfId="3" dataDxfId="2">
  <autoFilter ref="A1:B64" xr:uid="{00000000-0009-0000-0100-000003000000}"/>
  <tableColumns count="2">
    <tableColumn id="1" xr3:uid="{00000000-0010-0000-0500-000001000000}" name="List of Grouping Code" dataDxfId="1"/>
    <tableColumn id="2" xr3:uid="{00000000-0010-0000-0500-000002000000}" name="Account Name for Statemen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workbookViewId="0">
      <selection activeCell="B14" sqref="B14"/>
    </sheetView>
  </sheetViews>
  <sheetFormatPr defaultRowHeight="14.4" x14ac:dyDescent="0.3"/>
  <cols>
    <col min="1" max="1" width="4.5546875" style="6" customWidth="1"/>
    <col min="2" max="2" width="89.6640625" customWidth="1"/>
  </cols>
  <sheetData>
    <row r="1" spans="1:2" ht="33.6" x14ac:dyDescent="0.65">
      <c r="A1" s="110" t="s">
        <v>133</v>
      </c>
      <c r="B1" s="110"/>
    </row>
    <row r="3" spans="1:2" ht="21" x14ac:dyDescent="0.4">
      <c r="A3" s="109" t="s">
        <v>120</v>
      </c>
      <c r="B3" s="109"/>
    </row>
    <row r="4" spans="1:2" x14ac:dyDescent="0.3">
      <c r="A4" s="6">
        <v>1</v>
      </c>
      <c r="B4" t="s">
        <v>207</v>
      </c>
    </row>
    <row r="5" spans="1:2" x14ac:dyDescent="0.3">
      <c r="A5" s="6">
        <v>2</v>
      </c>
      <c r="B5" t="s">
        <v>206</v>
      </c>
    </row>
    <row r="6" spans="1:2" ht="28.8" x14ac:dyDescent="0.3">
      <c r="A6" s="6">
        <v>3</v>
      </c>
      <c r="B6" s="7" t="s">
        <v>208</v>
      </c>
    </row>
    <row r="7" spans="1:2" ht="28.8" x14ac:dyDescent="0.3">
      <c r="A7" s="6">
        <v>4</v>
      </c>
      <c r="B7" s="7" t="s">
        <v>209</v>
      </c>
    </row>
    <row r="8" spans="1:2" ht="15" customHeight="1" x14ac:dyDescent="0.3">
      <c r="A8" s="6">
        <v>5</v>
      </c>
      <c r="B8" s="7" t="s">
        <v>210</v>
      </c>
    </row>
    <row r="9" spans="1:2" ht="28.8" x14ac:dyDescent="0.3">
      <c r="A9" s="6">
        <v>6</v>
      </c>
      <c r="B9" s="7" t="s">
        <v>211</v>
      </c>
    </row>
    <row r="10" spans="1:2" x14ac:dyDescent="0.3">
      <c r="A10" s="6">
        <v>7</v>
      </c>
      <c r="B10" t="s">
        <v>121</v>
      </c>
    </row>
    <row r="11" spans="1:2" x14ac:dyDescent="0.3">
      <c r="B11" t="s">
        <v>213</v>
      </c>
    </row>
    <row r="12" spans="1:2" x14ac:dyDescent="0.3">
      <c r="B12" t="s">
        <v>215</v>
      </c>
    </row>
    <row r="13" spans="1:2" x14ac:dyDescent="0.3">
      <c r="B13" t="s">
        <v>214</v>
      </c>
    </row>
    <row r="14" spans="1:2" x14ac:dyDescent="0.3">
      <c r="B14" t="s">
        <v>216</v>
      </c>
    </row>
    <row r="15" spans="1:2" x14ac:dyDescent="0.3">
      <c r="B15" t="s">
        <v>217</v>
      </c>
    </row>
    <row r="16" spans="1:2" x14ac:dyDescent="0.3">
      <c r="B16" t="s">
        <v>218</v>
      </c>
    </row>
    <row r="18" spans="1:2" ht="21" x14ac:dyDescent="0.4">
      <c r="A18" s="109" t="s">
        <v>114</v>
      </c>
      <c r="B18" s="109"/>
    </row>
    <row r="19" spans="1:2" x14ac:dyDescent="0.3">
      <c r="A19" s="6">
        <v>1</v>
      </c>
      <c r="B19" t="s">
        <v>184</v>
      </c>
    </row>
    <row r="20" spans="1:2" x14ac:dyDescent="0.3">
      <c r="A20" s="6">
        <v>2</v>
      </c>
      <c r="B20" t="s">
        <v>129</v>
      </c>
    </row>
    <row r="21" spans="1:2" x14ac:dyDescent="0.3">
      <c r="A21" s="6">
        <v>3</v>
      </c>
      <c r="B21" t="s">
        <v>132</v>
      </c>
    </row>
    <row r="22" spans="1:2" ht="43.2" x14ac:dyDescent="0.3">
      <c r="A22" s="6">
        <v>4</v>
      </c>
      <c r="B22" s="7" t="s">
        <v>183</v>
      </c>
    </row>
    <row r="23" spans="1:2" x14ac:dyDescent="0.3">
      <c r="A23" s="6">
        <v>5</v>
      </c>
      <c r="B23" s="7" t="s">
        <v>185</v>
      </c>
    </row>
    <row r="24" spans="1:2" ht="28.8" x14ac:dyDescent="0.3">
      <c r="A24" s="6">
        <v>6</v>
      </c>
      <c r="B24" s="7" t="s">
        <v>123</v>
      </c>
    </row>
    <row r="25" spans="1:2" x14ac:dyDescent="0.3">
      <c r="A25" s="6">
        <v>7</v>
      </c>
      <c r="B25" t="s">
        <v>186</v>
      </c>
    </row>
    <row r="26" spans="1:2" x14ac:dyDescent="0.3">
      <c r="A26" s="6">
        <v>8</v>
      </c>
      <c r="B26" t="s">
        <v>187</v>
      </c>
    </row>
    <row r="27" spans="1:2" x14ac:dyDescent="0.3">
      <c r="A27" s="6">
        <v>9</v>
      </c>
      <c r="B27" t="s">
        <v>188</v>
      </c>
    </row>
    <row r="28" spans="1:2" x14ac:dyDescent="0.3">
      <c r="A28" s="6">
        <v>10</v>
      </c>
      <c r="B28" t="s">
        <v>122</v>
      </c>
    </row>
    <row r="29" spans="1:2" x14ac:dyDescent="0.3">
      <c r="A29" s="6">
        <v>11</v>
      </c>
      <c r="B29" t="s">
        <v>189</v>
      </c>
    </row>
    <row r="30" spans="1:2" x14ac:dyDescent="0.3">
      <c r="A30" s="6">
        <v>12</v>
      </c>
      <c r="B30" t="s">
        <v>190</v>
      </c>
    </row>
    <row r="31" spans="1:2" x14ac:dyDescent="0.3">
      <c r="A31" s="6">
        <v>13</v>
      </c>
      <c r="B31" t="s">
        <v>191</v>
      </c>
    </row>
    <row r="32" spans="1:2" x14ac:dyDescent="0.3">
      <c r="A32" s="6">
        <v>14</v>
      </c>
      <c r="B32" t="s">
        <v>192</v>
      </c>
    </row>
    <row r="33" spans="1:2" x14ac:dyDescent="0.3">
      <c r="A33" s="6">
        <v>15</v>
      </c>
      <c r="B33" t="s">
        <v>193</v>
      </c>
    </row>
    <row r="34" spans="1:2" x14ac:dyDescent="0.3">
      <c r="A34" s="6">
        <v>16</v>
      </c>
      <c r="B34" t="s">
        <v>194</v>
      </c>
    </row>
    <row r="35" spans="1:2" x14ac:dyDescent="0.3">
      <c r="A35" s="6">
        <v>17</v>
      </c>
      <c r="B35" t="s">
        <v>195</v>
      </c>
    </row>
  </sheetData>
  <sheetProtection password="E582" sheet="1" objects="1" scenarios="1" selectLockedCells="1"/>
  <mergeCells count="3">
    <mergeCell ref="A3:B3"/>
    <mergeCell ref="A1:B1"/>
    <mergeCell ref="A18:B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B18" sqref="B18"/>
    </sheetView>
  </sheetViews>
  <sheetFormatPr defaultColWidth="9.109375" defaultRowHeight="14.4" x14ac:dyDescent="0.3"/>
  <cols>
    <col min="1" max="1" width="18.44140625" style="99" customWidth="1"/>
    <col min="2" max="2" width="50.109375" style="99" customWidth="1"/>
    <col min="3" max="16384" width="9.109375" style="99"/>
  </cols>
  <sheetData>
    <row r="1" spans="1:2" x14ac:dyDescent="0.3">
      <c r="A1" s="99" t="s">
        <v>130</v>
      </c>
    </row>
    <row r="3" spans="1:2" x14ac:dyDescent="0.3">
      <c r="A3" s="99" t="s">
        <v>116</v>
      </c>
      <c r="B3" s="99" t="s">
        <v>117</v>
      </c>
    </row>
    <row r="5" spans="1:2" x14ac:dyDescent="0.3">
      <c r="A5" s="99" t="s">
        <v>106</v>
      </c>
      <c r="B5" s="98" t="s">
        <v>221</v>
      </c>
    </row>
    <row r="6" spans="1:2" x14ac:dyDescent="0.3">
      <c r="A6" s="99" t="s">
        <v>107</v>
      </c>
      <c r="B6" s="98" t="s">
        <v>111</v>
      </c>
    </row>
    <row r="7" spans="1:2" x14ac:dyDescent="0.3">
      <c r="A7" s="99" t="s">
        <v>108</v>
      </c>
      <c r="B7" s="98" t="s">
        <v>222</v>
      </c>
    </row>
    <row r="8" spans="1:2" x14ac:dyDescent="0.3">
      <c r="A8" s="99" t="s">
        <v>109</v>
      </c>
      <c r="B8" s="98" t="s">
        <v>112</v>
      </c>
    </row>
    <row r="9" spans="1:2" x14ac:dyDescent="0.3">
      <c r="A9" s="99" t="s">
        <v>110</v>
      </c>
      <c r="B9" s="98" t="s">
        <v>113</v>
      </c>
    </row>
    <row r="12" spans="1:2" x14ac:dyDescent="0.3">
      <c r="A12" s="99" t="s">
        <v>131</v>
      </c>
    </row>
    <row r="14" spans="1:2" x14ac:dyDescent="0.3">
      <c r="A14" s="99" t="s">
        <v>116</v>
      </c>
      <c r="B14" s="99" t="s">
        <v>118</v>
      </c>
    </row>
    <row r="16" spans="1:2" x14ac:dyDescent="0.3">
      <c r="A16" s="99" t="s">
        <v>62</v>
      </c>
      <c r="B16" s="98" t="s">
        <v>224</v>
      </c>
    </row>
    <row r="17" spans="1:2" x14ac:dyDescent="0.3">
      <c r="A17" s="99" t="s">
        <v>63</v>
      </c>
      <c r="B17" s="100">
        <v>37741</v>
      </c>
    </row>
    <row r="18" spans="1:2" x14ac:dyDescent="0.3">
      <c r="A18" s="99" t="s">
        <v>102</v>
      </c>
      <c r="B18" s="101">
        <v>2003</v>
      </c>
    </row>
  </sheetData>
  <sheetProtection password="E582" sheet="1" objects="1" scenarios="1" selectLockedCells="1"/>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topLeftCell="A37" zoomScaleNormal="100" workbookViewId="0">
      <selection activeCell="E64" sqref="E64"/>
    </sheetView>
  </sheetViews>
  <sheetFormatPr defaultColWidth="9.109375" defaultRowHeight="13.8" x14ac:dyDescent="0.25"/>
  <cols>
    <col min="1" max="1" width="6.5546875" style="44" customWidth="1"/>
    <col min="2" max="2" width="5.6640625" style="44" customWidth="1"/>
    <col min="3" max="3" width="43.44140625" style="15" customWidth="1"/>
    <col min="4" max="4" width="23.5546875" style="25" customWidth="1"/>
    <col min="5" max="5" width="23.44140625" style="11" customWidth="1"/>
    <col min="6" max="7" width="9.109375" style="11"/>
    <col min="8" max="8" width="13.109375" style="11" customWidth="1"/>
    <col min="9" max="16384" width="9.109375" style="11"/>
  </cols>
  <sheetData>
    <row r="1" spans="1:8" ht="20.399999999999999" x14ac:dyDescent="0.35">
      <c r="A1" s="111" t="str">
        <f>CompanyName</f>
        <v>Kane's Pro Shop</v>
      </c>
      <c r="B1" s="111"/>
      <c r="C1" s="111"/>
      <c r="D1" s="111"/>
      <c r="E1" s="111"/>
    </row>
    <row r="2" spans="1:8" ht="14.4" x14ac:dyDescent="0.25">
      <c r="A2" s="113" t="s">
        <v>127</v>
      </c>
      <c r="B2" s="113"/>
      <c r="C2" s="113"/>
      <c r="D2" s="113"/>
      <c r="E2" s="113"/>
    </row>
    <row r="3" spans="1:8" ht="15" customHeight="1" x14ac:dyDescent="0.25">
      <c r="A3" s="112" t="str">
        <f>StudentName</f>
        <v>Dhrumil Patel</v>
      </c>
      <c r="B3" s="112"/>
      <c r="C3" s="112"/>
      <c r="D3" s="14"/>
    </row>
    <row r="4" spans="1:8" x14ac:dyDescent="0.25">
      <c r="B4" s="44">
        <f>'Chart of Accounts'!D:D</f>
        <v>0</v>
      </c>
      <c r="C4" s="15">
        <f>'Chart of Accounts'!B:B</f>
        <v>0</v>
      </c>
      <c r="D4" s="14"/>
    </row>
    <row r="5" spans="1:8" x14ac:dyDescent="0.25">
      <c r="A5" s="43" t="s">
        <v>105</v>
      </c>
      <c r="B5" s="43" t="s">
        <v>91</v>
      </c>
      <c r="C5" s="16" t="s">
        <v>58</v>
      </c>
      <c r="D5" s="17" t="s">
        <v>9</v>
      </c>
      <c r="E5" s="17" t="s">
        <v>10</v>
      </c>
    </row>
    <row r="6" spans="1:8" x14ac:dyDescent="0.25">
      <c r="A6" s="43"/>
      <c r="B6" s="43"/>
      <c r="C6" s="16"/>
      <c r="D6" s="18"/>
      <c r="E6" s="19"/>
    </row>
    <row r="7" spans="1:8" x14ac:dyDescent="0.25">
      <c r="A7" s="43">
        <f>'Chart of Accounts'!A2</f>
        <v>0</v>
      </c>
      <c r="B7" s="43">
        <f>'Chart of Accounts'!D2</f>
        <v>0</v>
      </c>
      <c r="C7" s="16">
        <f>'Chart of Accounts'!B2</f>
        <v>0</v>
      </c>
      <c r="D7" s="45"/>
      <c r="E7" s="46"/>
      <c r="H7" s="50" t="s">
        <v>66</v>
      </c>
    </row>
    <row r="8" spans="1:8" ht="14.4" thickBot="1" x14ac:dyDescent="0.3">
      <c r="A8" s="21">
        <f>'Chart of Accounts'!A3</f>
        <v>0</v>
      </c>
      <c r="B8" s="21">
        <f>'Chart of Accounts'!D3</f>
        <v>0</v>
      </c>
      <c r="C8" s="22">
        <f>'Chart of Accounts'!B3</f>
        <v>0</v>
      </c>
      <c r="D8" s="47"/>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76">
        <v>2500</v>
      </c>
      <c r="E10" s="77"/>
      <c r="H10" s="11" t="b">
        <f>OR(IF(ISERR(D10&lt;&gt;0),FALSE,D10&lt;&gt;0),IF(ISERR(E10&lt;&gt;0),FALSE,E10&lt;&gt;0),IF(ISERR(#REF!&lt;&gt;0),FALSE,#REF!&lt;&gt;0),IF(ISERR(#REF!&lt;&gt;0),FALSE,#REF!&lt;&gt;0))</f>
        <v>1</v>
      </c>
    </row>
    <row r="11" spans="1:8" x14ac:dyDescent="0.25">
      <c r="A11" s="44">
        <f>'Chart of Accounts'!A6</f>
        <v>1001</v>
      </c>
      <c r="B11" s="44">
        <f>'Chart of Accounts'!D6</f>
        <v>100</v>
      </c>
      <c r="C11" s="15" t="str">
        <f>'Chart of Accounts'!B6</f>
        <v>Petty cash</v>
      </c>
      <c r="D11" s="76"/>
      <c r="E11" s="77"/>
      <c r="H11" s="11" t="b">
        <f>OR(IF(ISERR(D11&lt;&gt;0),FALSE,D11&lt;&gt;0),IF(ISERR(E11&lt;&gt;0),FALSE,E11&lt;&gt;0),IF(ISERR(#REF!&lt;&gt;0),FALSE,#REF!&lt;&gt;0),IF(ISERR(#REF!&lt;&gt;0),FALSE,#REF!&lt;&gt;0))</f>
        <v>0</v>
      </c>
    </row>
    <row r="12" spans="1:8" x14ac:dyDescent="0.25">
      <c r="A12" s="44">
        <f>'Chart of Accounts'!A7</f>
        <v>1002</v>
      </c>
      <c r="B12" s="44">
        <f>'Chart of Accounts'!D7</f>
        <v>100</v>
      </c>
      <c r="C12" s="15" t="str">
        <f>'Chart of Accounts'!B7</f>
        <v>Cash on hand</v>
      </c>
      <c r="D12" s="76"/>
      <c r="E12" s="77"/>
      <c r="H12" s="11" t="b">
        <f>OR(IF(ISERR(D12&lt;&gt;0),FALSE,D12&lt;&gt;0),IF(ISERR(E12&lt;&gt;0),FALSE,E12&lt;&gt;0),IF(ISERR(#REF!&lt;&gt;0),FALSE,#REF!&lt;&gt;0),IF(ISERR(#REF!&lt;&gt;0),FALSE,#REF!&lt;&gt;0))</f>
        <v>0</v>
      </c>
    </row>
    <row r="13" spans="1:8" x14ac:dyDescent="0.25">
      <c r="A13" s="44">
        <f>'Chart of Accounts'!A8</f>
        <v>1003</v>
      </c>
      <c r="B13" s="44">
        <f>'Chart of Accounts'!D8</f>
        <v>100</v>
      </c>
      <c r="C13" s="15" t="str">
        <f>'Chart of Accounts'!B8</f>
        <v>Other cash</v>
      </c>
      <c r="D13" s="76"/>
      <c r="E13" s="77"/>
      <c r="H13" s="11" t="b">
        <f>OR(IF(ISERR(D13&lt;&gt;0),FALSE,D13&lt;&gt;0),IF(ISERR(E13&lt;&gt;0),FALSE,E13&lt;&gt;0),IF(ISERR(#REF!&lt;&gt;0),FALSE,#REF!&lt;&gt;0),IF(ISERR(#REF!&lt;&gt;0),FALSE,#REF!&lt;&gt;0))</f>
        <v>0</v>
      </c>
    </row>
    <row r="14" spans="1:8" x14ac:dyDescent="0.25">
      <c r="A14" s="44">
        <f>'Chart of Accounts'!A9</f>
        <v>1010</v>
      </c>
      <c r="B14" s="44">
        <f>'Chart of Accounts'!D9</f>
        <v>100</v>
      </c>
      <c r="C14" s="15" t="str">
        <f>'Chart of Accounts'!B9</f>
        <v>Term deposits</v>
      </c>
      <c r="D14" s="76"/>
      <c r="E14" s="77"/>
      <c r="H14" s="11" t="b">
        <f>OR(IF(ISERR(D14&lt;&gt;0),FALSE,D14&lt;&gt;0),IF(ISERR(E14&lt;&gt;0),FALSE,E14&lt;&gt;0),IF(ISERR(#REF!&lt;&gt;0),FALSE,#REF!&lt;&gt;0),IF(ISERR(#REF!&lt;&gt;0),FALSE,#REF!&lt;&gt;0))</f>
        <v>0</v>
      </c>
    </row>
    <row r="15" spans="1:8" x14ac:dyDescent="0.25">
      <c r="A15" s="44">
        <f>'Chart of Accounts'!A10</f>
        <v>1020</v>
      </c>
      <c r="B15" s="44">
        <f>'Chart of Accounts'!D10</f>
        <v>120</v>
      </c>
      <c r="C15" s="15" t="str">
        <f>'Chart of Accounts'!B10</f>
        <v>Accounts receivable</v>
      </c>
      <c r="D15" s="76"/>
      <c r="E15" s="77"/>
      <c r="H15" s="11" t="b">
        <f>OR(IF(ISERR(D15&lt;&gt;0),FALSE,D15&lt;&gt;0),IF(ISERR(E15&lt;&gt;0),FALSE,E15&lt;&gt;0),IF(ISERR(#REF!&lt;&gt;0),FALSE,#REF!&lt;&gt;0),IF(ISERR(#REF!&lt;&gt;0),FALSE,#REF!&lt;&gt;0))</f>
        <v>0</v>
      </c>
    </row>
    <row r="16" spans="1:8" x14ac:dyDescent="0.25">
      <c r="A16" s="44">
        <f>'Chart of Accounts'!A11</f>
        <v>1021</v>
      </c>
      <c r="B16" s="44">
        <f>'Chart of Accounts'!D11</f>
        <v>120</v>
      </c>
      <c r="C16" s="15" t="str">
        <f>'Chart of Accounts'!B11</f>
        <v>Allowance for doubtful accounts</v>
      </c>
      <c r="D16" s="76"/>
      <c r="E16" s="77"/>
      <c r="H16" s="11" t="b">
        <f>OR(IF(ISERR(D16&lt;&gt;0),FALSE,D16&lt;&gt;0),IF(ISERR(E16&lt;&gt;0),FALSE,E16&lt;&gt;0),IF(ISERR(#REF!&lt;&gt;0),FALSE,#REF!&lt;&gt;0),IF(ISERR(#REF!&lt;&gt;0),FALSE,#REF!&lt;&gt;0))</f>
        <v>0</v>
      </c>
    </row>
    <row r="17" spans="1:8" x14ac:dyDescent="0.25">
      <c r="A17" s="44">
        <f>'Chart of Accounts'!A12</f>
        <v>1022</v>
      </c>
      <c r="B17" s="44">
        <f>'Chart of Accounts'!D12</f>
        <v>120</v>
      </c>
      <c r="C17" s="15" t="str">
        <f>'Chart of Accounts'!B12</f>
        <v>Accounts receivable - other</v>
      </c>
      <c r="D17" s="76"/>
      <c r="E17" s="77"/>
      <c r="H17" s="11" t="b">
        <f>OR(IF(ISERR(D17&lt;&gt;0),FALSE,D17&lt;&gt;0),IF(ISERR(E17&lt;&gt;0),FALSE,E17&lt;&gt;0),IF(ISERR(#REF!&lt;&gt;0),FALSE,#REF!&lt;&gt;0),IF(ISERR(#REF!&lt;&gt;0),FALSE,#REF!&lt;&gt;0))</f>
        <v>0</v>
      </c>
    </row>
    <row r="18" spans="1:8" x14ac:dyDescent="0.25">
      <c r="A18" s="44">
        <f>'Chart of Accounts'!A13</f>
        <v>1030</v>
      </c>
      <c r="B18" s="44">
        <f>'Chart of Accounts'!D13</f>
        <v>125</v>
      </c>
      <c r="C18" s="15" t="str">
        <f>'Chart of Accounts'!B13</f>
        <v>Interest receivable</v>
      </c>
      <c r="D18" s="76"/>
      <c r="E18" s="77"/>
      <c r="H18" s="11" t="b">
        <f>OR(IF(ISERR(D18&lt;&gt;0),FALSE,D18&lt;&gt;0),IF(ISERR(E18&lt;&gt;0),FALSE,E18&lt;&gt;0),IF(ISERR(#REF!&lt;&gt;0),FALSE,#REF!&lt;&gt;0),IF(ISERR(#REF!&lt;&gt;0),FALSE,#REF!&lt;&gt;0))</f>
        <v>0</v>
      </c>
    </row>
    <row r="19" spans="1:8" x14ac:dyDescent="0.25">
      <c r="A19" s="44">
        <f>'Chart of Accounts'!A14</f>
        <v>1035</v>
      </c>
      <c r="B19" s="44">
        <f>'Chart of Accounts'!D14</f>
        <v>130</v>
      </c>
      <c r="C19" s="15" t="str">
        <f>'Chart of Accounts'!B14</f>
        <v>Notes receivable</v>
      </c>
      <c r="D19" s="76"/>
      <c r="E19" s="77"/>
      <c r="H19" s="11" t="b">
        <f>OR(IF(ISERR(D19&lt;&gt;0),FALSE,D19&lt;&gt;0),IF(ISERR(E19&lt;&gt;0),FALSE,E19&lt;&gt;0),IF(ISERR(#REF!&lt;&gt;0),FALSE,#REF!&lt;&gt;0),IF(ISERR(#REF!&lt;&gt;0),FALSE,#REF!&lt;&gt;0))</f>
        <v>0</v>
      </c>
    </row>
    <row r="20" spans="1:8" x14ac:dyDescent="0.25">
      <c r="A20" s="44">
        <f>'Chart of Accounts'!A15</f>
        <v>1036</v>
      </c>
      <c r="B20" s="44">
        <f>'Chart of Accounts'!D15</f>
        <v>130</v>
      </c>
      <c r="C20" s="15" t="str">
        <f>'Chart of Accounts'!B15</f>
        <v>Allowance for doubtful notes</v>
      </c>
      <c r="D20" s="76"/>
      <c r="E20" s="77"/>
      <c r="H20" s="11" t="b">
        <f>OR(IF(ISERR(D20&lt;&gt;0),FALSE,D20&lt;&gt;0),IF(ISERR(E20&lt;&gt;0),FALSE,E20&lt;&gt;0),IF(ISERR(#REF!&lt;&gt;0),FALSE,#REF!&lt;&gt;0),IF(ISERR(#REF!&lt;&gt;0),FALSE,#REF!&lt;&gt;0))</f>
        <v>0</v>
      </c>
    </row>
    <row r="21" spans="1:8" x14ac:dyDescent="0.25">
      <c r="A21" s="44">
        <f>'Chart of Accounts'!A16</f>
        <v>1040</v>
      </c>
      <c r="B21" s="44">
        <f>'Chart of Accounts'!D16</f>
        <v>135</v>
      </c>
      <c r="C21" s="15" t="str">
        <f>'Chart of Accounts'!B16</f>
        <v>HST recoverable</v>
      </c>
      <c r="D21" s="76"/>
      <c r="E21" s="77"/>
      <c r="H21" s="11" t="b">
        <f>OR(IF(ISERR(D21&lt;&gt;0),FALSE,D21&lt;&gt;0),IF(ISERR(E21&lt;&gt;0),FALSE,E21&lt;&gt;0),IF(ISERR(#REF!&lt;&gt;0),FALSE,#REF!&lt;&gt;0),IF(ISERR(#REF!&lt;&gt;0),FALSE,#REF!&lt;&gt;0))</f>
        <v>0</v>
      </c>
    </row>
    <row r="22" spans="1:8" x14ac:dyDescent="0.25">
      <c r="A22" s="44">
        <f>'Chart of Accounts'!A17</f>
        <v>1050</v>
      </c>
      <c r="B22" s="44">
        <f>'Chart of Accounts'!D17</f>
        <v>137</v>
      </c>
      <c r="C22" s="15" t="str">
        <f>'Chart of Accounts'!B17</f>
        <v>Supplies</v>
      </c>
      <c r="D22" s="76"/>
      <c r="E22" s="77"/>
      <c r="H22" s="11" t="b">
        <f>OR(IF(ISERR(D22&lt;&gt;0),FALSE,D22&lt;&gt;0),IF(ISERR(E22&lt;&gt;0),FALSE,E22&lt;&gt;0),IF(ISERR(#REF!&lt;&gt;0),FALSE,#REF!&lt;&gt;0),IF(ISERR(#REF!&lt;&gt;0),FALSE,#REF!&lt;&gt;0))</f>
        <v>0</v>
      </c>
    </row>
    <row r="23" spans="1:8" x14ac:dyDescent="0.25">
      <c r="A23" s="44">
        <f>'Chart of Accounts'!A18</f>
        <v>1051</v>
      </c>
      <c r="B23" s="44">
        <f>'Chart of Accounts'!D18</f>
        <v>140</v>
      </c>
      <c r="C23" s="15" t="str">
        <f>'Chart of Accounts'!B18</f>
        <v>Inventory</v>
      </c>
      <c r="D23" s="76"/>
      <c r="E23" s="77"/>
      <c r="H23" s="11" t="b">
        <f>OR(IF(ISERR(D23&lt;&gt;0),FALSE,D23&lt;&gt;0),IF(ISERR(E23&lt;&gt;0),FALSE,E23&lt;&gt;0),IF(ISERR(#REF!&lt;&gt;0),FALSE,#REF!&lt;&gt;0),IF(ISERR(#REF!&lt;&gt;0),FALSE,#REF!&lt;&gt;0))</f>
        <v>0</v>
      </c>
    </row>
    <row r="24" spans="1:8" x14ac:dyDescent="0.25">
      <c r="A24" s="44">
        <f>'Chart of Accounts'!A19</f>
        <v>1052</v>
      </c>
      <c r="B24" s="44">
        <f>'Chart of Accounts'!D19</f>
        <v>150</v>
      </c>
      <c r="C24" s="15" t="str">
        <f>'Chart of Accounts'!B19</f>
        <v>Loan receivable</v>
      </c>
      <c r="D24" s="76"/>
      <c r="E24" s="77"/>
      <c r="H24" s="11" t="b">
        <f>OR(IF(ISERR(D24&lt;&gt;0),FALSE,D24&lt;&gt;0),IF(ISERR(E24&lt;&gt;0),FALSE,E24&lt;&gt;0),IF(ISERR(#REF!&lt;&gt;0),FALSE,#REF!&lt;&gt;0),IF(ISERR(#REF!&lt;&gt;0),FALSE,#REF!&lt;&gt;0))</f>
        <v>0</v>
      </c>
    </row>
    <row r="25" spans="1:8" x14ac:dyDescent="0.25">
      <c r="A25" s="44">
        <f>'Chart of Accounts'!A20</f>
        <v>1053</v>
      </c>
      <c r="B25" s="44">
        <f>'Chart of Accounts'!D20</f>
        <v>155</v>
      </c>
      <c r="C25" s="15" t="str">
        <f>'Chart of Accounts'!B20</f>
        <v>Income taxes receivable</v>
      </c>
      <c r="D25" s="76"/>
      <c r="E25" s="77"/>
      <c r="H25" s="11" t="b">
        <f>OR(IF(ISERR(D25&lt;&gt;0),FALSE,D25&lt;&gt;0),IF(ISERR(E25&lt;&gt;0),FALSE,E25&lt;&gt;0),IF(ISERR(#REF!&lt;&gt;0),FALSE,#REF!&lt;&gt;0),IF(ISERR(#REF!&lt;&gt;0),FALSE,#REF!&lt;&gt;0))</f>
        <v>0</v>
      </c>
    </row>
    <row r="26" spans="1:8" x14ac:dyDescent="0.25">
      <c r="A26" s="44">
        <f>'Chart of Accounts'!A21</f>
        <v>1054</v>
      </c>
      <c r="B26" s="44">
        <f>'Chart of Accounts'!D21</f>
        <v>160</v>
      </c>
      <c r="C26" s="15" t="str">
        <f>'Chart of Accounts'!B21</f>
        <v>Prepaid insurance</v>
      </c>
      <c r="D26" s="76"/>
      <c r="E26" s="77"/>
      <c r="H26" s="11" t="b">
        <f>OR(IF(ISERR(D26&lt;&gt;0),FALSE,D26&lt;&gt;0),IF(ISERR(E26&lt;&gt;0),FALSE,E26&lt;&gt;0),IF(ISERR(#REF!&lt;&gt;0),FALSE,#REF!&lt;&gt;0),IF(ISERR(#REF!&lt;&gt;0),FALSE,#REF!&lt;&gt;0))</f>
        <v>0</v>
      </c>
    </row>
    <row r="27" spans="1:8" x14ac:dyDescent="0.25">
      <c r="A27" s="40">
        <f>'Chart of Accounts'!A22</f>
        <v>1055</v>
      </c>
      <c r="B27" s="40">
        <f>'Chart of Accounts'!D22</f>
        <v>160</v>
      </c>
      <c r="C27" s="41" t="str">
        <f>'Chart of Accounts'!B22</f>
        <v>Prepaid rent</v>
      </c>
      <c r="D27" s="78"/>
      <c r="E27" s="79"/>
      <c r="H27" s="11" t="b">
        <f>OR(IF(ISERR(D27&lt;&gt;0),FALSE,D27&lt;&gt;0),IF(ISERR(E27&lt;&gt;0),FALSE,E27&lt;&gt;0),IF(ISERR(#REF!&lt;&gt;0),FALSE,#REF!&lt;&gt;0),IF(ISERR(#REF!&lt;&gt;0),FALSE,#REF!&lt;&gt;0))</f>
        <v>0</v>
      </c>
    </row>
    <row r="28" spans="1:8" x14ac:dyDescent="0.25">
      <c r="A28" s="40">
        <f>'Chart of Accounts'!A23</f>
        <v>1056</v>
      </c>
      <c r="B28" s="40">
        <f>'Chart of Accounts'!D23</f>
        <v>160</v>
      </c>
      <c r="C28" s="41" t="str">
        <f>'Chart of Accounts'!B23</f>
        <v>Prepaid - others</v>
      </c>
      <c r="D28" s="78"/>
      <c r="E28" s="79"/>
      <c r="H28" s="11" t="b">
        <f>OR(IF(ISERR(D28&lt;&gt;0),FALSE,D28&lt;&gt;0),IF(ISERR(E28&lt;&gt;0),FALSE,E28&lt;&gt;0),IF(ISERR(#REF!&lt;&gt;0),FALSE,#REF!&lt;&gt;0),IF(ISERR(#REF!&lt;&gt;0),FALSE,#REF!&lt;&gt;0))</f>
        <v>0</v>
      </c>
    </row>
    <row r="29" spans="1:8" x14ac:dyDescent="0.25">
      <c r="A29" s="44">
        <f>'Chart of Accounts'!A24</f>
        <v>1070</v>
      </c>
      <c r="B29" s="44">
        <f>'Chart of Accounts'!D24</f>
        <v>175</v>
      </c>
      <c r="C29" s="15" t="str">
        <f>'Chart of Accounts'!B24</f>
        <v>Investments</v>
      </c>
      <c r="D29" s="76"/>
      <c r="E29" s="77"/>
      <c r="H29" s="11" t="b">
        <f>OR(IF(ISERR(D29&lt;&gt;0),FALSE,D29&lt;&gt;0),IF(ISERR(E29&lt;&gt;0),FALSE,E29&lt;&gt;0),IF(ISERR(#REF!&lt;&gt;0),FALSE,#REF!&lt;&gt;0),IF(ISERR(#REF!&lt;&gt;0),FALSE,#REF!&lt;&gt;0))</f>
        <v>0</v>
      </c>
    </row>
    <row r="30" spans="1:8" x14ac:dyDescent="0.25">
      <c r="A30" s="44">
        <f>'Chart of Accounts'!A25</f>
        <v>1500</v>
      </c>
      <c r="B30" s="44">
        <f>'Chart of Accounts'!D25</f>
        <v>180</v>
      </c>
      <c r="C30" s="15" t="str">
        <f>'Chart of Accounts'!B25</f>
        <v>Land</v>
      </c>
      <c r="D30" s="76"/>
      <c r="E30" s="77"/>
      <c r="H30" s="11" t="b">
        <f>OR(IF(ISERR(D30&lt;&gt;0),FALSE,D30&lt;&gt;0),IF(ISERR(E30&lt;&gt;0),FALSE,E30&lt;&gt;0),IF(ISERR(#REF!&lt;&gt;0),FALSE,#REF!&lt;&gt;0),IF(ISERR(#REF!&lt;&gt;0),FALSE,#REF!&lt;&gt;0))</f>
        <v>0</v>
      </c>
    </row>
    <row r="31" spans="1:8" x14ac:dyDescent="0.25">
      <c r="A31" s="44">
        <f>'Chart of Accounts'!A26</f>
        <v>1501</v>
      </c>
      <c r="B31" s="44">
        <f>'Chart of Accounts'!D26</f>
        <v>180</v>
      </c>
      <c r="C31" s="15" t="str">
        <f>'Chart of Accounts'!B26</f>
        <v>Building</v>
      </c>
      <c r="D31" s="76"/>
      <c r="E31" s="77"/>
      <c r="H31" s="11" t="b">
        <f>OR(IF(ISERR(D31&lt;&gt;0),FALSE,D31&lt;&gt;0),IF(ISERR(E31&lt;&gt;0),FALSE,E31&lt;&gt;0),IF(ISERR(#REF!&lt;&gt;0),FALSE,#REF!&lt;&gt;0),IF(ISERR(#REF!&lt;&gt;0),FALSE,#REF!&lt;&gt;0))</f>
        <v>0</v>
      </c>
    </row>
    <row r="32" spans="1:8" x14ac:dyDescent="0.25">
      <c r="A32" s="44">
        <f>'Chart of Accounts'!A27</f>
        <v>1502</v>
      </c>
      <c r="B32" s="44">
        <f>'Chart of Accounts'!D27</f>
        <v>180</v>
      </c>
      <c r="C32" s="15" t="str">
        <f>'Chart of Accounts'!B27</f>
        <v>Automobiles</v>
      </c>
      <c r="D32" s="76"/>
      <c r="E32" s="77"/>
      <c r="H32" s="11" t="b">
        <f>OR(IF(ISERR(D32&lt;&gt;0),FALSE,D32&lt;&gt;0),IF(ISERR(E32&lt;&gt;0),FALSE,E32&lt;&gt;0),IF(ISERR(#REF!&lt;&gt;0),FALSE,#REF!&lt;&gt;0),IF(ISERR(#REF!&lt;&gt;0),FALSE,#REF!&lt;&gt;0))</f>
        <v>0</v>
      </c>
    </row>
    <row r="33" spans="1:8" x14ac:dyDescent="0.25">
      <c r="A33" s="44">
        <f>'Chart of Accounts'!A28</f>
        <v>1503</v>
      </c>
      <c r="B33" s="44">
        <f>'Chart of Accounts'!D28</f>
        <v>180</v>
      </c>
      <c r="C33" s="15" t="str">
        <f>'Chart of Accounts'!B28</f>
        <v>Computer equipment</v>
      </c>
      <c r="D33" s="76"/>
      <c r="E33" s="77"/>
      <c r="H33" s="11" t="b">
        <f>OR(IF(ISERR(D33&lt;&gt;0),FALSE,D33&lt;&gt;0),IF(ISERR(E33&lt;&gt;0),FALSE,E33&lt;&gt;0),IF(ISERR(#REF!&lt;&gt;0),FALSE,#REF!&lt;&gt;0),IF(ISERR(#REF!&lt;&gt;0),FALSE,#REF!&lt;&gt;0))</f>
        <v>0</v>
      </c>
    </row>
    <row r="34" spans="1:8" x14ac:dyDescent="0.25">
      <c r="A34" s="44">
        <f>'Chart of Accounts'!A29</f>
        <v>1504</v>
      </c>
      <c r="B34" s="44">
        <f>'Chart of Accounts'!D29</f>
        <v>180</v>
      </c>
      <c r="C34" s="15" t="str">
        <f>'Chart of Accounts'!B29</f>
        <v>Software</v>
      </c>
      <c r="D34" s="76"/>
      <c r="E34" s="77"/>
      <c r="H34" s="11" t="b">
        <f>OR(IF(ISERR(D34&lt;&gt;0),FALSE,D34&lt;&gt;0),IF(ISERR(E34&lt;&gt;0),FALSE,E34&lt;&gt;0),IF(ISERR(#REF!&lt;&gt;0),FALSE,#REF!&lt;&gt;0),IF(ISERR(#REF!&lt;&gt;0),FALSE,#REF!&lt;&gt;0))</f>
        <v>0</v>
      </c>
    </row>
    <row r="35" spans="1:8" x14ac:dyDescent="0.25">
      <c r="A35" s="44">
        <f>'Chart of Accounts'!A30</f>
        <v>1505</v>
      </c>
      <c r="B35" s="44">
        <f>'Chart of Accounts'!D30</f>
        <v>180</v>
      </c>
      <c r="C35" s="15" t="str">
        <f>'Chart of Accounts'!B30</f>
        <v>Office furniture / equipment</v>
      </c>
      <c r="D35" s="76"/>
      <c r="E35" s="77"/>
      <c r="H35" s="11" t="b">
        <f>OR(IF(ISERR(D35&lt;&gt;0),FALSE,D35&lt;&gt;0),IF(ISERR(E35&lt;&gt;0),FALSE,E35&lt;&gt;0),IF(ISERR(#REF!&lt;&gt;0),FALSE,#REF!&lt;&gt;0),IF(ISERR(#REF!&lt;&gt;0),FALSE,#REF!&lt;&gt;0))</f>
        <v>0</v>
      </c>
    </row>
    <row r="36" spans="1:8" x14ac:dyDescent="0.25">
      <c r="A36" s="44">
        <f>'Chart of Accounts'!A31</f>
        <v>1506</v>
      </c>
      <c r="B36" s="44">
        <f>'Chart of Accounts'!D31</f>
        <v>180</v>
      </c>
      <c r="C36" s="15" t="str">
        <f>'Chart of Accounts'!B31</f>
        <v>Manufacturing equipment</v>
      </c>
      <c r="D36" s="76"/>
      <c r="E36" s="77"/>
      <c r="H36" s="11" t="b">
        <f>OR(IF(ISERR(D36&lt;&gt;0),FALSE,D36&lt;&gt;0),IF(ISERR(E36&lt;&gt;0),FALSE,E36&lt;&gt;0),IF(ISERR(#REF!&lt;&gt;0),FALSE,#REF!&lt;&gt;0),IF(ISERR(#REF!&lt;&gt;0),FALSE,#REF!&lt;&gt;0))</f>
        <v>0</v>
      </c>
    </row>
    <row r="37" spans="1:8" x14ac:dyDescent="0.25">
      <c r="A37" s="44">
        <f>'Chart of Accounts'!A32</f>
        <v>1507</v>
      </c>
      <c r="B37" s="44">
        <f>'Chart of Accounts'!D32</f>
        <v>180</v>
      </c>
      <c r="C37" s="15" t="str">
        <f>'Chart of Accounts'!B32</f>
        <v>Leasehold improvements</v>
      </c>
      <c r="D37" s="76"/>
      <c r="E37" s="77"/>
      <c r="H37" s="11" t="b">
        <f>OR(IF(ISERR(D37&lt;&gt;0),FALSE,D37&lt;&gt;0),IF(ISERR(E37&lt;&gt;0),FALSE,E37&lt;&gt;0),IF(ISERR(#REF!&lt;&gt;0),FALSE,#REF!&lt;&gt;0),IF(ISERR(#REF!&lt;&gt;0),FALSE,#REF!&lt;&gt;0))</f>
        <v>0</v>
      </c>
    </row>
    <row r="38" spans="1:8" x14ac:dyDescent="0.25">
      <c r="A38" s="44">
        <f>'Chart of Accounts'!A33</f>
        <v>1601</v>
      </c>
      <c r="B38" s="44">
        <f>'Chart of Accounts'!D33</f>
        <v>181</v>
      </c>
      <c r="C38" s="15" t="str">
        <f>'Chart of Accounts'!B33</f>
        <v>Acc amortization - Building</v>
      </c>
      <c r="D38" s="76"/>
      <c r="E38" s="77"/>
      <c r="H38" s="11" t="b">
        <f>OR(IF(ISERR(D38&lt;&gt;0),FALSE,D38&lt;&gt;0),IF(ISERR(E38&lt;&gt;0),FALSE,E38&lt;&gt;0),IF(ISERR(#REF!&lt;&gt;0),FALSE,#REF!&lt;&gt;0),IF(ISERR(#REF!&lt;&gt;0),FALSE,#REF!&lt;&gt;0))</f>
        <v>0</v>
      </c>
    </row>
    <row r="39" spans="1:8" x14ac:dyDescent="0.25">
      <c r="A39" s="44">
        <f>'Chart of Accounts'!A34</f>
        <v>1602</v>
      </c>
      <c r="B39" s="44">
        <f>'Chart of Accounts'!D34</f>
        <v>181</v>
      </c>
      <c r="C39" s="15" t="str">
        <f>'Chart of Accounts'!B34</f>
        <v>Acc amortization - Automobiles</v>
      </c>
      <c r="D39" s="76"/>
      <c r="E39" s="77"/>
      <c r="H39" s="11" t="b">
        <f>OR(IF(ISERR(D39&lt;&gt;0),FALSE,D39&lt;&gt;0),IF(ISERR(E39&lt;&gt;0),FALSE,E39&lt;&gt;0),IF(ISERR(#REF!&lt;&gt;0),FALSE,#REF!&lt;&gt;0),IF(ISERR(#REF!&lt;&gt;0),FALSE,#REF!&lt;&gt;0))</f>
        <v>0</v>
      </c>
    </row>
    <row r="40" spans="1:8" x14ac:dyDescent="0.25">
      <c r="A40" s="44">
        <f>'Chart of Accounts'!A35</f>
        <v>1603</v>
      </c>
      <c r="B40" s="44">
        <f>'Chart of Accounts'!D35</f>
        <v>181</v>
      </c>
      <c r="C40" s="15" t="str">
        <f>'Chart of Accounts'!B35</f>
        <v>Acc amortization - Computer equipment</v>
      </c>
      <c r="D40" s="76"/>
      <c r="E40" s="77"/>
      <c r="H40" s="11" t="b">
        <f>OR(IF(ISERR(D40&lt;&gt;0),FALSE,D40&lt;&gt;0),IF(ISERR(E40&lt;&gt;0),FALSE,E40&lt;&gt;0),IF(ISERR(#REF!&lt;&gt;0),FALSE,#REF!&lt;&gt;0),IF(ISERR(#REF!&lt;&gt;0),FALSE,#REF!&lt;&gt;0))</f>
        <v>0</v>
      </c>
    </row>
    <row r="41" spans="1:8" x14ac:dyDescent="0.25">
      <c r="A41" s="44">
        <f>'Chart of Accounts'!A36</f>
        <v>1604</v>
      </c>
      <c r="B41" s="44">
        <f>'Chart of Accounts'!D36</f>
        <v>181</v>
      </c>
      <c r="C41" s="15" t="str">
        <f>'Chart of Accounts'!B36</f>
        <v>Acc amortization - Software</v>
      </c>
      <c r="D41" s="76"/>
      <c r="E41" s="77"/>
      <c r="H41" s="11" t="b">
        <f>OR(IF(ISERR(D41&lt;&gt;0),FALSE,D41&lt;&gt;0),IF(ISERR(E41&lt;&gt;0),FALSE,E41&lt;&gt;0),IF(ISERR(#REF!&lt;&gt;0),FALSE,#REF!&lt;&gt;0),IF(ISERR(#REF!&lt;&gt;0),FALSE,#REF!&lt;&gt;0))</f>
        <v>0</v>
      </c>
    </row>
    <row r="42" spans="1:8" x14ac:dyDescent="0.25">
      <c r="A42" s="44">
        <f>'Chart of Accounts'!A37</f>
        <v>1605</v>
      </c>
      <c r="B42" s="44">
        <f>'Chart of Accounts'!D37</f>
        <v>181</v>
      </c>
      <c r="C42" s="15" t="str">
        <f>'Chart of Accounts'!B37</f>
        <v>Acc amortization - Office furniture / equipment</v>
      </c>
      <c r="D42" s="76"/>
      <c r="E42" s="77"/>
      <c r="H42" s="11" t="b">
        <f>OR(IF(ISERR(D42&lt;&gt;0),FALSE,D42&lt;&gt;0),IF(ISERR(E42&lt;&gt;0),FALSE,E42&lt;&gt;0),IF(ISERR(#REF!&lt;&gt;0),FALSE,#REF!&lt;&gt;0),IF(ISERR(#REF!&lt;&gt;0),FALSE,#REF!&lt;&gt;0))</f>
        <v>0</v>
      </c>
    </row>
    <row r="43" spans="1:8" x14ac:dyDescent="0.25">
      <c r="A43" s="44">
        <f>'Chart of Accounts'!A38</f>
        <v>1606</v>
      </c>
      <c r="B43" s="44">
        <f>'Chart of Accounts'!D38</f>
        <v>181</v>
      </c>
      <c r="C43" s="15" t="str">
        <f>'Chart of Accounts'!B38</f>
        <v>Acc amortization - Manufacturing equipment</v>
      </c>
      <c r="D43" s="76"/>
      <c r="E43" s="77"/>
      <c r="H43" s="11" t="b">
        <f>OR(IF(ISERR(D43&lt;&gt;0),FALSE,D43&lt;&gt;0),IF(ISERR(E43&lt;&gt;0),FALSE,E43&lt;&gt;0),IF(ISERR(#REF!&lt;&gt;0),FALSE,#REF!&lt;&gt;0),IF(ISERR(#REF!&lt;&gt;0),FALSE,#REF!&lt;&gt;0))</f>
        <v>0</v>
      </c>
    </row>
    <row r="44" spans="1:8" x14ac:dyDescent="0.25">
      <c r="A44" s="44">
        <f>'Chart of Accounts'!A39</f>
        <v>1607</v>
      </c>
      <c r="B44" s="44">
        <f>'Chart of Accounts'!D39</f>
        <v>181</v>
      </c>
      <c r="C44" s="15" t="str">
        <f>'Chart of Accounts'!B39</f>
        <v>Acc amortization - Leasehold improvements</v>
      </c>
      <c r="D44" s="76"/>
      <c r="E44" s="77"/>
      <c r="H44" s="11" t="b">
        <f>OR(IF(ISERR(D44&lt;&gt;0),FALSE,D44&lt;&gt;0),IF(ISERR(E44&lt;&gt;0),FALSE,E44&lt;&gt;0),IF(ISERR(#REF!&lt;&gt;0),FALSE,#REF!&lt;&gt;0),IF(ISERR(#REF!&lt;&gt;0),FALSE,#REF!&lt;&gt;0))</f>
        <v>0</v>
      </c>
    </row>
    <row r="45" spans="1:8" x14ac:dyDescent="0.25">
      <c r="A45" s="44">
        <f>'Chart of Accounts'!A40</f>
        <v>1700</v>
      </c>
      <c r="B45" s="44">
        <f>'Chart of Accounts'!D40</f>
        <v>190</v>
      </c>
      <c r="C45" s="15" t="str">
        <f>'Chart of Accounts'!B40</f>
        <v>Goodwill</v>
      </c>
      <c r="D45" s="76"/>
      <c r="E45" s="77"/>
      <c r="H45" s="11" t="b">
        <f>OR(IF(ISERR(D45&lt;&gt;0),FALSE,D45&lt;&gt;0),IF(ISERR(E45&lt;&gt;0),FALSE,E45&lt;&gt;0),IF(ISERR(#REF!&lt;&gt;0),FALSE,#REF!&lt;&gt;0),IF(ISERR(#REF!&lt;&gt;0),FALSE,#REF!&lt;&gt;0))</f>
        <v>0</v>
      </c>
    </row>
    <row r="46" spans="1:8" x14ac:dyDescent="0.25">
      <c r="A46" s="44">
        <f>'Chart of Accounts'!A41</f>
        <v>1701</v>
      </c>
      <c r="B46" s="44">
        <f>'Chart of Accounts'!D41</f>
        <v>195</v>
      </c>
      <c r="C46" s="15" t="str">
        <f>'Chart of Accounts'!B41</f>
        <v>Incorporation costs</v>
      </c>
      <c r="D46" s="76"/>
      <c r="E46" s="77"/>
      <c r="H46" s="11" t="b">
        <f>OR(IF(ISERR(D46&lt;&gt;0),FALSE,D46&lt;&gt;0),IF(ISERR(E46&lt;&gt;0),FALSE,E46&lt;&gt;0),IF(ISERR(#REF!&lt;&gt;0),FALSE,#REF!&lt;&gt;0),IF(ISERR(#REF!&lt;&gt;0),FALSE,#REF!&lt;&gt;0))</f>
        <v>0</v>
      </c>
    </row>
    <row r="47" spans="1:8" x14ac:dyDescent="0.25">
      <c r="A47" s="44">
        <f>'Chart of Accounts'!A42</f>
        <v>2000</v>
      </c>
      <c r="B47" s="44">
        <f>'Chart of Accounts'!D42</f>
        <v>200</v>
      </c>
      <c r="C47" s="15" t="str">
        <f>'Chart of Accounts'!B42</f>
        <v>Short term bank loans</v>
      </c>
      <c r="D47" s="76"/>
      <c r="E47" s="77"/>
      <c r="H47" s="11" t="b">
        <f>OR(IF(ISERR(D47&lt;&gt;0),FALSE,D47&lt;&gt;0),IF(ISERR(E47&lt;&gt;0),FALSE,E47&lt;&gt;0),IF(ISERR(#REF!&lt;&gt;0),FALSE,#REF!&lt;&gt;0),IF(ISERR(#REF!&lt;&gt;0),FALSE,#REF!&lt;&gt;0))</f>
        <v>0</v>
      </c>
    </row>
    <row r="48" spans="1:8" x14ac:dyDescent="0.25">
      <c r="A48" s="44">
        <f>'Chart of Accounts'!A43</f>
        <v>2001</v>
      </c>
      <c r="B48" s="44">
        <f>'Chart of Accounts'!D43</f>
        <v>205</v>
      </c>
      <c r="C48" s="15" t="str">
        <f>'Chart of Accounts'!B43</f>
        <v>Short term other loans</v>
      </c>
      <c r="D48" s="76"/>
      <c r="E48" s="77"/>
      <c r="H48" s="11" t="b">
        <f>OR(IF(ISERR(D48&lt;&gt;0),FALSE,D48&lt;&gt;0),IF(ISERR(E48&lt;&gt;0),FALSE,E48&lt;&gt;0),IF(ISERR(#REF!&lt;&gt;0),FALSE,#REF!&lt;&gt;0),IF(ISERR(#REF!&lt;&gt;0),FALSE,#REF!&lt;&gt;0))</f>
        <v>0</v>
      </c>
    </row>
    <row r="49" spans="1:8" x14ac:dyDescent="0.25">
      <c r="A49" s="40">
        <f>'Chart of Accounts'!A44</f>
        <v>2100</v>
      </c>
      <c r="B49" s="40">
        <f>'Chart of Accounts'!D44</f>
        <v>207</v>
      </c>
      <c r="C49" s="41" t="str">
        <f>'Chart of Accounts'!B44</f>
        <v>Unearned revenue</v>
      </c>
      <c r="D49" s="78"/>
      <c r="E49" s="79"/>
      <c r="H49" s="11" t="b">
        <f>OR(IF(ISERR(D49&lt;&gt;0),FALSE,D49&lt;&gt;0),IF(ISERR(E49&lt;&gt;0),FALSE,E49&lt;&gt;0),IF(ISERR(#REF!&lt;&gt;0),FALSE,#REF!&lt;&gt;0),IF(ISERR(#REF!&lt;&gt;0),FALSE,#REF!&lt;&gt;0))</f>
        <v>0</v>
      </c>
    </row>
    <row r="50" spans="1:8" x14ac:dyDescent="0.25">
      <c r="A50" s="44">
        <f>'Chart of Accounts'!A45</f>
        <v>2200</v>
      </c>
      <c r="B50" s="44">
        <f>'Chart of Accounts'!D45</f>
        <v>210</v>
      </c>
      <c r="C50" s="15" t="str">
        <f>'Chart of Accounts'!B45</f>
        <v>Accounts payable</v>
      </c>
      <c r="D50" s="76"/>
      <c r="E50" s="77"/>
      <c r="H50" s="11" t="b">
        <f>OR(IF(ISERR(D50&lt;&gt;0),FALSE,D50&lt;&gt;0),IF(ISERR(E50&lt;&gt;0),FALSE,E50&lt;&gt;0),IF(ISERR(#REF!&lt;&gt;0),FALSE,#REF!&lt;&gt;0),IF(ISERR(#REF!&lt;&gt;0),FALSE,#REF!&lt;&gt;0))</f>
        <v>0</v>
      </c>
    </row>
    <row r="51" spans="1:8" x14ac:dyDescent="0.25">
      <c r="A51" s="44">
        <f>'Chart of Accounts'!A46</f>
        <v>2201</v>
      </c>
      <c r="B51" s="44">
        <f>'Chart of Accounts'!D46</f>
        <v>211</v>
      </c>
      <c r="C51" s="15" t="str">
        <f>'Chart of Accounts'!B46</f>
        <v>Interest payable</v>
      </c>
      <c r="D51" s="76"/>
      <c r="E51" s="77"/>
      <c r="H51" s="11" t="b">
        <f>OR(IF(ISERR(D51&lt;&gt;0),FALSE,D51&lt;&gt;0),IF(ISERR(E51&lt;&gt;0),FALSE,E51&lt;&gt;0),IF(ISERR(#REF!&lt;&gt;0),FALSE,#REF!&lt;&gt;0),IF(ISERR(#REF!&lt;&gt;0),FALSE,#REF!&lt;&gt;0))</f>
        <v>0</v>
      </c>
    </row>
    <row r="52" spans="1:8" x14ac:dyDescent="0.25">
      <c r="A52" s="44">
        <f>'Chart of Accounts'!A47</f>
        <v>2202</v>
      </c>
      <c r="B52" s="44">
        <f>'Chart of Accounts'!D47</f>
        <v>212</v>
      </c>
      <c r="C52" s="15" t="str">
        <f>'Chart of Accounts'!B47</f>
        <v>Notes payable</v>
      </c>
      <c r="D52" s="76"/>
      <c r="E52" s="77"/>
      <c r="H52" s="11" t="b">
        <f>OR(IF(ISERR(D52&lt;&gt;0),FALSE,D52&lt;&gt;0),IF(ISERR(E52&lt;&gt;0),FALSE,E52&lt;&gt;0),IF(ISERR(#REF!&lt;&gt;0),FALSE,#REF!&lt;&gt;0),IF(ISERR(#REF!&lt;&gt;0),FALSE,#REF!&lt;&gt;0))</f>
        <v>0</v>
      </c>
    </row>
    <row r="53" spans="1:8" x14ac:dyDescent="0.25">
      <c r="A53" s="44">
        <f>'Chart of Accounts'!A48</f>
        <v>2203</v>
      </c>
      <c r="B53" s="44">
        <f>'Chart of Accounts'!D48</f>
        <v>211</v>
      </c>
      <c r="C53" s="15" t="str">
        <f>'Chart of Accounts'!B48</f>
        <v>Accounts payable - other</v>
      </c>
      <c r="D53" s="76"/>
      <c r="E53" s="77"/>
      <c r="H53" s="11" t="b">
        <f>OR(IF(ISERR(D53&lt;&gt;0),FALSE,D53&lt;&gt;0),IF(ISERR(E53&lt;&gt;0),FALSE,E53&lt;&gt;0),IF(ISERR(#REF!&lt;&gt;0),FALSE,#REF!&lt;&gt;0),IF(ISERR(#REF!&lt;&gt;0),FALSE,#REF!&lt;&gt;0))</f>
        <v>0</v>
      </c>
    </row>
    <row r="54" spans="1:8" x14ac:dyDescent="0.25">
      <c r="A54" s="44">
        <f>'Chart of Accounts'!A49</f>
        <v>2204</v>
      </c>
      <c r="B54" s="44">
        <f>'Chart of Accounts'!D49</f>
        <v>220</v>
      </c>
      <c r="C54" s="15" t="str">
        <f>'Chart of Accounts'!B49</f>
        <v>Salaries payable</v>
      </c>
      <c r="D54" s="76"/>
      <c r="E54" s="77"/>
      <c r="H54" s="11" t="b">
        <f>OR(IF(ISERR(D54&lt;&gt;0),FALSE,D54&lt;&gt;0),IF(ISERR(E54&lt;&gt;0),FALSE,E54&lt;&gt;0),IF(ISERR(#REF!&lt;&gt;0),FALSE,#REF!&lt;&gt;0),IF(ISERR(#REF!&lt;&gt;0),FALSE,#REF!&lt;&gt;0))</f>
        <v>0</v>
      </c>
    </row>
    <row r="55" spans="1:8" x14ac:dyDescent="0.25">
      <c r="A55" s="44">
        <f>'Chart of Accounts'!A50</f>
        <v>2205</v>
      </c>
      <c r="B55" s="44">
        <f>'Chart of Accounts'!D50</f>
        <v>220</v>
      </c>
      <c r="C55" s="15" t="str">
        <f>'Chart of Accounts'!B50</f>
        <v>Tax deductions payable</v>
      </c>
      <c r="D55" s="76"/>
      <c r="E55" s="77"/>
      <c r="H55" s="11" t="b">
        <f>OR(IF(ISERR(D55&lt;&gt;0),FALSE,D55&lt;&gt;0),IF(ISERR(E55&lt;&gt;0),FALSE,E55&lt;&gt;0),IF(ISERR(#REF!&lt;&gt;0),FALSE,#REF!&lt;&gt;0),IF(ISERR(#REF!&lt;&gt;0),FALSE,#REF!&lt;&gt;0))</f>
        <v>0</v>
      </c>
    </row>
    <row r="56" spans="1:8" x14ac:dyDescent="0.25">
      <c r="A56" s="44">
        <f>'Chart of Accounts'!A51</f>
        <v>2300</v>
      </c>
      <c r="B56" s="44">
        <f>'Chart of Accounts'!D51</f>
        <v>230</v>
      </c>
      <c r="C56" s="15" t="str">
        <f>'Chart of Accounts'!B51</f>
        <v>Income taxes payable</v>
      </c>
      <c r="D56" s="76"/>
      <c r="E56" s="77"/>
      <c r="H56" s="11" t="b">
        <f>OR(IF(ISERR(D56&lt;&gt;0),FALSE,D56&lt;&gt;0),IF(ISERR(E56&lt;&gt;0),FALSE,E56&lt;&gt;0),IF(ISERR(#REF!&lt;&gt;0),FALSE,#REF!&lt;&gt;0),IF(ISERR(#REF!&lt;&gt;0),FALSE,#REF!&lt;&gt;0))</f>
        <v>0</v>
      </c>
    </row>
    <row r="57" spans="1:8" x14ac:dyDescent="0.25">
      <c r="A57" s="44">
        <f>'Chart of Accounts'!A52</f>
        <v>2301</v>
      </c>
      <c r="B57" s="44">
        <f>'Chart of Accounts'!D52</f>
        <v>225</v>
      </c>
      <c r="C57" s="15" t="str">
        <f>'Chart of Accounts'!B52</f>
        <v>HST payable</v>
      </c>
      <c r="D57" s="76"/>
      <c r="E57" s="77"/>
      <c r="H57" s="11" t="b">
        <f>OR(IF(ISERR(D57&lt;&gt;0),FALSE,D57&lt;&gt;0),IF(ISERR(E57&lt;&gt;0),FALSE,E57&lt;&gt;0),IF(ISERR(#REF!&lt;&gt;0),FALSE,#REF!&lt;&gt;0),IF(ISERR(#REF!&lt;&gt;0),FALSE,#REF!&lt;&gt;0))</f>
        <v>0</v>
      </c>
    </row>
    <row r="58" spans="1:8" x14ac:dyDescent="0.25">
      <c r="A58" s="44">
        <f>'Chart of Accounts'!A53</f>
        <v>2400</v>
      </c>
      <c r="B58" s="44">
        <f>'Chart of Accounts'!D53</f>
        <v>206</v>
      </c>
      <c r="C58" s="15" t="str">
        <f>'Chart of Accounts'!B53</f>
        <v>Current portion of long term bank loans</v>
      </c>
      <c r="D58" s="76"/>
      <c r="E58" s="77"/>
      <c r="H58" s="11" t="b">
        <f>OR(IF(ISERR(D58&lt;&gt;0),FALSE,D58&lt;&gt;0),IF(ISERR(E58&lt;&gt;0),FALSE,E58&lt;&gt;0),IF(ISERR(#REF!&lt;&gt;0),FALSE,#REF!&lt;&gt;0),IF(ISERR(#REF!&lt;&gt;0),FALSE,#REF!&lt;&gt;0))</f>
        <v>0</v>
      </c>
    </row>
    <row r="59" spans="1:8" x14ac:dyDescent="0.25">
      <c r="A59" s="44">
        <f>'Chart of Accounts'!A54</f>
        <v>2410</v>
      </c>
      <c r="B59" s="44">
        <f>'Chart of Accounts'!D54</f>
        <v>246</v>
      </c>
      <c r="C59" s="15" t="str">
        <f>'Chart of Accounts'!B54</f>
        <v>Dividends payable</v>
      </c>
      <c r="D59" s="76"/>
      <c r="E59" s="77"/>
      <c r="H59" s="11" t="b">
        <f>OR(IF(ISERR(D59&lt;&gt;0),FALSE,D59&lt;&gt;0),IF(ISERR(E59&lt;&gt;0),FALSE,E59&lt;&gt;0),IF(ISERR(#REF!&lt;&gt;0),FALSE,#REF!&lt;&gt;0),IF(ISERR(#REF!&lt;&gt;0),FALSE,#REF!&lt;&gt;0))</f>
        <v>0</v>
      </c>
    </row>
    <row r="60" spans="1:8" x14ac:dyDescent="0.25">
      <c r="A60" s="44">
        <f>'Chart of Accounts'!A55</f>
        <v>2420</v>
      </c>
      <c r="B60" s="44">
        <f>'Chart of Accounts'!D55</f>
        <v>250</v>
      </c>
      <c r="C60" s="15" t="str">
        <f>'Chart of Accounts'!B55</f>
        <v>Long term bank loans</v>
      </c>
      <c r="D60" s="76"/>
      <c r="E60" s="77"/>
      <c r="H60" s="11" t="b">
        <f>OR(IF(ISERR(D60&lt;&gt;0),FALSE,D60&lt;&gt;0),IF(ISERR(E60&lt;&gt;0),FALSE,E60&lt;&gt;0),IF(ISERR(#REF!&lt;&gt;0),FALSE,#REF!&lt;&gt;0),IF(ISERR(#REF!&lt;&gt;0),FALSE,#REF!&lt;&gt;0))</f>
        <v>0</v>
      </c>
    </row>
    <row r="61" spans="1:8" x14ac:dyDescent="0.25">
      <c r="A61" s="44">
        <f>'Chart of Accounts'!A56</f>
        <v>2421</v>
      </c>
      <c r="B61" s="44">
        <f>'Chart of Accounts'!D56</f>
        <v>251</v>
      </c>
      <c r="C61" s="15" t="str">
        <f>'Chart of Accounts'!B56</f>
        <v>Long term other loans</v>
      </c>
      <c r="D61" s="76"/>
      <c r="E61" s="77"/>
      <c r="H61" s="11" t="b">
        <f>OR(IF(ISERR(D61&lt;&gt;0),FALSE,D61&lt;&gt;0),IF(ISERR(E61&lt;&gt;0),FALSE,E61&lt;&gt;0),IF(ISERR(#REF!&lt;&gt;0),FALSE,#REF!&lt;&gt;0),IF(ISERR(#REF!&lt;&gt;0),FALSE,#REF!&lt;&gt;0))</f>
        <v>0</v>
      </c>
    </row>
    <row r="62" spans="1:8" x14ac:dyDescent="0.25">
      <c r="A62" s="40">
        <f>'Chart of Accounts'!A57</f>
        <v>2422</v>
      </c>
      <c r="B62" s="40">
        <f>'Chart of Accounts'!D57</f>
        <v>252</v>
      </c>
      <c r="C62" s="41" t="str">
        <f>'Chart of Accounts'!B57</f>
        <v>Mortgage payable</v>
      </c>
      <c r="D62" s="78"/>
      <c r="E62" s="79"/>
      <c r="H62" s="11" t="b">
        <f>OR(IF(ISERR(D62&lt;&gt;0),FALSE,D62&lt;&gt;0),IF(ISERR(E62&lt;&gt;0),FALSE,E62&lt;&gt;0),IF(ISERR(#REF!&lt;&gt;0),FALSE,#REF!&lt;&gt;0),IF(ISERR(#REF!&lt;&gt;0),FALSE,#REF!&lt;&gt;0))</f>
        <v>0</v>
      </c>
    </row>
    <row r="63" spans="1:8" x14ac:dyDescent="0.25">
      <c r="A63" s="44">
        <f>'Chart of Accounts'!A58</f>
        <v>2430</v>
      </c>
      <c r="B63" s="44">
        <f>'Chart of Accounts'!D58</f>
        <v>255</v>
      </c>
      <c r="C63" s="15" t="str">
        <f>'Chart of Accounts'!B58</f>
        <v>Deferred income taxes</v>
      </c>
      <c r="D63" s="76"/>
      <c r="E63" s="77"/>
      <c r="H63" s="11" t="b">
        <f>OR(IF(ISERR(D63&lt;&gt;0),FALSE,D63&lt;&gt;0),IF(ISERR(E63&lt;&gt;0),FALSE,E63&lt;&gt;0),IF(ISERR(#REF!&lt;&gt;0),FALSE,#REF!&lt;&gt;0),IF(ISERR(#REF!&lt;&gt;0),FALSE,#REF!&lt;&gt;0))</f>
        <v>0</v>
      </c>
    </row>
    <row r="64" spans="1:8" x14ac:dyDescent="0.25">
      <c r="A64" s="44">
        <f>'Chart of Accounts'!A59</f>
        <v>3000</v>
      </c>
      <c r="B64" s="44">
        <f>'Chart of Accounts'!D59</f>
        <v>300</v>
      </c>
      <c r="C64" s="15" t="str">
        <f>'Chart of Accounts'!B59</f>
        <v>Owner's capital</v>
      </c>
      <c r="D64" s="76"/>
      <c r="E64" s="77">
        <v>6000</v>
      </c>
      <c r="H64" s="11" t="b">
        <f>OR(IF(ISERR(D64&lt;&gt;0),FALSE,D64&lt;&gt;0),IF(ISERR(E64&lt;&gt;0),FALSE,E64&lt;&gt;0),IF(ISERR(#REF!&lt;&gt;0),FALSE,#REF!&lt;&gt;0),IF(ISERR(#REF!&lt;&gt;0),FALSE,#REF!&lt;&gt;0))</f>
        <v>1</v>
      </c>
    </row>
    <row r="65" spans="1:8" x14ac:dyDescent="0.25">
      <c r="A65" s="44">
        <f>'Chart of Accounts'!A60</f>
        <v>3001</v>
      </c>
      <c r="B65" s="44">
        <f>'Chart of Accounts'!D60</f>
        <v>301</v>
      </c>
      <c r="C65" s="15" t="str">
        <f>'Chart of Accounts'!B60</f>
        <v>Owner's investment</v>
      </c>
      <c r="D65" s="76"/>
      <c r="E65" s="77"/>
      <c r="H65" s="11" t="b">
        <f>OR(IF(ISERR(D65&lt;&gt;0),FALSE,D65&lt;&gt;0),IF(ISERR(E65&lt;&gt;0),FALSE,E65&lt;&gt;0),IF(ISERR(#REF!&lt;&gt;0),FALSE,#REF!&lt;&gt;0),IF(ISERR(#REF!&lt;&gt;0),FALSE,#REF!&lt;&gt;0))</f>
        <v>0</v>
      </c>
    </row>
    <row r="66" spans="1:8" x14ac:dyDescent="0.25">
      <c r="A66" s="44">
        <f>'Chart of Accounts'!A61</f>
        <v>3002</v>
      </c>
      <c r="B66" s="44">
        <f>'Chart of Accounts'!D61</f>
        <v>302</v>
      </c>
      <c r="C66" s="15" t="str">
        <f>'Chart of Accounts'!B61</f>
        <v>Owner's drawings</v>
      </c>
      <c r="D66" s="76"/>
      <c r="E66" s="77"/>
      <c r="H66" s="11" t="b">
        <f>OR(IF(ISERR(D66&lt;&gt;0),FALSE,D66&lt;&gt;0),IF(ISERR(E66&lt;&gt;0),FALSE,E66&lt;&gt;0),IF(ISERR(#REF!&lt;&gt;0),FALSE,#REF!&lt;&gt;0),IF(ISERR(#REF!&lt;&gt;0),FALSE,#REF!&lt;&gt;0))</f>
        <v>0</v>
      </c>
    </row>
    <row r="67" spans="1:8" x14ac:dyDescent="0.25">
      <c r="A67" s="44">
        <f>'Chart of Accounts'!A62</f>
        <v>3100</v>
      </c>
      <c r="B67" s="44">
        <f>'Chart of Accounts'!D62</f>
        <v>310</v>
      </c>
      <c r="C67" s="15" t="str">
        <f>'Chart of Accounts'!B62</f>
        <v>Common shares</v>
      </c>
      <c r="D67" s="76"/>
      <c r="E67" s="77"/>
      <c r="H67" s="11" t="b">
        <f>OR(IF(ISERR(D67&lt;&gt;0),FALSE,D67&lt;&gt;0),IF(ISERR(E67&lt;&gt;0),FALSE,E67&lt;&gt;0),IF(ISERR(#REF!&lt;&gt;0),FALSE,#REF!&lt;&gt;0),IF(ISERR(#REF!&lt;&gt;0),FALSE,#REF!&lt;&gt;0))</f>
        <v>0</v>
      </c>
    </row>
    <row r="68" spans="1:8" x14ac:dyDescent="0.25">
      <c r="A68" s="44">
        <f>'Chart of Accounts'!A63</f>
        <v>3200</v>
      </c>
      <c r="B68" s="44">
        <f>'Chart of Accounts'!D63</f>
        <v>320</v>
      </c>
      <c r="C68" s="15" t="str">
        <f>'Chart of Accounts'!B63</f>
        <v>Preferred shares</v>
      </c>
      <c r="D68" s="76"/>
      <c r="E68" s="77"/>
      <c r="H68" s="11" t="b">
        <f>OR(IF(ISERR(D68&lt;&gt;0),FALSE,D68&lt;&gt;0),IF(ISERR(E68&lt;&gt;0),FALSE,E68&lt;&gt;0),IF(ISERR(#REF!&lt;&gt;0),FALSE,#REF!&lt;&gt;0),IF(ISERR(#REF!&lt;&gt;0),FALSE,#REF!&lt;&gt;0))</f>
        <v>0</v>
      </c>
    </row>
    <row r="69" spans="1:8" x14ac:dyDescent="0.25">
      <c r="A69" s="44">
        <f>'Chart of Accounts'!A64</f>
        <v>3300</v>
      </c>
      <c r="B69" s="44">
        <f>'Chart of Accounts'!D64</f>
        <v>330</v>
      </c>
      <c r="C69" s="15" t="str">
        <f>'Chart of Accounts'!B64</f>
        <v>Retained earnings</v>
      </c>
      <c r="D69" s="76"/>
      <c r="E69" s="77"/>
      <c r="H69" s="11" t="b">
        <f>OR(IF(ISERR(D69&lt;&gt;0),FALSE,D69&lt;&gt;0),IF(ISERR(E69&lt;&gt;0),FALSE,E69&lt;&gt;0),IF(ISERR(#REF!&lt;&gt;0),FALSE,#REF!&lt;&gt;0),IF(ISERR(#REF!&lt;&gt;0),FALSE,#REF!&lt;&gt;0))</f>
        <v>0</v>
      </c>
    </row>
    <row r="70" spans="1:8" x14ac:dyDescent="0.25">
      <c r="A70" s="44">
        <f>'Chart of Accounts'!A65</f>
        <v>3400</v>
      </c>
      <c r="B70" s="44">
        <f>'Chart of Accounts'!D65</f>
        <v>340</v>
      </c>
      <c r="C70" s="15" t="str">
        <f>'Chart of Accounts'!B65</f>
        <v>Dividends</v>
      </c>
      <c r="D70" s="76"/>
      <c r="E70" s="77"/>
      <c r="H70" s="11" t="b">
        <f>OR(IF(ISERR(D70&lt;&gt;0),FALSE,D70&lt;&gt;0),IF(ISERR(E70&lt;&gt;0),FALSE,E70&lt;&gt;0),IF(ISERR(#REF!&lt;&gt;0),FALSE,#REF!&lt;&gt;0),IF(ISERR(#REF!&lt;&gt;0),FALSE,#REF!&lt;&gt;0))</f>
        <v>0</v>
      </c>
    </row>
    <row r="71" spans="1:8" x14ac:dyDescent="0.25">
      <c r="A71" s="44">
        <f>'Chart of Accounts'!A66</f>
        <v>4000</v>
      </c>
      <c r="B71" s="44">
        <f>'Chart of Accounts'!D66</f>
        <v>400</v>
      </c>
      <c r="C71" s="15" t="str">
        <f>'Chart of Accounts'!B66</f>
        <v>Revenue</v>
      </c>
      <c r="D71" s="76"/>
      <c r="E71" s="77"/>
      <c r="H71" s="11" t="b">
        <f>OR(IF(ISERR(D71&lt;&gt;0),FALSE,D71&lt;&gt;0),IF(ISERR(E71&lt;&gt;0),FALSE,E71&lt;&gt;0),IF(ISERR(#REF!&lt;&gt;0),FALSE,#REF!&lt;&gt;0),IF(ISERR(#REF!&lt;&gt;0),FALSE,#REF!&lt;&gt;0))</f>
        <v>0</v>
      </c>
    </row>
    <row r="72" spans="1:8" x14ac:dyDescent="0.25">
      <c r="A72" s="44">
        <f>'Chart of Accounts'!A67</f>
        <v>4001</v>
      </c>
      <c r="B72" s="44">
        <f>'Chart of Accounts'!D67</f>
        <v>400</v>
      </c>
      <c r="C72" s="15" t="str">
        <f>'Chart of Accounts'!B67</f>
        <v>Sales</v>
      </c>
      <c r="D72" s="76"/>
      <c r="E72" s="77"/>
      <c r="H72" s="11" t="b">
        <f>OR(IF(ISERR(D72&lt;&gt;0),FALSE,D72&lt;&gt;0),IF(ISERR(E72&lt;&gt;0),FALSE,E72&lt;&gt;0),IF(ISERR(#REF!&lt;&gt;0),FALSE,#REF!&lt;&gt;0),IF(ISERR(#REF!&lt;&gt;0),FALSE,#REF!&lt;&gt;0))</f>
        <v>0</v>
      </c>
    </row>
    <row r="73" spans="1:8" x14ac:dyDescent="0.25">
      <c r="A73" s="44">
        <f>'Chart of Accounts'!A68</f>
        <v>4002</v>
      </c>
      <c r="B73" s="102">
        <f>'Chart of Accounts'!D68</f>
        <v>400</v>
      </c>
      <c r="C73" s="15" t="str">
        <f>'Chart of Accounts'!B68</f>
        <v>Service revenue</v>
      </c>
      <c r="D73" s="76"/>
      <c r="E73" s="77"/>
      <c r="H73" s="11" t="b">
        <f>OR(IF(ISERR(D73&lt;&gt;0),FALSE,D73&lt;&gt;0),IF(ISERR(E73&lt;&gt;0),FALSE,E73&lt;&gt;0),IF(ISERR(#REF!&lt;&gt;0),FALSE,#REF!&lt;&gt;0),IF(ISERR(#REF!&lt;&gt;0),FALSE,#REF!&lt;&gt;0))</f>
        <v>0</v>
      </c>
    </row>
    <row r="74" spans="1:8" x14ac:dyDescent="0.25">
      <c r="A74" s="44">
        <f>'Chart of Accounts'!A69</f>
        <v>4003</v>
      </c>
      <c r="B74" s="102">
        <f>'Chart of Accounts'!D69</f>
        <v>400</v>
      </c>
      <c r="C74" s="15" t="str">
        <f>'Chart of Accounts'!B69</f>
        <v>Fees earned</v>
      </c>
      <c r="D74" s="76"/>
      <c r="E74" s="77"/>
      <c r="H74" s="11" t="b">
        <f>OR(IF(ISERR(D74&lt;&gt;0),FALSE,D74&lt;&gt;0),IF(ISERR(E74&lt;&gt;0),FALSE,E74&lt;&gt;0),IF(ISERR(#REF!&lt;&gt;0),FALSE,#REF!&lt;&gt;0),IF(ISERR(#REF!&lt;&gt;0),FALSE,#REF!&lt;&gt;0))</f>
        <v>0</v>
      </c>
    </row>
    <row r="75" spans="1:8" x14ac:dyDescent="0.25">
      <c r="A75" s="44">
        <f>'Chart of Accounts'!A70</f>
        <v>4004</v>
      </c>
      <c r="B75" s="102">
        <f>'Chart of Accounts'!D70</f>
        <v>401</v>
      </c>
      <c r="C75" s="15" t="str">
        <f>'Chart of Accounts'!B70</f>
        <v>Interest income</v>
      </c>
      <c r="D75" s="76"/>
      <c r="E75" s="77"/>
      <c r="H75" s="11" t="b">
        <f>OR(IF(ISERR(D75&lt;&gt;0),FALSE,D75&lt;&gt;0),IF(ISERR(E75&lt;&gt;0),FALSE,E75&lt;&gt;0),IF(ISERR(#REF!&lt;&gt;0),FALSE,#REF!&lt;&gt;0),IF(ISERR(#REF!&lt;&gt;0),FALSE,#REF!&lt;&gt;0))</f>
        <v>0</v>
      </c>
    </row>
    <row r="76" spans="1:8" x14ac:dyDescent="0.25">
      <c r="A76" s="44">
        <f>'Chart of Accounts'!A71</f>
        <v>4005</v>
      </c>
      <c r="B76" s="102">
        <f>'Chart of Accounts'!D71</f>
        <v>402</v>
      </c>
      <c r="C76" s="15" t="str">
        <f>'Chart of Accounts'!B71</f>
        <v>Other sales</v>
      </c>
      <c r="D76" s="76"/>
      <c r="E76" s="77"/>
      <c r="H76" s="11" t="b">
        <f>OR(IF(ISERR(D76&lt;&gt;0),FALSE,D76&lt;&gt;0),IF(ISERR(E76&lt;&gt;0),FALSE,E76&lt;&gt;0),IF(ISERR(#REF!&lt;&gt;0),FALSE,#REF!&lt;&gt;0),IF(ISERR(#REF!&lt;&gt;0),FALSE,#REF!&lt;&gt;0))</f>
        <v>0</v>
      </c>
    </row>
    <row r="77" spans="1:8" x14ac:dyDescent="0.25">
      <c r="A77" s="102">
        <f>'Chart of Accounts'!A72</f>
        <v>4006</v>
      </c>
      <c r="B77" s="102">
        <f>'Chart of Accounts'!D72</f>
        <v>400</v>
      </c>
      <c r="C77" s="15" t="str">
        <f>'Chart of Accounts'!B72</f>
        <v>Commissions</v>
      </c>
      <c r="D77" s="76"/>
      <c r="E77" s="77"/>
      <c r="H77" s="11" t="b">
        <f>OR(IF(ISERR(D77&lt;&gt;0),FALSE,D77&lt;&gt;0),IF(ISERR(E77&lt;&gt;0),FALSE,E77&lt;&gt;0),IF(ISERR(#REF!&lt;&gt;0),FALSE,#REF!&lt;&gt;0),IF(ISERR(#REF!&lt;&gt;0),FALSE,#REF!&lt;&gt;0))</f>
        <v>0</v>
      </c>
    </row>
    <row r="78" spans="1:8" x14ac:dyDescent="0.25">
      <c r="A78" s="102">
        <f>'Chart of Accounts'!A73</f>
        <v>4007</v>
      </c>
      <c r="B78" s="102">
        <f>'Chart of Accounts'!D73</f>
        <v>402</v>
      </c>
      <c r="C78" s="15" t="str">
        <f>'Chart of Accounts'!B73</f>
        <v>Other income</v>
      </c>
      <c r="D78" s="76"/>
      <c r="E78" s="77"/>
      <c r="H78" s="11" t="b">
        <f>OR(IF(ISERR(D78&lt;&gt;0),FALSE,D78&lt;&gt;0),IF(ISERR(E78&lt;&gt;0),FALSE,E78&lt;&gt;0),IF(ISERR(#REF!&lt;&gt;0),FALSE,#REF!&lt;&gt;0),IF(ISERR(#REF!&lt;&gt;0),FALSE,#REF!&lt;&gt;0))</f>
        <v>0</v>
      </c>
    </row>
    <row r="79" spans="1:8" x14ac:dyDescent="0.25">
      <c r="A79" s="102">
        <f>'Chart of Accounts'!A74</f>
        <v>4100</v>
      </c>
      <c r="B79" s="102">
        <f>'Chart of Accounts'!D74</f>
        <v>403</v>
      </c>
      <c r="C79" s="15" t="str">
        <f>'Chart of Accounts'!B74</f>
        <v>Sales discounts</v>
      </c>
      <c r="D79" s="76"/>
      <c r="E79" s="79"/>
      <c r="H79" s="11" t="b">
        <f>OR(IF(ISERR(D79&lt;&gt;0),FALSE,D79&lt;&gt;0),IF(ISERR(#REF!&lt;&gt;0),FALSE,#REF!&lt;&gt;0),IF(ISERR(#REF!&lt;&gt;0),FALSE,#REF!&lt;&gt;0),IF(ISERR(#REF!&lt;&gt;0),FALSE,#REF!&lt;&gt;0))</f>
        <v>0</v>
      </c>
    </row>
    <row r="80" spans="1:8" x14ac:dyDescent="0.25">
      <c r="A80" s="40">
        <f>'Chart of Accounts'!A75</f>
        <v>4101</v>
      </c>
      <c r="B80" s="40">
        <f>'Chart of Accounts'!D75</f>
        <v>404</v>
      </c>
      <c r="C80" s="41" t="str">
        <f>'Chart of Accounts'!B75</f>
        <v>Sales returns and allowances</v>
      </c>
      <c r="D80" s="78"/>
      <c r="E80" s="79"/>
      <c r="H80" s="11" t="b">
        <f>OR(IF(ISERR(D80&lt;&gt;0),FALSE,D80&lt;&gt;0),IF(ISERR(E79&lt;&gt;0),FALSE,E79&lt;&gt;0),IF(ISERR(#REF!&lt;&gt;0),FALSE,#REF!&lt;&gt;0),IF(ISERR(#REF!&lt;&gt;0),FALSE,#REF!&lt;&gt;0))</f>
        <v>0</v>
      </c>
    </row>
    <row r="81" spans="1:8" x14ac:dyDescent="0.25">
      <c r="A81" s="44">
        <f>'Chart of Accounts'!A76</f>
        <v>5000</v>
      </c>
      <c r="B81" s="44">
        <f>'Chart of Accounts'!D76</f>
        <v>490</v>
      </c>
      <c r="C81" s="15" t="str">
        <f>'Chart of Accounts'!B76</f>
        <v>Inventory - opening</v>
      </c>
      <c r="D81" s="76">
        <v>3500</v>
      </c>
      <c r="E81" s="79"/>
      <c r="H81" s="11" t="b">
        <f>OR(IF(ISERR(D81&lt;&gt;0),FALSE,D81&lt;&gt;0),IF(ISERR(E80&lt;&gt;0),FALSE,E80&lt;&gt;0),IF(ISERR(#REF!&lt;&gt;0),FALSE,#REF!&lt;&gt;0),IF(ISERR(#REF!&lt;&gt;0),FALSE,#REF!&lt;&gt;0))</f>
        <v>1</v>
      </c>
    </row>
    <row r="82" spans="1:8" x14ac:dyDescent="0.25">
      <c r="A82" s="44">
        <f>'Chart of Accounts'!A77</f>
        <v>5001</v>
      </c>
      <c r="B82" s="44">
        <f>'Chart of Accounts'!D77</f>
        <v>491</v>
      </c>
      <c r="C82" s="15" t="str">
        <f>'Chart of Accounts'!B77</f>
        <v>Purchases</v>
      </c>
      <c r="D82" s="76"/>
      <c r="E82" s="77"/>
      <c r="H82" s="11" t="b">
        <f>OR(IF(ISERR(D82&lt;&gt;0),FALSE,D82&lt;&gt;0),IF(ISERR(E82&lt;&gt;0),FALSE,E82&lt;&gt;0),IF(ISERR(#REF!&lt;&gt;0),FALSE,#REF!&lt;&gt;0),IF(ISERR(#REF!&lt;&gt;0),FALSE,#REF!&lt;&gt;0))</f>
        <v>0</v>
      </c>
    </row>
    <row r="83" spans="1:8" x14ac:dyDescent="0.25">
      <c r="A83" s="44">
        <f>'Chart of Accounts'!A78</f>
        <v>5002</v>
      </c>
      <c r="B83" s="44">
        <f>'Chart of Accounts'!D78</f>
        <v>492</v>
      </c>
      <c r="C83" s="15" t="str">
        <f>'Chart of Accounts'!B78</f>
        <v>Purchase discounts</v>
      </c>
      <c r="D83" s="76"/>
      <c r="E83" s="77"/>
      <c r="H83" s="11" t="b">
        <f>OR(IF(ISERR(D83&lt;&gt;0),FALSE,D83&lt;&gt;0),IF(ISERR(E83&lt;&gt;0),FALSE,E83&lt;&gt;0),IF(ISERR(#REF!&lt;&gt;0),FALSE,#REF!&lt;&gt;0),IF(ISERR(#REF!&lt;&gt;0),FALSE,#REF!&lt;&gt;0))</f>
        <v>0</v>
      </c>
    </row>
    <row r="84" spans="1:8" x14ac:dyDescent="0.25">
      <c r="A84" s="80">
        <f>'Chart of Accounts'!A79</f>
        <v>5003</v>
      </c>
      <c r="B84" s="80">
        <f>'Chart of Accounts'!D79</f>
        <v>493</v>
      </c>
      <c r="C84" s="15" t="str">
        <f>'Chart of Accounts'!B79</f>
        <v>Purchase returns and allowances</v>
      </c>
      <c r="D84" s="76"/>
      <c r="E84" s="77"/>
      <c r="H84" s="11" t="b">
        <f>OR(IF(ISERR(D84&lt;&gt;0),FALSE,D84&lt;&gt;0),IF(ISERR(E84&lt;&gt;0),FALSE,E84&lt;&gt;0),IF(ISERR(#REF!&lt;&gt;0),FALSE,#REF!&lt;&gt;0),IF(ISERR(#REF!&lt;&gt;0),FALSE,#REF!&lt;&gt;0))</f>
        <v>0</v>
      </c>
    </row>
    <row r="85" spans="1:8" x14ac:dyDescent="0.25">
      <c r="A85" s="44">
        <f>'Chart of Accounts'!A80</f>
        <v>5004</v>
      </c>
      <c r="B85" s="44">
        <f>'Chart of Accounts'!D80</f>
        <v>494</v>
      </c>
      <c r="C85" s="15" t="str">
        <f>'Chart of Accounts'!B80</f>
        <v>Inventory - ending</v>
      </c>
      <c r="D85" s="76"/>
      <c r="E85" s="77"/>
      <c r="H85" s="11" t="b">
        <f>OR(IF(ISERR(D85&lt;&gt;0),FALSE,D85&lt;&gt;0),IF(ISERR(E85&lt;&gt;0),FALSE,E85&lt;&gt;0),IF(ISERR(#REF!&lt;&gt;0),FALSE,#REF!&lt;&gt;0),IF(ISERR(#REF!&lt;&gt;0),FALSE,#REF!&lt;&gt;0))</f>
        <v>0</v>
      </c>
    </row>
    <row r="86" spans="1:8" x14ac:dyDescent="0.25">
      <c r="A86" s="44">
        <f>'Chart of Accounts'!A81</f>
        <v>5100</v>
      </c>
      <c r="B86" s="44">
        <f>'Chart of Accounts'!D81</f>
        <v>500</v>
      </c>
      <c r="C86" s="15" t="str">
        <f>'Chart of Accounts'!B81</f>
        <v>Advertising expense</v>
      </c>
      <c r="D86" s="76"/>
      <c r="E86" s="77"/>
      <c r="H86" s="11" t="b">
        <f>OR(IF(ISERR(D86&lt;&gt;0),FALSE,D86&lt;&gt;0),IF(ISERR(E86&lt;&gt;0),FALSE,E86&lt;&gt;0),IF(ISERR(#REF!&lt;&gt;0),FALSE,#REF!&lt;&gt;0),IF(ISERR(#REF!&lt;&gt;0),FALSE,#REF!&lt;&gt;0))</f>
        <v>0</v>
      </c>
    </row>
    <row r="87" spans="1:8" x14ac:dyDescent="0.25">
      <c r="A87" s="44">
        <f>'Chart of Accounts'!A82</f>
        <v>5101</v>
      </c>
      <c r="B87" s="44">
        <f>'Chart of Accounts'!D82</f>
        <v>501</v>
      </c>
      <c r="C87" s="15" t="str">
        <f>'Chart of Accounts'!B82</f>
        <v>Promotion expense</v>
      </c>
      <c r="D87" s="76"/>
      <c r="E87" s="77"/>
      <c r="H87" s="11" t="b">
        <f>OR(IF(ISERR(D87&lt;&gt;0),FALSE,D87&lt;&gt;0),IF(ISERR(E87&lt;&gt;0),FALSE,E87&lt;&gt;0),IF(ISERR(#REF!&lt;&gt;0),FALSE,#REF!&lt;&gt;0),IF(ISERR(#REF!&lt;&gt;0),FALSE,#REF!&lt;&gt;0))</f>
        <v>0</v>
      </c>
    </row>
    <row r="88" spans="1:8" x14ac:dyDescent="0.25">
      <c r="A88" s="44">
        <f>'Chart of Accounts'!A83</f>
        <v>5102</v>
      </c>
      <c r="B88" s="102">
        <f>'Chart of Accounts'!D83</f>
        <v>501</v>
      </c>
      <c r="C88" s="15" t="str">
        <f>'Chart of Accounts'!B83</f>
        <v>Meals and entertainment expense</v>
      </c>
      <c r="D88" s="76"/>
      <c r="E88" s="77"/>
      <c r="H88" s="11" t="b">
        <f>OR(IF(ISERR(D88&lt;&gt;0),FALSE,D88&lt;&gt;0),IF(ISERR(E88&lt;&gt;0),FALSE,E88&lt;&gt;0),IF(ISERR(#REF!&lt;&gt;0),FALSE,#REF!&lt;&gt;0),IF(ISERR(#REF!&lt;&gt;0),FALSE,#REF!&lt;&gt;0))</f>
        <v>0</v>
      </c>
    </row>
    <row r="89" spans="1:8" x14ac:dyDescent="0.25">
      <c r="A89" s="102">
        <f>'Chart of Accounts'!A84</f>
        <v>5103</v>
      </c>
      <c r="B89" s="102">
        <f>'Chart of Accounts'!D84</f>
        <v>501</v>
      </c>
      <c r="C89" s="15" t="str">
        <f>'Chart of Accounts'!B84</f>
        <v>Meetings and conventions expense</v>
      </c>
      <c r="D89" s="76"/>
      <c r="E89" s="77"/>
      <c r="H89" s="11" t="b">
        <f>OR(IF(ISERR(D89&lt;&gt;0),FALSE,D89&lt;&gt;0),IF(ISERR(E89&lt;&gt;0),FALSE,E89&lt;&gt;0),IF(ISERR(#REF!&lt;&gt;0),FALSE,#REF!&lt;&gt;0),IF(ISERR(#REF!&lt;&gt;0),FALSE,#REF!&lt;&gt;0))</f>
        <v>0</v>
      </c>
    </row>
    <row r="90" spans="1:8" x14ac:dyDescent="0.25">
      <c r="A90" s="102">
        <f>'Chart of Accounts'!A85</f>
        <v>5150</v>
      </c>
      <c r="B90" s="102">
        <f>'Chart of Accounts'!D85</f>
        <v>505</v>
      </c>
      <c r="C90" s="15" t="str">
        <f>'Chart of Accounts'!B85</f>
        <v>Amortization expense - building</v>
      </c>
      <c r="D90" s="76"/>
      <c r="E90" s="77"/>
      <c r="H90" s="11" t="b">
        <f>OR(IF(ISERR(D90&lt;&gt;0),FALSE,D90&lt;&gt;0),IF(ISERR(E90&lt;&gt;0),FALSE,E90&lt;&gt;0),IF(ISERR(#REF!&lt;&gt;0),FALSE,#REF!&lt;&gt;0),IF(ISERR(#REF!&lt;&gt;0),FALSE,#REF!&lt;&gt;0))</f>
        <v>0</v>
      </c>
    </row>
    <row r="91" spans="1:8" x14ac:dyDescent="0.25">
      <c r="A91" s="102">
        <f>'Chart of Accounts'!A86</f>
        <v>5151</v>
      </c>
      <c r="B91" s="102">
        <f>'Chart of Accounts'!D86</f>
        <v>505</v>
      </c>
      <c r="C91" s="15" t="str">
        <f>'Chart of Accounts'!B86</f>
        <v>Amortization expense - automobiles</v>
      </c>
      <c r="D91" s="78"/>
      <c r="E91" s="79"/>
      <c r="H91" s="11" t="b">
        <f>OR(IF(ISERR(D91&lt;&gt;0),FALSE,D91&lt;&gt;0),IF(ISERR(E91&lt;&gt;0),FALSE,E91&lt;&gt;0),IF(ISERR(#REF!&lt;&gt;0),FALSE,#REF!&lt;&gt;0),IF(ISERR(#REF!&lt;&gt;0),FALSE,#REF!&lt;&gt;0))</f>
        <v>0</v>
      </c>
    </row>
    <row r="92" spans="1:8" x14ac:dyDescent="0.25">
      <c r="A92" s="102">
        <f>'Chart of Accounts'!A87</f>
        <v>5152</v>
      </c>
      <c r="B92" s="102">
        <f>'Chart of Accounts'!D87</f>
        <v>505</v>
      </c>
      <c r="C92" s="15" t="str">
        <f>'Chart of Accounts'!B87</f>
        <v>Amortization expense - computer equip</v>
      </c>
      <c r="D92" s="78"/>
      <c r="E92" s="79"/>
      <c r="H92" s="11" t="b">
        <f>OR(IF(ISERR(D92&lt;&gt;0),FALSE,D92&lt;&gt;0),IF(ISERR(E92&lt;&gt;0),FALSE,E92&lt;&gt;0),IF(ISERR(#REF!&lt;&gt;0),FALSE,#REF!&lt;&gt;0),IF(ISERR(#REF!&lt;&gt;0),FALSE,#REF!&lt;&gt;0))</f>
        <v>0</v>
      </c>
    </row>
    <row r="93" spans="1:8" x14ac:dyDescent="0.25">
      <c r="A93" s="102">
        <f>'Chart of Accounts'!A88</f>
        <v>5153</v>
      </c>
      <c r="B93" s="102">
        <f>'Chart of Accounts'!D88</f>
        <v>505</v>
      </c>
      <c r="C93" s="15" t="str">
        <f>'Chart of Accounts'!B88</f>
        <v>Amortization expense - software</v>
      </c>
      <c r="D93" s="78"/>
      <c r="E93" s="79"/>
      <c r="H93" s="11" t="b">
        <f>OR(IF(ISERR(D93&lt;&gt;0),FALSE,D93&lt;&gt;0),IF(ISERR(E93&lt;&gt;0),FALSE,E93&lt;&gt;0),IF(ISERR(#REF!&lt;&gt;0),FALSE,#REF!&lt;&gt;0),IF(ISERR(#REF!&lt;&gt;0),FALSE,#REF!&lt;&gt;0))</f>
        <v>0</v>
      </c>
    </row>
    <row r="94" spans="1:8" x14ac:dyDescent="0.25">
      <c r="A94" s="102">
        <f>'Chart of Accounts'!A89</f>
        <v>5154</v>
      </c>
      <c r="B94" s="102">
        <f>'Chart of Accounts'!D89</f>
        <v>505</v>
      </c>
      <c r="C94" s="15" t="str">
        <f>'Chart of Accounts'!B89</f>
        <v>Amortization expense - office furniture</v>
      </c>
      <c r="D94" s="78"/>
      <c r="E94" s="79"/>
      <c r="H94" s="11" t="b">
        <f>OR(IF(ISERR(D94&lt;&gt;0),FALSE,D94&lt;&gt;0),IF(ISERR(E94&lt;&gt;0),FALSE,E94&lt;&gt;0),IF(ISERR(#REF!&lt;&gt;0),FALSE,#REF!&lt;&gt;0),IF(ISERR(#REF!&lt;&gt;0),FALSE,#REF!&lt;&gt;0))</f>
        <v>0</v>
      </c>
    </row>
    <row r="95" spans="1:8" x14ac:dyDescent="0.25">
      <c r="A95" s="102">
        <f>'Chart of Accounts'!A90</f>
        <v>5155</v>
      </c>
      <c r="B95" s="102">
        <f>'Chart of Accounts'!D90</f>
        <v>505</v>
      </c>
      <c r="C95" s="15" t="str">
        <f>'Chart of Accounts'!B90</f>
        <v>Amortization expense - mfg equipment</v>
      </c>
      <c r="D95" s="78"/>
      <c r="E95" s="79"/>
      <c r="H95" s="11" t="b">
        <f>OR(IF(ISERR(D95&lt;&gt;0),FALSE,D95&lt;&gt;0),IF(ISERR(E95&lt;&gt;0),FALSE,E95&lt;&gt;0),IF(ISERR(#REF!&lt;&gt;0),FALSE,#REF!&lt;&gt;0),IF(ISERR(#REF!&lt;&gt;0),FALSE,#REF!&lt;&gt;0))</f>
        <v>0</v>
      </c>
    </row>
    <row r="96" spans="1:8" x14ac:dyDescent="0.25">
      <c r="A96" s="102">
        <f>'Chart of Accounts'!A91</f>
        <v>5156</v>
      </c>
      <c r="B96" s="102">
        <f>'Chart of Accounts'!D91</f>
        <v>505</v>
      </c>
      <c r="C96" s="15" t="str">
        <f>'Chart of Accounts'!B91</f>
        <v>Amortization expense - leasehold impmts</v>
      </c>
      <c r="D96" s="78"/>
      <c r="E96" s="79"/>
      <c r="H96" s="11" t="b">
        <f>OR(IF(ISERR(D96&lt;&gt;0),FALSE,D96&lt;&gt;0),IF(ISERR(E96&lt;&gt;0),FALSE,E96&lt;&gt;0),IF(ISERR(#REF!&lt;&gt;0),FALSE,#REF!&lt;&gt;0),IF(ISERR(#REF!&lt;&gt;0),FALSE,#REF!&lt;&gt;0))</f>
        <v>0</v>
      </c>
    </row>
    <row r="97" spans="1:8" x14ac:dyDescent="0.25">
      <c r="A97" s="102">
        <f>'Chart of Accounts'!A92</f>
        <v>5200</v>
      </c>
      <c r="B97" s="102">
        <f>'Chart of Accounts'!D92</f>
        <v>510</v>
      </c>
      <c r="C97" s="15" t="str">
        <f>'Chart of Accounts'!B92</f>
        <v>Automobile expense</v>
      </c>
      <c r="D97" s="76"/>
      <c r="E97" s="77"/>
      <c r="H97" s="11" t="b">
        <f>OR(IF(ISERR(D97&lt;&gt;0),FALSE,D97&lt;&gt;0),IF(ISERR(E97&lt;&gt;0),FALSE,E97&lt;&gt;0),IF(ISERR(#REF!&lt;&gt;0),FALSE,#REF!&lt;&gt;0),IF(ISERR(#REF!&lt;&gt;0),FALSE,#REF!&lt;&gt;0))</f>
        <v>0</v>
      </c>
    </row>
    <row r="98" spans="1:8" x14ac:dyDescent="0.25">
      <c r="A98" s="102">
        <f>'Chart of Accounts'!A93</f>
        <v>5250</v>
      </c>
      <c r="B98" s="102">
        <f>'Chart of Accounts'!D93</f>
        <v>515</v>
      </c>
      <c r="C98" s="15" t="str">
        <f>'Chart of Accounts'!B93</f>
        <v>Bad debts expense</v>
      </c>
      <c r="D98" s="76"/>
      <c r="E98" s="77"/>
      <c r="H98" s="11" t="b">
        <f>OR(IF(ISERR(D98&lt;&gt;0),FALSE,D98&lt;&gt;0),IF(ISERR(E98&lt;&gt;0),FALSE,E98&lt;&gt;0),IF(ISERR(#REF!&lt;&gt;0),FALSE,#REF!&lt;&gt;0),IF(ISERR(#REF!&lt;&gt;0),FALSE,#REF!&lt;&gt;0))</f>
        <v>0</v>
      </c>
    </row>
    <row r="99" spans="1:8" x14ac:dyDescent="0.25">
      <c r="A99" s="102">
        <f>'Chart of Accounts'!A94</f>
        <v>5300</v>
      </c>
      <c r="B99" s="102">
        <f>'Chart of Accounts'!D94</f>
        <v>520</v>
      </c>
      <c r="C99" s="15" t="str">
        <f>'Chart of Accounts'!B94</f>
        <v>Bank service charges / expense</v>
      </c>
      <c r="D99" s="76"/>
      <c r="E99" s="77"/>
      <c r="H99" s="11" t="b">
        <f>OR(IF(ISERR(D99&lt;&gt;0),FALSE,D99&lt;&gt;0),IF(ISERR(E99&lt;&gt;0),FALSE,E99&lt;&gt;0),IF(ISERR(#REF!&lt;&gt;0),FALSE,#REF!&lt;&gt;0),IF(ISERR(#REF!&lt;&gt;0),FALSE,#REF!&lt;&gt;0))</f>
        <v>0</v>
      </c>
    </row>
    <row r="100" spans="1:8" x14ac:dyDescent="0.25">
      <c r="A100" s="102">
        <f>'Chart of Accounts'!A95</f>
        <v>5351</v>
      </c>
      <c r="B100" s="102">
        <f>'Chart of Accounts'!D95</f>
        <v>525</v>
      </c>
      <c r="C100" s="15" t="str">
        <f>'Chart of Accounts'!B95</f>
        <v>General and administrative expense</v>
      </c>
      <c r="D100" s="76"/>
      <c r="E100" s="77"/>
      <c r="H100" s="11" t="b">
        <f>OR(IF(ISERR(D100&lt;&gt;0),FALSE,D100&lt;&gt;0),IF(ISERR(E100&lt;&gt;0),FALSE,E100&lt;&gt;0),IF(ISERR(#REF!&lt;&gt;0),FALSE,#REF!&lt;&gt;0),IF(ISERR(#REF!&lt;&gt;0),FALSE,#REF!&lt;&gt;0))</f>
        <v>0</v>
      </c>
    </row>
    <row r="101" spans="1:8" x14ac:dyDescent="0.25">
      <c r="A101" s="102">
        <f>'Chart of Accounts'!A96</f>
        <v>5352</v>
      </c>
      <c r="B101" s="102">
        <f>'Chart of Accounts'!D96</f>
        <v>525</v>
      </c>
      <c r="C101" s="15" t="str">
        <f>'Chart of Accounts'!B96</f>
        <v>Research and development expense</v>
      </c>
      <c r="D101" s="76"/>
      <c r="E101" s="77"/>
      <c r="H101" s="11" t="b">
        <f>OR(IF(ISERR(D101&lt;&gt;0),FALSE,D101&lt;&gt;0),IF(ISERR(E101&lt;&gt;0),FALSE,E101&lt;&gt;0),IF(ISERR(#REF!&lt;&gt;0),FALSE,#REF!&lt;&gt;0),IF(ISERR(#REF!&lt;&gt;0),FALSE,#REF!&lt;&gt;0))</f>
        <v>0</v>
      </c>
    </row>
    <row r="102" spans="1:8" x14ac:dyDescent="0.25">
      <c r="A102" s="102">
        <f>'Chart of Accounts'!A97</f>
        <v>5400</v>
      </c>
      <c r="B102" s="102">
        <f>'Chart of Accounts'!D97</f>
        <v>530</v>
      </c>
      <c r="C102" s="15" t="str">
        <f>'Chart of Accounts'!B97</f>
        <v>Insurance expense</v>
      </c>
      <c r="D102" s="76"/>
      <c r="E102" s="77"/>
      <c r="H102" s="11" t="b">
        <f>OR(IF(ISERR(D102&lt;&gt;0),FALSE,D102&lt;&gt;0),IF(ISERR(E102&lt;&gt;0),FALSE,E102&lt;&gt;0),IF(ISERR(#REF!&lt;&gt;0),FALSE,#REF!&lt;&gt;0),IF(ISERR(#REF!&lt;&gt;0),FALSE,#REF!&lt;&gt;0))</f>
        <v>0</v>
      </c>
    </row>
    <row r="103" spans="1:8" x14ac:dyDescent="0.25">
      <c r="A103" s="102">
        <f>'Chart of Accounts'!A98</f>
        <v>5450</v>
      </c>
      <c r="B103" s="102">
        <f>'Chart of Accounts'!D98</f>
        <v>535</v>
      </c>
      <c r="C103" s="15" t="str">
        <f>'Chart of Accounts'!B98</f>
        <v>Interest expense</v>
      </c>
      <c r="D103" s="76"/>
      <c r="E103" s="77"/>
      <c r="H103" s="11" t="b">
        <f>OR(IF(ISERR(D103&lt;&gt;0),FALSE,D103&lt;&gt;0),IF(ISERR(E103&lt;&gt;0),FALSE,E103&lt;&gt;0),IF(ISERR(#REF!&lt;&gt;0),FALSE,#REF!&lt;&gt;0),IF(ISERR(#REF!&lt;&gt;0),FALSE,#REF!&lt;&gt;0))</f>
        <v>0</v>
      </c>
    </row>
    <row r="104" spans="1:8" x14ac:dyDescent="0.25">
      <c r="A104" s="102">
        <f>'Chart of Accounts'!A99</f>
        <v>5500</v>
      </c>
      <c r="B104" s="102">
        <f>'Chart of Accounts'!D99</f>
        <v>525</v>
      </c>
      <c r="C104" s="15" t="str">
        <f>'Chart of Accounts'!B99</f>
        <v>Office expense</v>
      </c>
      <c r="D104" s="76"/>
      <c r="E104" s="77"/>
      <c r="H104" s="11" t="b">
        <f>OR(IF(ISERR(D104&lt;&gt;0),FALSE,D104&lt;&gt;0),IF(ISERR(E104&lt;&gt;0),FALSE,E104&lt;&gt;0),IF(ISERR(#REF!&lt;&gt;0),FALSE,#REF!&lt;&gt;0),IF(ISERR(#REF!&lt;&gt;0),FALSE,#REF!&lt;&gt;0))</f>
        <v>0</v>
      </c>
    </row>
    <row r="105" spans="1:8" x14ac:dyDescent="0.25">
      <c r="A105" s="102">
        <f>'Chart of Accounts'!A100</f>
        <v>5501</v>
      </c>
      <c r="B105" s="102">
        <f>'Chart of Accounts'!D100</f>
        <v>525</v>
      </c>
      <c r="C105" s="15" t="str">
        <f>'Chart of Accounts'!B100</f>
        <v>Membership expense</v>
      </c>
      <c r="D105" s="76"/>
      <c r="E105" s="77"/>
      <c r="H105" s="11" t="b">
        <f>OR(IF(ISERR(D105&lt;&gt;0),FALSE,D105&lt;&gt;0),IF(ISERR(E105&lt;&gt;0),FALSE,E105&lt;&gt;0),IF(ISERR(#REF!&lt;&gt;0),FALSE,#REF!&lt;&gt;0),IF(ISERR(#REF!&lt;&gt;0),FALSE,#REF!&lt;&gt;0))</f>
        <v>0</v>
      </c>
    </row>
    <row r="106" spans="1:8" x14ac:dyDescent="0.25">
      <c r="A106" s="102">
        <f>'Chart of Accounts'!A101</f>
        <v>5502</v>
      </c>
      <c r="B106" s="102">
        <f>'Chart of Accounts'!D101</f>
        <v>540</v>
      </c>
      <c r="C106" s="15" t="str">
        <f>'Chart of Accounts'!B101</f>
        <v>Franchise expense</v>
      </c>
      <c r="D106" s="76"/>
      <c r="E106" s="77"/>
      <c r="H106" s="11" t="b">
        <f>OR(IF(ISERR(D106&lt;&gt;0),FALSE,D106&lt;&gt;0),IF(ISERR(E106&lt;&gt;0),FALSE,E106&lt;&gt;0),IF(ISERR(#REF!&lt;&gt;0),FALSE,#REF!&lt;&gt;0),IF(ISERR(#REF!&lt;&gt;0),FALSE,#REF!&lt;&gt;0))</f>
        <v>0</v>
      </c>
    </row>
    <row r="107" spans="1:8" x14ac:dyDescent="0.25">
      <c r="A107" s="102">
        <f>'Chart of Accounts'!A102</f>
        <v>5504</v>
      </c>
      <c r="B107" s="102">
        <f>'Chart of Accounts'!D102</f>
        <v>540</v>
      </c>
      <c r="C107" s="15" t="str">
        <f>'Chart of Accounts'!B102</f>
        <v>Royalty expense</v>
      </c>
      <c r="D107" s="76"/>
      <c r="E107" s="77"/>
      <c r="H107" s="11" t="b">
        <f>OR(IF(ISERR(D107&lt;&gt;0),FALSE,D107&lt;&gt;0),IF(ISERR(E107&lt;&gt;0),FALSE,E107&lt;&gt;0),IF(ISERR(#REF!&lt;&gt;0),FALSE,#REF!&lt;&gt;0),IF(ISERR(#REF!&lt;&gt;0),FALSE,#REF!&lt;&gt;0))</f>
        <v>0</v>
      </c>
    </row>
    <row r="108" spans="1:8" x14ac:dyDescent="0.25">
      <c r="A108" s="102">
        <f>'Chart of Accounts'!A103</f>
        <v>5505</v>
      </c>
      <c r="B108" s="102">
        <f>'Chart of Accounts'!D103</f>
        <v>540</v>
      </c>
      <c r="C108" s="15" t="str">
        <f>'Chart of Accounts'!B103</f>
        <v>License expense</v>
      </c>
      <c r="D108" s="78"/>
      <c r="E108" s="79"/>
      <c r="H108" s="11" t="b">
        <f>OR(IF(ISERR(D108&lt;&gt;0),FALSE,D108&lt;&gt;0),IF(ISERR(E108&lt;&gt;0),FALSE,E108&lt;&gt;0),IF(ISERR(#REF!&lt;&gt;0),FALSE,#REF!&lt;&gt;0),IF(ISERR(#REF!&lt;&gt;0),FALSE,#REF!&lt;&gt;0))</f>
        <v>0</v>
      </c>
    </row>
    <row r="109" spans="1:8" x14ac:dyDescent="0.25">
      <c r="A109" s="102">
        <f>'Chart of Accounts'!A104</f>
        <v>5506</v>
      </c>
      <c r="B109" s="102">
        <f>'Chart of Accounts'!D104</f>
        <v>525</v>
      </c>
      <c r="C109" s="15" t="str">
        <f>'Chart of Accounts'!B104</f>
        <v>Training expense</v>
      </c>
      <c r="D109" s="78"/>
      <c r="E109" s="79"/>
      <c r="H109" s="11" t="b">
        <f>OR(IF(ISERR(D109&lt;&gt;0),FALSE,D109&lt;&gt;0),IF(ISERR(E109&lt;&gt;0),FALSE,E109&lt;&gt;0),IF(ISERR(#REF!&lt;&gt;0),FALSE,#REF!&lt;&gt;0),IF(ISERR(#REF!&lt;&gt;0),FALSE,#REF!&lt;&gt;0))</f>
        <v>0</v>
      </c>
    </row>
    <row r="110" spans="1:8" x14ac:dyDescent="0.25">
      <c r="A110" s="102">
        <f>'Chart of Accounts'!A105</f>
        <v>5507</v>
      </c>
      <c r="B110" s="102">
        <f>'Chart of Accounts'!D105</f>
        <v>545</v>
      </c>
      <c r="C110" s="15" t="str">
        <f>'Chart of Accounts'!B105</f>
        <v>Supplies expense</v>
      </c>
      <c r="D110" s="78"/>
      <c r="E110" s="79"/>
      <c r="H110" s="11" t="b">
        <f>OR(IF(ISERR(D110&lt;&gt;0),FALSE,D110&lt;&gt;0),IF(ISERR(E110&lt;&gt;0),FALSE,E110&lt;&gt;0),IF(ISERR(#REF!&lt;&gt;0),FALSE,#REF!&lt;&gt;0),IF(ISERR(#REF!&lt;&gt;0),FALSE,#REF!&lt;&gt;0))</f>
        <v>0</v>
      </c>
    </row>
    <row r="111" spans="1:8" x14ac:dyDescent="0.25">
      <c r="A111" s="102">
        <f>'Chart of Accounts'!A106</f>
        <v>5508</v>
      </c>
      <c r="B111" s="102">
        <f>'Chart of Accounts'!D106</f>
        <v>525</v>
      </c>
      <c r="C111" s="15" t="str">
        <f>'Chart of Accounts'!B106</f>
        <v>Computer related expense</v>
      </c>
      <c r="D111" s="76"/>
      <c r="E111" s="77"/>
      <c r="H111" s="11" t="b">
        <f>OR(IF(ISERR(D111&lt;&gt;0),FALSE,D111&lt;&gt;0),IF(ISERR(E111&lt;&gt;0),FALSE,E111&lt;&gt;0),IF(ISERR(#REF!&lt;&gt;0),FALSE,#REF!&lt;&gt;0),IF(ISERR(#REF!&lt;&gt;0),FALSE,#REF!&lt;&gt;0))</f>
        <v>0</v>
      </c>
    </row>
    <row r="112" spans="1:8" x14ac:dyDescent="0.25">
      <c r="A112" s="102">
        <f>'Chart of Accounts'!A107</f>
        <v>5509</v>
      </c>
      <c r="B112" s="102">
        <f>'Chart of Accounts'!D107</f>
        <v>525</v>
      </c>
      <c r="C112" s="15" t="str">
        <f>'Chart of Accounts'!B107</f>
        <v>Delivery, freight, and express expense</v>
      </c>
      <c r="D112" s="76"/>
      <c r="E112" s="77"/>
      <c r="H112" s="11" t="b">
        <f>OR(IF(ISERR(D112&lt;&gt;0),FALSE,D112&lt;&gt;0),IF(ISERR(E112&lt;&gt;0),FALSE,E112&lt;&gt;0),IF(ISERR(#REF!&lt;&gt;0),FALSE,#REF!&lt;&gt;0),IF(ISERR(#REF!&lt;&gt;0),FALSE,#REF!&lt;&gt;0))</f>
        <v>0</v>
      </c>
    </row>
    <row r="113" spans="1:8" x14ac:dyDescent="0.25">
      <c r="A113" s="102">
        <f>'Chart of Accounts'!A108</f>
        <v>5510</v>
      </c>
      <c r="B113" s="102">
        <f>'Chart of Accounts'!D108</f>
        <v>525</v>
      </c>
      <c r="C113" s="15" t="str">
        <f>'Chart of Accounts'!B108</f>
        <v>Stationery expense</v>
      </c>
      <c r="D113" s="76"/>
      <c r="E113" s="77"/>
      <c r="H113" s="11" t="b">
        <f>OR(IF(ISERR(D113&lt;&gt;0),FALSE,D113&lt;&gt;0),IF(ISERR(E113&lt;&gt;0),FALSE,E113&lt;&gt;0),IF(ISERR(#REF!&lt;&gt;0),FALSE,#REF!&lt;&gt;0),IF(ISERR(#REF!&lt;&gt;0),FALSE,#REF!&lt;&gt;0))</f>
        <v>0</v>
      </c>
    </row>
    <row r="114" spans="1:8" x14ac:dyDescent="0.25">
      <c r="A114" s="102">
        <f>'Chart of Accounts'!A109</f>
        <v>5511</v>
      </c>
      <c r="B114" s="102">
        <f>'Chart of Accounts'!D109</f>
        <v>525</v>
      </c>
      <c r="C114" s="15" t="str">
        <f>'Chart of Accounts'!B109</f>
        <v>Other / miscelleneous expense</v>
      </c>
      <c r="D114" s="76"/>
      <c r="E114" s="77"/>
      <c r="H114" s="11" t="b">
        <f>OR(IF(ISERR(D114&lt;&gt;0),FALSE,D114&lt;&gt;0),IF(ISERR(E114&lt;&gt;0),FALSE,E114&lt;&gt;0),IF(ISERR(#REF!&lt;&gt;0),FALSE,#REF!&lt;&gt;0),IF(ISERR(#REF!&lt;&gt;0),FALSE,#REF!&lt;&gt;0))</f>
        <v>0</v>
      </c>
    </row>
    <row r="115" spans="1:8" x14ac:dyDescent="0.25">
      <c r="A115" s="102">
        <f>'Chart of Accounts'!A110</f>
        <v>5550</v>
      </c>
      <c r="B115" s="102">
        <f>'Chart of Accounts'!D110</f>
        <v>540</v>
      </c>
      <c r="C115" s="15" t="str">
        <f>'Chart of Accounts'!B110</f>
        <v>Accounting expense</v>
      </c>
      <c r="D115" s="76"/>
      <c r="E115" s="77"/>
      <c r="H115" s="11" t="b">
        <f>OR(IF(ISERR(D115&lt;&gt;0),FALSE,D115&lt;&gt;0),IF(ISERR(E115&lt;&gt;0),FALSE,E115&lt;&gt;0),IF(ISERR(#REF!&lt;&gt;0),FALSE,#REF!&lt;&gt;0),IF(ISERR(#REF!&lt;&gt;0),FALSE,#REF!&lt;&gt;0))</f>
        <v>0</v>
      </c>
    </row>
    <row r="116" spans="1:8" x14ac:dyDescent="0.25">
      <c r="A116" s="102">
        <f>'Chart of Accounts'!A111</f>
        <v>5551</v>
      </c>
      <c r="B116" s="102">
        <f>'Chart of Accounts'!D111</f>
        <v>540</v>
      </c>
      <c r="C116" s="15" t="str">
        <f>'Chart of Accounts'!B111</f>
        <v>Legal expense</v>
      </c>
      <c r="D116" s="76"/>
      <c r="E116" s="77"/>
      <c r="H116" s="11" t="b">
        <f>OR(IF(ISERR(D116&lt;&gt;0),FALSE,D116&lt;&gt;0),IF(ISERR(E116&lt;&gt;0),FALSE,E116&lt;&gt;0),IF(ISERR(#REF!&lt;&gt;0),FALSE,#REF!&lt;&gt;0),IF(ISERR(#REF!&lt;&gt;0),FALSE,#REF!&lt;&gt;0))</f>
        <v>0</v>
      </c>
    </row>
    <row r="117" spans="1:8" x14ac:dyDescent="0.25">
      <c r="A117" s="102">
        <f>'Chart of Accounts'!A112</f>
        <v>5552</v>
      </c>
      <c r="B117" s="102">
        <f>'Chart of Accounts'!D112</f>
        <v>540</v>
      </c>
      <c r="C117" s="15" t="str">
        <f>'Chart of Accounts'!B112</f>
        <v>Appraisal expense</v>
      </c>
      <c r="D117" s="76"/>
      <c r="E117" s="77"/>
      <c r="H117" s="11" t="b">
        <f>OR(IF(ISERR(D117&lt;&gt;0),FALSE,D117&lt;&gt;0),IF(ISERR(E117&lt;&gt;0),FALSE,E117&lt;&gt;0),IF(ISERR(#REF!&lt;&gt;0),FALSE,#REF!&lt;&gt;0),IF(ISERR(#REF!&lt;&gt;0),FALSE,#REF!&lt;&gt;0))</f>
        <v>0</v>
      </c>
    </row>
    <row r="118" spans="1:8" x14ac:dyDescent="0.25">
      <c r="A118" s="102">
        <f>'Chart of Accounts'!A113</f>
        <v>5553</v>
      </c>
      <c r="B118" s="102">
        <f>'Chart of Accounts'!D113</f>
        <v>540</v>
      </c>
      <c r="C118" s="15" t="str">
        <f>'Chart of Accounts'!B113</f>
        <v>Brokerage expense</v>
      </c>
      <c r="D118" s="76"/>
      <c r="E118" s="77"/>
      <c r="H118" s="11" t="b">
        <f>OR(IF(ISERR(D118&lt;&gt;0),FALSE,D118&lt;&gt;0),IF(ISERR(E118&lt;&gt;0),FALSE,E118&lt;&gt;0),IF(ISERR(#REF!&lt;&gt;0),FALSE,#REF!&lt;&gt;0),IF(ISERR(#REF!&lt;&gt;0),FALSE,#REF!&lt;&gt;0))</f>
        <v>0</v>
      </c>
    </row>
    <row r="119" spans="1:8" x14ac:dyDescent="0.25">
      <c r="A119" s="102">
        <f>'Chart of Accounts'!A114</f>
        <v>5554</v>
      </c>
      <c r="B119" s="102">
        <f>'Chart of Accounts'!D114</f>
        <v>540</v>
      </c>
      <c r="C119" s="15" t="str">
        <f>'Chart of Accounts'!B114</f>
        <v>Management and administration expense</v>
      </c>
      <c r="D119" s="76"/>
      <c r="E119" s="77"/>
      <c r="H119" s="11" t="b">
        <f>OR(IF(ISERR(D119&lt;&gt;0),FALSE,D119&lt;&gt;0),IF(ISERR(E119&lt;&gt;0),FALSE,E119&lt;&gt;0),IF(ISERR(#REF!&lt;&gt;0),FALSE,#REF!&lt;&gt;0),IF(ISERR(#REF!&lt;&gt;0),FALSE,#REF!&lt;&gt;0))</f>
        <v>0</v>
      </c>
    </row>
    <row r="120" spans="1:8" x14ac:dyDescent="0.25">
      <c r="A120" s="102">
        <f>'Chart of Accounts'!A115</f>
        <v>5555</v>
      </c>
      <c r="B120" s="102">
        <f>'Chart of Accounts'!D115</f>
        <v>540</v>
      </c>
      <c r="C120" s="15" t="str">
        <f>'Chart of Accounts'!B115</f>
        <v>Other professional expense</v>
      </c>
      <c r="D120" s="76"/>
      <c r="E120" s="77"/>
      <c r="H120" s="11" t="b">
        <f>OR(IF(ISERR(D120&lt;&gt;0),FALSE,D120&lt;&gt;0),IF(ISERR(E120&lt;&gt;0),FALSE,E120&lt;&gt;0),IF(ISERR(#REF!&lt;&gt;0),FALSE,#REF!&lt;&gt;0),IF(ISERR(#REF!&lt;&gt;0),FALSE,#REF!&lt;&gt;0))</f>
        <v>0</v>
      </c>
    </row>
    <row r="121" spans="1:8" x14ac:dyDescent="0.25">
      <c r="A121" s="102">
        <f>'Chart of Accounts'!A116</f>
        <v>5556</v>
      </c>
      <c r="B121" s="102">
        <f>'Chart of Accounts'!D116</f>
        <v>540</v>
      </c>
      <c r="C121" s="15" t="str">
        <f>'Chart of Accounts'!B116</f>
        <v>Consulting expense</v>
      </c>
      <c r="D121" s="76"/>
      <c r="E121" s="77"/>
      <c r="H121" s="11" t="b">
        <f>OR(IF(ISERR(D121&lt;&gt;0),FALSE,D121&lt;&gt;0),IF(ISERR(E121&lt;&gt;0),FALSE,E121&lt;&gt;0),IF(ISERR(#REF!&lt;&gt;0),FALSE,#REF!&lt;&gt;0),IF(ISERR(#REF!&lt;&gt;0),FALSE,#REF!&lt;&gt;0))</f>
        <v>0</v>
      </c>
    </row>
    <row r="122" spans="1:8" x14ac:dyDescent="0.25">
      <c r="A122" s="102">
        <f>'Chart of Accounts'!A117</f>
        <v>5600</v>
      </c>
      <c r="B122" s="102">
        <f>'Chart of Accounts'!D117</f>
        <v>550</v>
      </c>
      <c r="C122" s="15" t="str">
        <f>'Chart of Accounts'!B117</f>
        <v>Rent expense</v>
      </c>
      <c r="D122" s="76"/>
      <c r="E122" s="77"/>
      <c r="H122" s="11" t="b">
        <f>OR(IF(ISERR(D122&lt;&gt;0),FALSE,D122&lt;&gt;0),IF(ISERR(E122&lt;&gt;0),FALSE,E122&lt;&gt;0),IF(ISERR(#REF!&lt;&gt;0),FALSE,#REF!&lt;&gt;0),IF(ISERR(#REF!&lt;&gt;0),FALSE,#REF!&lt;&gt;0))</f>
        <v>0</v>
      </c>
    </row>
    <row r="123" spans="1:8" x14ac:dyDescent="0.25">
      <c r="A123" s="102">
        <f>'Chart of Accounts'!A118</f>
        <v>5601</v>
      </c>
      <c r="B123" s="102">
        <f>'Chart of Accounts'!D118</f>
        <v>550</v>
      </c>
      <c r="C123" s="15" t="str">
        <f>'Chart of Accounts'!B118</f>
        <v>Maintenance expense</v>
      </c>
      <c r="D123" s="76"/>
      <c r="E123" s="77"/>
      <c r="H123" s="11" t="b">
        <f>OR(IF(ISERR(D123&lt;&gt;0),FALSE,D123&lt;&gt;0),IF(ISERR(E123&lt;&gt;0),FALSE,E123&lt;&gt;0),IF(ISERR(#REF!&lt;&gt;0),FALSE,#REF!&lt;&gt;0),IF(ISERR(#REF!&lt;&gt;0),FALSE,#REF!&lt;&gt;0))</f>
        <v>0</v>
      </c>
    </row>
    <row r="124" spans="1:8" x14ac:dyDescent="0.25">
      <c r="A124" s="102">
        <f>'Chart of Accounts'!A119</f>
        <v>5602</v>
      </c>
      <c r="B124" s="102">
        <f>'Chart of Accounts'!D119</f>
        <v>550</v>
      </c>
      <c r="C124" s="15" t="str">
        <f>'Chart of Accounts'!B119</f>
        <v>Property tax expense</v>
      </c>
      <c r="D124" s="76"/>
      <c r="E124" s="77"/>
      <c r="H124" s="11" t="b">
        <f>OR(IF(ISERR(D124&lt;&gt;0),FALSE,D124&lt;&gt;0),IF(ISERR(E124&lt;&gt;0),FALSE,E124&lt;&gt;0),IF(ISERR(#REF!&lt;&gt;0),FALSE,#REF!&lt;&gt;0),IF(ISERR(#REF!&lt;&gt;0),FALSE,#REF!&lt;&gt;0))</f>
        <v>0</v>
      </c>
    </row>
    <row r="125" spans="1:8" x14ac:dyDescent="0.25">
      <c r="A125" s="102">
        <f>'Chart of Accounts'!A120</f>
        <v>5603</v>
      </c>
      <c r="B125" s="102">
        <f>'Chart of Accounts'!D120</f>
        <v>550</v>
      </c>
      <c r="C125" s="15" t="str">
        <f>'Chart of Accounts'!B120</f>
        <v>Utilities expense</v>
      </c>
      <c r="D125" s="76"/>
      <c r="E125" s="77"/>
      <c r="H125" s="11" t="b">
        <f>OR(IF(ISERR(D125&lt;&gt;0),FALSE,D125&lt;&gt;0),IF(ISERR(E125&lt;&gt;0),FALSE,E125&lt;&gt;0),IF(ISERR(#REF!&lt;&gt;0),FALSE,#REF!&lt;&gt;0),IF(ISERR(#REF!&lt;&gt;0),FALSE,#REF!&lt;&gt;0))</f>
        <v>0</v>
      </c>
    </row>
    <row r="126" spans="1:8" x14ac:dyDescent="0.25">
      <c r="A126" s="102">
        <f>'Chart of Accounts'!A121</f>
        <v>5604</v>
      </c>
      <c r="B126" s="102">
        <f>'Chart of Accounts'!D121</f>
        <v>550</v>
      </c>
      <c r="C126" s="15" t="str">
        <f>'Chart of Accounts'!B121</f>
        <v>Equipment rental expense</v>
      </c>
      <c r="D126" s="76"/>
      <c r="E126" s="77"/>
      <c r="H126" s="11" t="b">
        <f>OR(IF(ISERR(D126&lt;&gt;0),FALSE,D126&lt;&gt;0),IF(ISERR(E126&lt;&gt;0),FALSE,E126&lt;&gt;0),IF(ISERR(#REF!&lt;&gt;0),FALSE,#REF!&lt;&gt;0),IF(ISERR(#REF!&lt;&gt;0),FALSE,#REF!&lt;&gt;0))</f>
        <v>0</v>
      </c>
    </row>
    <row r="127" spans="1:8" x14ac:dyDescent="0.25">
      <c r="A127" s="102">
        <f>'Chart of Accounts'!A122</f>
        <v>5605</v>
      </c>
      <c r="B127" s="102">
        <f>'Chart of Accounts'!D122</f>
        <v>550</v>
      </c>
      <c r="C127" s="15" t="str">
        <f>'Chart of Accounts'!B122</f>
        <v>Storage expense</v>
      </c>
      <c r="D127" s="76"/>
      <c r="E127" s="77"/>
      <c r="H127" s="11" t="b">
        <f>OR(IF(ISERR(D127&lt;&gt;0),FALSE,D127&lt;&gt;0),IF(ISERR(E127&lt;&gt;0),FALSE,E127&lt;&gt;0),IF(ISERR(#REF!&lt;&gt;0),FALSE,#REF!&lt;&gt;0),IF(ISERR(#REF!&lt;&gt;0),FALSE,#REF!&lt;&gt;0))</f>
        <v>0</v>
      </c>
    </row>
    <row r="128" spans="1:8" x14ac:dyDescent="0.25">
      <c r="A128" s="102">
        <f>'Chart of Accounts'!A123</f>
        <v>5606</v>
      </c>
      <c r="B128" s="102">
        <f>'Chart of Accounts'!D123</f>
        <v>550</v>
      </c>
      <c r="C128" s="15" t="str">
        <f>'Chart of Accounts'!B123</f>
        <v>Repairs and maintenance expense</v>
      </c>
      <c r="D128" s="76"/>
      <c r="E128" s="77"/>
      <c r="H128" s="11" t="b">
        <f>OR(IF(ISERR(D128&lt;&gt;0),FALSE,D128&lt;&gt;0),IF(ISERR(E128&lt;&gt;0),FALSE,E128&lt;&gt;0),IF(ISERR(#REF!&lt;&gt;0),FALSE,#REF!&lt;&gt;0),IF(ISERR(#REF!&lt;&gt;0),FALSE,#REF!&lt;&gt;0))</f>
        <v>0</v>
      </c>
    </row>
    <row r="129" spans="1:8" x14ac:dyDescent="0.25">
      <c r="A129" s="102">
        <f>'Chart of Accounts'!A124</f>
        <v>5650</v>
      </c>
      <c r="B129" s="102">
        <f>'Chart of Accounts'!D124</f>
        <v>555</v>
      </c>
      <c r="C129" s="15" t="str">
        <f>'Chart of Accounts'!B124</f>
        <v>Salaries and wages expense</v>
      </c>
      <c r="D129" s="76"/>
      <c r="E129" s="77"/>
      <c r="H129" s="11" t="b">
        <f>OR(IF(ISERR(D129&lt;&gt;0),FALSE,D129&lt;&gt;0),IF(ISERR(E129&lt;&gt;0),FALSE,E129&lt;&gt;0),IF(ISERR(#REF!&lt;&gt;0),FALSE,#REF!&lt;&gt;0),IF(ISERR(#REF!&lt;&gt;0),FALSE,#REF!&lt;&gt;0))</f>
        <v>0</v>
      </c>
    </row>
    <row r="130" spans="1:8" x14ac:dyDescent="0.25">
      <c r="A130" s="102">
        <f>'Chart of Accounts'!A125</f>
        <v>5651</v>
      </c>
      <c r="B130" s="102">
        <f>'Chart of Accounts'!D125</f>
        <v>555</v>
      </c>
      <c r="C130" s="15" t="str">
        <f>'Chart of Accounts'!B125</f>
        <v>Subcontracts expense</v>
      </c>
      <c r="D130" s="76"/>
      <c r="E130" s="77"/>
      <c r="H130" s="11" t="b">
        <f>OR(IF(ISERR(D130&lt;&gt;0),FALSE,D130&lt;&gt;0),IF(ISERR(E130&lt;&gt;0),FALSE,E130&lt;&gt;0),IF(ISERR(#REF!&lt;&gt;0),FALSE,#REF!&lt;&gt;0),IF(ISERR(#REF!&lt;&gt;0),FALSE,#REF!&lt;&gt;0))</f>
        <v>0</v>
      </c>
    </row>
    <row r="131" spans="1:8" x14ac:dyDescent="0.25">
      <c r="A131" s="102">
        <f>'Chart of Accounts'!A126</f>
        <v>5700</v>
      </c>
      <c r="B131" s="102">
        <f>'Chart of Accounts'!D126</f>
        <v>570</v>
      </c>
      <c r="C131" s="15" t="str">
        <f>'Chart of Accounts'!B126</f>
        <v>Telephone expense</v>
      </c>
      <c r="D131" s="76"/>
      <c r="E131" s="77"/>
      <c r="H131" s="11" t="b">
        <f>OR(IF(ISERR(D131&lt;&gt;0),FALSE,D131&lt;&gt;0),IF(ISERR(E131&lt;&gt;0),FALSE,E131&lt;&gt;0),IF(ISERR(#REF!&lt;&gt;0),FALSE,#REF!&lt;&gt;0),IF(ISERR(#REF!&lt;&gt;0),FALSE,#REF!&lt;&gt;0))</f>
        <v>0</v>
      </c>
    </row>
    <row r="132" spans="1:8" x14ac:dyDescent="0.25">
      <c r="A132" s="102">
        <f>'Chart of Accounts'!A127</f>
        <v>5701</v>
      </c>
      <c r="B132" s="102">
        <f>'Chart of Accounts'!D127</f>
        <v>570</v>
      </c>
      <c r="C132" s="15" t="str">
        <f>'Chart of Accounts'!B127</f>
        <v>Internet expense</v>
      </c>
      <c r="D132" s="76"/>
      <c r="E132" s="77"/>
      <c r="H132" s="11" t="b">
        <f>OR(IF(ISERR(D132&lt;&gt;0),FALSE,D132&lt;&gt;0),IF(ISERR(E132&lt;&gt;0),FALSE,E132&lt;&gt;0),IF(ISERR(#REF!&lt;&gt;0),FALSE,#REF!&lt;&gt;0),IF(ISERR(#REF!&lt;&gt;0),FALSE,#REF!&lt;&gt;0))</f>
        <v>0</v>
      </c>
    </row>
    <row r="133" spans="1:8" x14ac:dyDescent="0.25">
      <c r="A133" s="102">
        <f>'Chart of Accounts'!A128</f>
        <v>5750</v>
      </c>
      <c r="B133" s="102">
        <f>'Chart of Accounts'!D128</f>
        <v>575</v>
      </c>
      <c r="C133" s="15" t="str">
        <f>'Chart of Accounts'!B128</f>
        <v>Travel expense</v>
      </c>
      <c r="D133" s="76"/>
      <c r="E133" s="77"/>
      <c r="H133" s="11" t="b">
        <f>OR(IF(ISERR(D133&lt;&gt;0),FALSE,D133&lt;&gt;0),IF(ISERR(E133&lt;&gt;0),FALSE,E133&lt;&gt;0),IF(ISERR(#REF!&lt;&gt;0),FALSE,#REF!&lt;&gt;0),IF(ISERR(#REF!&lt;&gt;0),FALSE,#REF!&lt;&gt;0))</f>
        <v>0</v>
      </c>
    </row>
    <row r="134" spans="1:8" x14ac:dyDescent="0.25">
      <c r="A134" s="102">
        <f>'Chart of Accounts'!A129</f>
        <v>5800</v>
      </c>
      <c r="B134" s="102">
        <f>'Chart of Accounts'!D129</f>
        <v>580</v>
      </c>
      <c r="C134" s="15" t="str">
        <f>'Chart of Accounts'!B129</f>
        <v>Income taxes expense</v>
      </c>
      <c r="D134" s="76"/>
      <c r="E134" s="77"/>
      <c r="H134" s="11" t="b">
        <f>OR(IF(ISERR(D134&lt;&gt;0),FALSE,D134&lt;&gt;0),IF(ISERR(E134&lt;&gt;0),FALSE,E134&lt;&gt;0),IF(ISERR(#REF!&lt;&gt;0),FALSE,#REF!&lt;&gt;0),IF(ISERR(#REF!&lt;&gt;0),FALSE,#REF!&lt;&gt;0))</f>
        <v>0</v>
      </c>
    </row>
    <row r="135" spans="1:8" x14ac:dyDescent="0.25">
      <c r="A135" s="102">
        <f>'Chart of Accounts'!A130</f>
        <v>0</v>
      </c>
      <c r="B135" s="102">
        <f>'Chart of Accounts'!D130</f>
        <v>0</v>
      </c>
      <c r="C135" s="15">
        <f>'Chart of Accounts'!B130</f>
        <v>0</v>
      </c>
      <c r="D135" s="76"/>
      <c r="E135" s="77"/>
      <c r="H135" s="11" t="b">
        <f>OR(IF(ISERR(D135&lt;&gt;0),FALSE,D135&lt;&gt;0),IF(ISERR(E135&lt;&gt;0),FALSE,E135&lt;&gt;0),IF(ISERR(#REF!&lt;&gt;0),FALSE,#REF!&lt;&gt;0),IF(ISERR(#REF!&lt;&gt;0),FALSE,#REF!&lt;&gt;0))</f>
        <v>0</v>
      </c>
    </row>
    <row r="136" spans="1:8" x14ac:dyDescent="0.25">
      <c r="A136" s="102"/>
      <c r="B136" s="102"/>
      <c r="D136" s="84">
        <f>SUBTOTAL(109,Table43[DR])</f>
        <v>6000</v>
      </c>
      <c r="E136" s="85">
        <f>SUBTOTAL(109,Table43[CR])</f>
        <v>6000</v>
      </c>
      <c r="H136" s="11" t="b">
        <f>OR(IF(ISERR(D136&lt;&gt;0),FALSE,D136&lt;&gt;0),IF(ISERR(E136&lt;&gt;0),FALSE,E136&lt;&gt;0),IF(ISERR(#REF!&lt;&gt;0),FALSE,#REF!&lt;&gt;0),IF(ISERR(#REF!&lt;&gt;0),FALSE,#REF!&lt;&gt;0))</f>
        <v>1</v>
      </c>
    </row>
  </sheetData>
  <sheetProtection password="E582" sheet="1" objects="1" scenarios="1" selectLockedCells="1" sort="0" autoFilter="0"/>
  <autoFilter ref="H7:H136" xr:uid="{00000000-0009-0000-0000-000002000000}"/>
  <mergeCells count="3">
    <mergeCell ref="A1:E1"/>
    <mergeCell ref="A3:C3"/>
    <mergeCell ref="A2:E2"/>
  </mergeCells>
  <pageMargins left="0.7" right="0.7" top="0.75" bottom="0.75" header="0.3" footer="0.3"/>
  <pageSetup scale="88" orientation="portrait" r:id="rId1"/>
  <colBreaks count="1" manualBreakCount="1">
    <brk id="5" max="1048575" man="1"/>
  </colBreak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02"/>
  <sheetViews>
    <sheetView tabSelected="1" topLeftCell="A28" zoomScaleNormal="100" workbookViewId="0">
      <selection activeCell="C7" sqref="C7"/>
    </sheetView>
  </sheetViews>
  <sheetFormatPr defaultColWidth="9.109375" defaultRowHeight="13.8" x14ac:dyDescent="0.25"/>
  <cols>
    <col min="1" max="1" width="4" style="104" customWidth="1"/>
    <col min="2" max="2" width="7.33203125" style="105" customWidth="1"/>
    <col min="3" max="3" width="46.6640625" style="55" customWidth="1"/>
    <col min="4" max="4" width="15.6640625" style="107" customWidth="1"/>
    <col min="5" max="5" width="15.6640625" style="108" customWidth="1"/>
    <col min="6" max="6" width="18.5546875" style="55" customWidth="1"/>
    <col min="7" max="11" width="9.109375" style="55"/>
    <col min="12" max="12" width="15.33203125" style="55" bestFit="1" customWidth="1"/>
    <col min="13" max="16384" width="9.109375" style="55"/>
  </cols>
  <sheetData>
    <row r="1" spans="1:5" ht="20.399999999999999" x14ac:dyDescent="0.35">
      <c r="B1" s="118" t="str">
        <f>CompanyName</f>
        <v>Kane's Pro Shop</v>
      </c>
      <c r="C1" s="118"/>
      <c r="D1" s="118"/>
      <c r="E1" s="118"/>
    </row>
    <row r="2" spans="1:5" ht="22.8" x14ac:dyDescent="0.4">
      <c r="A2" s="119" t="s">
        <v>128</v>
      </c>
      <c r="B2" s="119"/>
      <c r="C2" s="119"/>
      <c r="D2" s="119"/>
      <c r="E2" s="119"/>
    </row>
    <row r="3" spans="1:5" x14ac:dyDescent="0.25">
      <c r="B3" s="116" t="str">
        <f>StudentName</f>
        <v>Dhrumil Patel</v>
      </c>
      <c r="C3" s="116"/>
      <c r="D3" s="117" t="str">
        <f>TeacherName</f>
        <v>Mr. Mirza</v>
      </c>
      <c r="E3" s="117"/>
    </row>
    <row r="4" spans="1:5" x14ac:dyDescent="0.25">
      <c r="B4" s="103"/>
      <c r="C4" s="94"/>
      <c r="D4" s="94"/>
      <c r="E4" s="94"/>
    </row>
    <row r="5" spans="1:5" x14ac:dyDescent="0.25">
      <c r="A5" s="104" t="s">
        <v>115</v>
      </c>
      <c r="B5" s="106" t="s">
        <v>105</v>
      </c>
      <c r="C5" s="95" t="s">
        <v>4</v>
      </c>
      <c r="D5" s="114" t="s">
        <v>11</v>
      </c>
      <c r="E5" s="115"/>
    </row>
    <row r="6" spans="1:5" x14ac:dyDescent="0.25">
      <c r="D6" s="96" t="s">
        <v>9</v>
      </c>
      <c r="E6" s="97" t="s">
        <v>10</v>
      </c>
    </row>
    <row r="7" spans="1:5" x14ac:dyDescent="0.25">
      <c r="A7" s="92">
        <v>5</v>
      </c>
      <c r="B7" s="105">
        <f>IFERROR(LOOKUP(C:C,'Chart of Accounts'!C:C,ACNumber),0)</f>
        <v>5001</v>
      </c>
      <c r="C7" s="91" t="s">
        <v>225</v>
      </c>
      <c r="D7" s="76">
        <v>1440</v>
      </c>
      <c r="E7" s="93"/>
    </row>
    <row r="8" spans="1:5" x14ac:dyDescent="0.25">
      <c r="A8" s="92"/>
      <c r="B8" s="105">
        <f>IFERROR(LOOKUP(C:C,'Chart of Accounts'!C:C,ACNumber),0)</f>
        <v>1056</v>
      </c>
      <c r="C8" s="91" t="s">
        <v>226</v>
      </c>
      <c r="D8" s="76">
        <v>160</v>
      </c>
      <c r="E8" s="93"/>
    </row>
    <row r="9" spans="1:5" x14ac:dyDescent="0.25">
      <c r="A9" s="92"/>
      <c r="B9" s="105">
        <f>IFERROR(LOOKUP(C:C,'Chart of Accounts'!C:C,ACNumber),0)</f>
        <v>2200</v>
      </c>
      <c r="C9" s="91" t="s">
        <v>223</v>
      </c>
      <c r="D9" s="76"/>
      <c r="E9" s="93">
        <v>1600</v>
      </c>
    </row>
    <row r="10" spans="1:5" x14ac:dyDescent="0.25">
      <c r="A10" s="92"/>
      <c r="B10" s="105">
        <f>IFERROR(LOOKUP(C:C,'Chart of Accounts'!C:C,ACNumber),0)</f>
        <v>0</v>
      </c>
      <c r="C10" s="91"/>
      <c r="D10" s="76"/>
      <c r="E10" s="93"/>
    </row>
    <row r="11" spans="1:5" x14ac:dyDescent="0.25">
      <c r="A11" s="92">
        <v>7</v>
      </c>
      <c r="B11" s="105">
        <f>IFERROR(LOOKUP(C:C,'Chart of Accounts'!C:C,ACNumber),0)</f>
        <v>5509</v>
      </c>
      <c r="C11" s="91" t="s">
        <v>227</v>
      </c>
      <c r="D11" s="76">
        <v>80</v>
      </c>
      <c r="E11" s="93"/>
    </row>
    <row r="12" spans="1:5" x14ac:dyDescent="0.25">
      <c r="A12" s="92"/>
      <c r="B12" s="105">
        <f>IFERROR(LOOKUP(C:C,'Chart of Accounts'!C:C,ACNumber),0)</f>
        <v>1000</v>
      </c>
      <c r="C12" s="91" t="s">
        <v>64</v>
      </c>
      <c r="D12" s="76"/>
      <c r="E12" s="93">
        <v>80</v>
      </c>
    </row>
    <row r="13" spans="1:5" x14ac:dyDescent="0.25">
      <c r="A13" s="92"/>
      <c r="B13" s="105">
        <f>IFERROR(LOOKUP(C:C,'Chart of Accounts'!C:C,ACNumber),0)</f>
        <v>0</v>
      </c>
      <c r="C13" s="91"/>
      <c r="D13" s="76"/>
      <c r="E13" s="93"/>
    </row>
    <row r="14" spans="1:5" x14ac:dyDescent="0.25">
      <c r="A14" s="92">
        <v>10</v>
      </c>
      <c r="B14" s="105">
        <f>IFERROR(LOOKUP(C:C,'Chart of Accounts'!C:C,ACNumber),0)</f>
        <v>1020</v>
      </c>
      <c r="C14" s="91" t="s">
        <v>228</v>
      </c>
      <c r="D14" s="76">
        <v>900</v>
      </c>
      <c r="E14" s="93"/>
    </row>
    <row r="15" spans="1:5" x14ac:dyDescent="0.25">
      <c r="A15" s="92"/>
      <c r="B15" s="105">
        <f>IFERROR(LOOKUP(C:C,'Chart of Accounts'!C:C,ACNumber),0)</f>
        <v>2100</v>
      </c>
      <c r="C15" s="91" t="s">
        <v>229</v>
      </c>
      <c r="D15" s="76"/>
      <c r="E15" s="93">
        <v>90</v>
      </c>
    </row>
    <row r="16" spans="1:5" x14ac:dyDescent="0.25">
      <c r="A16" s="92"/>
      <c r="B16" s="105">
        <f>IFERROR(LOOKUP(C:C,'Chart of Accounts'!C:C,ACNumber),0)</f>
        <v>4000</v>
      </c>
      <c r="C16" s="91" t="s">
        <v>230</v>
      </c>
      <c r="D16" s="76"/>
      <c r="E16" s="93">
        <v>810</v>
      </c>
    </row>
    <row r="17" spans="1:5" x14ac:dyDescent="0.25">
      <c r="A17" s="92"/>
      <c r="B17" s="105">
        <f>IFERROR(LOOKUP(C:C,'Chart of Accounts'!C:C,ACNumber),0)</f>
        <v>0</v>
      </c>
      <c r="C17" s="91"/>
      <c r="D17" s="76"/>
      <c r="E17" s="93"/>
    </row>
    <row r="18" spans="1:5" x14ac:dyDescent="0.25">
      <c r="A18" s="92">
        <v>12</v>
      </c>
      <c r="B18" s="105">
        <f>IFERROR(LOOKUP(C:C,'Chart of Accounts'!C:C,ACNumber),0)</f>
        <v>5001</v>
      </c>
      <c r="C18" s="91" t="s">
        <v>225</v>
      </c>
      <c r="D18" s="76">
        <v>594</v>
      </c>
      <c r="E18" s="93"/>
    </row>
    <row r="19" spans="1:5" x14ac:dyDescent="0.25">
      <c r="A19" s="92"/>
      <c r="B19" s="105">
        <f>IFERROR(LOOKUP(C:C,'Chart of Accounts'!C:C,ACNumber),0)</f>
        <v>1056</v>
      </c>
      <c r="C19" s="91" t="s">
        <v>226</v>
      </c>
      <c r="D19" s="76">
        <v>66</v>
      </c>
      <c r="E19" s="93"/>
    </row>
    <row r="20" spans="1:5" x14ac:dyDescent="0.25">
      <c r="A20" s="92"/>
      <c r="B20" s="105">
        <f>IFERROR(LOOKUP(C:C,'Chart of Accounts'!C:C,ACNumber),0)</f>
        <v>2200</v>
      </c>
      <c r="C20" s="91" t="s">
        <v>223</v>
      </c>
      <c r="D20" s="76"/>
      <c r="E20" s="93">
        <v>660</v>
      </c>
    </row>
    <row r="21" spans="1:5" x14ac:dyDescent="0.25">
      <c r="A21" s="92"/>
      <c r="B21" s="105">
        <f>IFERROR(LOOKUP(C:C,'Chart of Accounts'!C:C,ACNumber),0)</f>
        <v>0</v>
      </c>
      <c r="C21" s="91"/>
      <c r="D21" s="76"/>
      <c r="E21" s="93"/>
    </row>
    <row r="22" spans="1:5" x14ac:dyDescent="0.25">
      <c r="A22" s="92">
        <v>14</v>
      </c>
      <c r="B22" s="105">
        <f>IFERROR(LOOKUP(C:C,'Chart of Accounts'!C:C,ACNumber),0)</f>
        <v>2200</v>
      </c>
      <c r="C22" s="91" t="s">
        <v>223</v>
      </c>
      <c r="D22" s="76">
        <v>660</v>
      </c>
      <c r="E22" s="93"/>
    </row>
    <row r="23" spans="1:5" x14ac:dyDescent="0.25">
      <c r="A23" s="92"/>
      <c r="B23" s="105">
        <f>IFERROR(LOOKUP(C:C,'Chart of Accounts'!C:C,ACNumber),0)</f>
        <v>1000</v>
      </c>
      <c r="C23" s="91" t="s">
        <v>64</v>
      </c>
      <c r="D23" s="76"/>
      <c r="E23" s="93">
        <v>660</v>
      </c>
    </row>
    <row r="24" spans="1:5" x14ac:dyDescent="0.25">
      <c r="A24" s="92"/>
      <c r="B24" s="105">
        <f>IFERROR(LOOKUP(C:C,'Chart of Accounts'!C:C,ACNumber),0)</f>
        <v>0</v>
      </c>
      <c r="C24" s="91"/>
      <c r="D24" s="76"/>
      <c r="E24" s="93"/>
    </row>
    <row r="25" spans="1:5" x14ac:dyDescent="0.25">
      <c r="A25" s="92">
        <v>20</v>
      </c>
      <c r="B25" s="105">
        <f>IFERROR(LOOKUP(C:C,'Chart of Accounts'!C:C,ACNumber),0)</f>
        <v>1020</v>
      </c>
      <c r="C25" s="91" t="s">
        <v>228</v>
      </c>
      <c r="D25" s="76">
        <v>700</v>
      </c>
      <c r="E25" s="93"/>
    </row>
    <row r="26" spans="1:5" x14ac:dyDescent="0.25">
      <c r="A26" s="92"/>
      <c r="B26" s="105">
        <f>IFERROR(LOOKUP(C:C,'Chart of Accounts'!C:C,ACNumber),0)</f>
        <v>2100</v>
      </c>
      <c r="C26" s="91" t="s">
        <v>229</v>
      </c>
      <c r="D26" s="76"/>
      <c r="E26" s="93">
        <v>70</v>
      </c>
    </row>
    <row r="27" spans="1:5" x14ac:dyDescent="0.25">
      <c r="A27" s="92"/>
      <c r="B27" s="105">
        <f>IFERROR(LOOKUP(C:C,'Chart of Accounts'!C:C,ACNumber),0)</f>
        <v>4000</v>
      </c>
      <c r="C27" s="91" t="s">
        <v>230</v>
      </c>
      <c r="D27" s="76"/>
      <c r="E27" s="93">
        <v>630</v>
      </c>
    </row>
    <row r="28" spans="1:5" x14ac:dyDescent="0.25">
      <c r="A28" s="92"/>
      <c r="B28" s="105">
        <f>IFERROR(LOOKUP(C:C,'Chart of Accounts'!C:C,ACNumber),0)</f>
        <v>0</v>
      </c>
      <c r="C28" s="91"/>
      <c r="D28" s="76"/>
      <c r="E28" s="93"/>
    </row>
    <row r="29" spans="1:5" x14ac:dyDescent="0.25">
      <c r="A29" s="92">
        <v>21</v>
      </c>
      <c r="B29" s="105">
        <f>IFERROR(LOOKUP(C:C,'Chart of Accounts'!C:C,ACNumber),0)</f>
        <v>2200</v>
      </c>
      <c r="C29" s="91" t="s">
        <v>223</v>
      </c>
      <c r="D29" s="76">
        <v>660</v>
      </c>
      <c r="E29" s="93"/>
    </row>
    <row r="30" spans="1:5" x14ac:dyDescent="0.25">
      <c r="A30" s="92"/>
      <c r="B30" s="105">
        <f>IFERROR(LOOKUP(C:C,'Chart of Accounts'!C:C,ACNumber),0)</f>
        <v>1000</v>
      </c>
      <c r="C30" s="91" t="s">
        <v>64</v>
      </c>
      <c r="D30" s="76"/>
      <c r="E30" s="93">
        <v>660</v>
      </c>
    </row>
    <row r="31" spans="1:5" x14ac:dyDescent="0.25">
      <c r="A31" s="92"/>
      <c r="B31" s="105">
        <f>IFERROR(LOOKUP(C:C,'Chart of Accounts'!C:C,ACNumber),0)</f>
        <v>0</v>
      </c>
      <c r="C31" s="91"/>
      <c r="D31" s="76"/>
      <c r="E31" s="93"/>
    </row>
    <row r="32" spans="1:5" x14ac:dyDescent="0.25">
      <c r="A32" s="92">
        <v>30</v>
      </c>
      <c r="B32" s="105">
        <f>IFERROR(LOOKUP(C:C,'Chart of Accounts'!C:C,ACNumber),0)</f>
        <v>1000</v>
      </c>
      <c r="C32" s="91" t="s">
        <v>64</v>
      </c>
      <c r="D32" s="76">
        <v>600</v>
      </c>
      <c r="E32" s="93"/>
    </row>
    <row r="33" spans="1:5" x14ac:dyDescent="0.25">
      <c r="A33" s="92"/>
      <c r="B33" s="105">
        <f>IFERROR(LOOKUP(C:C,'Chart of Accounts'!C:C,ACNumber),0)</f>
        <v>2100</v>
      </c>
      <c r="C33" s="91" t="s">
        <v>229</v>
      </c>
      <c r="D33" s="76"/>
      <c r="E33" s="93">
        <v>60</v>
      </c>
    </row>
    <row r="34" spans="1:5" x14ac:dyDescent="0.25">
      <c r="A34" s="92"/>
      <c r="B34" s="105">
        <f>IFERROR(LOOKUP(C:C,'Chart of Accounts'!C:C,ACNumber),0)</f>
        <v>4000</v>
      </c>
      <c r="C34" s="91" t="s">
        <v>230</v>
      </c>
      <c r="D34" s="76"/>
      <c r="E34" s="93">
        <v>540</v>
      </c>
    </row>
    <row r="35" spans="1:5" x14ac:dyDescent="0.25">
      <c r="A35" s="92"/>
      <c r="B35" s="105">
        <f>IFERROR(LOOKUP(C:C,'Chart of Accounts'!C:C,ACNumber),0)</f>
        <v>0</v>
      </c>
      <c r="C35" s="91"/>
      <c r="D35" s="76"/>
      <c r="E35" s="93"/>
    </row>
    <row r="36" spans="1:5" x14ac:dyDescent="0.25">
      <c r="A36" s="92"/>
      <c r="B36" s="105">
        <f>IFERROR(LOOKUP(C:C,'Chart of Accounts'!C:C,ACNumber),0)</f>
        <v>1000</v>
      </c>
      <c r="C36" s="91" t="s">
        <v>64</v>
      </c>
      <c r="D36" s="76">
        <v>1100</v>
      </c>
      <c r="E36" s="93"/>
    </row>
    <row r="37" spans="1:5" x14ac:dyDescent="0.25">
      <c r="A37" s="92"/>
      <c r="B37" s="105">
        <f>IFERROR(LOOKUP(C:C,'Chart of Accounts'!C:C,ACNumber),0)</f>
        <v>1020</v>
      </c>
      <c r="C37" s="91" t="s">
        <v>228</v>
      </c>
      <c r="D37" s="76"/>
      <c r="E37" s="93">
        <v>1100</v>
      </c>
    </row>
    <row r="38" spans="1:5" x14ac:dyDescent="0.25">
      <c r="A38" s="92"/>
      <c r="B38" s="105">
        <f>IFERROR(LOOKUP(C:C,'Chart of Accounts'!C:C,ACNumber),0)</f>
        <v>0</v>
      </c>
      <c r="C38" s="91"/>
      <c r="D38" s="76"/>
      <c r="E38" s="93"/>
    </row>
    <row r="39" spans="1:5" x14ac:dyDescent="0.25">
      <c r="A39" s="92"/>
      <c r="B39" s="105">
        <f>IFERROR(LOOKUP(C:C,'Chart of Accounts'!C:C,ACNumber),0)</f>
        <v>1000</v>
      </c>
      <c r="C39" s="91" t="s">
        <v>64</v>
      </c>
      <c r="D39" s="76">
        <v>100</v>
      </c>
      <c r="E39" s="93"/>
    </row>
    <row r="40" spans="1:5" x14ac:dyDescent="0.25">
      <c r="A40" s="92"/>
      <c r="B40" s="105">
        <f>IFERROR(LOOKUP(C:C,'Chart of Accounts'!C:C,ACNumber),0)</f>
        <v>5001</v>
      </c>
      <c r="C40" s="91" t="s">
        <v>225</v>
      </c>
      <c r="D40" s="76">
        <v>60</v>
      </c>
      <c r="E40" s="93"/>
    </row>
    <row r="41" spans="1:5" x14ac:dyDescent="0.25">
      <c r="A41" s="92"/>
      <c r="B41" s="105">
        <f>IFERROR(LOOKUP(C:C,'Chart of Accounts'!C:C,ACNumber),0)</f>
        <v>1056</v>
      </c>
      <c r="C41" s="91" t="s">
        <v>226</v>
      </c>
      <c r="D41" s="76"/>
      <c r="E41" s="93">
        <v>160</v>
      </c>
    </row>
    <row r="42" spans="1:5" x14ac:dyDescent="0.25">
      <c r="A42" s="92"/>
      <c r="B42" s="105">
        <f>IFERROR(LOOKUP(C:C,'Chart of Accounts'!C:C,ACNumber),0)</f>
        <v>0</v>
      </c>
      <c r="C42" s="91"/>
      <c r="D42" s="76"/>
      <c r="E42" s="93"/>
    </row>
    <row r="43" spans="1:5" x14ac:dyDescent="0.25">
      <c r="A43" s="92"/>
      <c r="B43" s="105">
        <f>IFERROR(LOOKUP(C:C,'Chart of Accounts'!C:C,ACNumber),0)</f>
        <v>1000</v>
      </c>
      <c r="C43" s="91" t="s">
        <v>64</v>
      </c>
      <c r="D43" s="76">
        <v>60</v>
      </c>
      <c r="E43" s="93"/>
    </row>
    <row r="44" spans="1:5" x14ac:dyDescent="0.25">
      <c r="A44" s="92"/>
      <c r="B44" s="105">
        <f>IFERROR(LOOKUP(C:C,'Chart of Accounts'!C:C,ACNumber),0)</f>
        <v>5001</v>
      </c>
      <c r="C44" s="91" t="s">
        <v>225</v>
      </c>
      <c r="D44" s="76">
        <v>6</v>
      </c>
      <c r="E44" s="93"/>
    </row>
    <row r="45" spans="1:5" x14ac:dyDescent="0.25">
      <c r="A45" s="92"/>
      <c r="B45" s="105">
        <f>IFERROR(LOOKUP(C:C,'Chart of Accounts'!C:C,ACNumber),0)</f>
        <v>1056</v>
      </c>
      <c r="C45" s="91" t="s">
        <v>226</v>
      </c>
      <c r="D45" s="76"/>
      <c r="E45" s="93">
        <v>66</v>
      </c>
    </row>
    <row r="46" spans="1:5" x14ac:dyDescent="0.25">
      <c r="A46" s="92"/>
      <c r="B46" s="105">
        <f>IFERROR(LOOKUP(C:C,'Chart of Accounts'!C:C,ACNumber),0)</f>
        <v>0</v>
      </c>
      <c r="C46" s="91"/>
      <c r="D46" s="76"/>
      <c r="E46" s="93"/>
    </row>
    <row r="47" spans="1:5" x14ac:dyDescent="0.25">
      <c r="A47" s="92"/>
      <c r="B47" s="105">
        <f>IFERROR(LOOKUP(C:C,'Chart of Accounts'!C:C,ACNumber),0)</f>
        <v>2100</v>
      </c>
      <c r="C47" s="91" t="s">
        <v>229</v>
      </c>
      <c r="D47" s="76">
        <v>220</v>
      </c>
      <c r="E47" s="93"/>
    </row>
    <row r="48" spans="1:5" x14ac:dyDescent="0.25">
      <c r="A48" s="92"/>
      <c r="B48" s="105">
        <f>IFERROR(LOOKUP(C:C,'Chart of Accounts'!C:C,ACNumber),0)</f>
        <v>1020</v>
      </c>
      <c r="C48" s="91" t="s">
        <v>228</v>
      </c>
      <c r="D48" s="76"/>
      <c r="E48" s="93">
        <v>30</v>
      </c>
    </row>
    <row r="49" spans="1:5" x14ac:dyDescent="0.25">
      <c r="A49" s="92"/>
      <c r="B49" s="105">
        <f>IFERROR(LOOKUP(C:C,'Chart of Accounts'!C:C,ACNumber),0)</f>
        <v>4000</v>
      </c>
      <c r="C49" s="91" t="s">
        <v>230</v>
      </c>
      <c r="D49" s="76"/>
      <c r="E49" s="93">
        <v>190</v>
      </c>
    </row>
    <row r="50" spans="1:5" x14ac:dyDescent="0.25">
      <c r="A50" s="92"/>
      <c r="B50" s="105">
        <f>IFERROR(LOOKUP(C:C,'Chart of Accounts'!C:C,ACNumber),0)</f>
        <v>0</v>
      </c>
      <c r="C50" s="91"/>
      <c r="D50" s="76"/>
      <c r="E50" s="93"/>
    </row>
    <row r="51" spans="1:5" x14ac:dyDescent="0.25">
      <c r="A51" s="92"/>
      <c r="B51" s="105">
        <f>IFERROR(LOOKUP(C:C,'Chart of Accounts'!C:C,ACNumber),0)</f>
        <v>0</v>
      </c>
      <c r="C51" s="91"/>
      <c r="D51" s="76"/>
      <c r="E51" s="93"/>
    </row>
    <row r="52" spans="1:5" x14ac:dyDescent="0.25">
      <c r="A52" s="92"/>
      <c r="B52" s="105">
        <f>IFERROR(LOOKUP(C:C,'Chart of Accounts'!C:C,ACNumber),0)</f>
        <v>0</v>
      </c>
      <c r="C52" s="91"/>
      <c r="D52" s="76"/>
      <c r="E52" s="93"/>
    </row>
    <row r="53" spans="1:5" x14ac:dyDescent="0.25">
      <c r="A53" s="92"/>
      <c r="B53" s="105">
        <f>IFERROR(LOOKUP(C:C,'Chart of Accounts'!C:C,ACNumber),0)</f>
        <v>0</v>
      </c>
      <c r="C53" s="91"/>
      <c r="D53" s="76"/>
      <c r="E53" s="93"/>
    </row>
    <row r="54" spans="1:5" x14ac:dyDescent="0.25">
      <c r="A54" s="92"/>
      <c r="B54" s="105">
        <f>IFERROR(LOOKUP(C:C,'Chart of Accounts'!C:C,ACNumber),0)</f>
        <v>0</v>
      </c>
      <c r="C54" s="91"/>
      <c r="D54" s="76"/>
      <c r="E54" s="93"/>
    </row>
    <row r="55" spans="1:5" x14ac:dyDescent="0.25">
      <c r="A55" s="92"/>
      <c r="B55" s="105">
        <f>IFERROR(LOOKUP(C:C,'Chart of Accounts'!C:C,ACNumber),0)</f>
        <v>0</v>
      </c>
      <c r="C55" s="91"/>
      <c r="D55" s="76"/>
      <c r="E55" s="93"/>
    </row>
    <row r="56" spans="1:5" x14ac:dyDescent="0.25">
      <c r="A56" s="92"/>
      <c r="B56" s="105">
        <f>IFERROR(LOOKUP(C:C,'Chart of Accounts'!C:C,ACNumber),0)</f>
        <v>0</v>
      </c>
      <c r="C56" s="91"/>
      <c r="D56" s="76"/>
      <c r="E56" s="93"/>
    </row>
    <row r="57" spans="1:5" x14ac:dyDescent="0.25">
      <c r="A57" s="92"/>
      <c r="B57" s="105">
        <f>IFERROR(LOOKUP(C:C,'Chart of Accounts'!C:C,ACNumber),0)</f>
        <v>0</v>
      </c>
      <c r="C57" s="91"/>
      <c r="D57" s="76"/>
      <c r="E57" s="93"/>
    </row>
    <row r="58" spans="1:5" x14ac:dyDescent="0.25">
      <c r="A58" s="92"/>
      <c r="B58" s="105">
        <f>IFERROR(LOOKUP(C:C,'Chart of Accounts'!C:C,ACNumber),0)</f>
        <v>0</v>
      </c>
      <c r="C58" s="91"/>
      <c r="D58" s="76"/>
      <c r="E58" s="93"/>
    </row>
    <row r="59" spans="1:5" x14ac:dyDescent="0.25">
      <c r="A59" s="92"/>
      <c r="B59" s="105">
        <f>IFERROR(LOOKUP(C:C,'Chart of Accounts'!C:C,ACNumber),0)</f>
        <v>0</v>
      </c>
      <c r="C59" s="91"/>
      <c r="D59" s="76"/>
      <c r="E59" s="93"/>
    </row>
    <row r="60" spans="1:5" x14ac:dyDescent="0.25">
      <c r="A60" s="92"/>
      <c r="B60" s="105">
        <f>IFERROR(LOOKUP(C:C,'Chart of Accounts'!C:C,ACNumber),0)</f>
        <v>0</v>
      </c>
      <c r="C60" s="91"/>
      <c r="D60" s="76"/>
      <c r="E60" s="93"/>
    </row>
    <row r="61" spans="1:5" x14ac:dyDescent="0.25">
      <c r="A61" s="92"/>
      <c r="B61" s="105">
        <f>IFERROR(LOOKUP(C:C,'Chart of Accounts'!C:C,ACNumber),0)</f>
        <v>0</v>
      </c>
      <c r="C61" s="91"/>
      <c r="D61" s="76"/>
      <c r="E61" s="93"/>
    </row>
    <row r="62" spans="1:5" x14ac:dyDescent="0.25">
      <c r="A62" s="92"/>
      <c r="B62" s="105">
        <f>IFERROR(LOOKUP(C:C,'Chart of Accounts'!C:C,ACNumber),0)</f>
        <v>0</v>
      </c>
      <c r="C62" s="91"/>
      <c r="D62" s="76"/>
      <c r="E62" s="93"/>
    </row>
    <row r="63" spans="1:5" x14ac:dyDescent="0.25">
      <c r="A63" s="92"/>
      <c r="B63" s="105">
        <f>IFERROR(LOOKUP(C:C,'Chart of Accounts'!C:C,ACNumber),0)</f>
        <v>0</v>
      </c>
      <c r="C63" s="91"/>
      <c r="D63" s="76"/>
      <c r="E63" s="93"/>
    </row>
    <row r="64" spans="1:5" x14ac:dyDescent="0.25">
      <c r="A64" s="92"/>
      <c r="B64" s="105">
        <f>IFERROR(LOOKUP(C:C,'Chart of Accounts'!C:C,ACNumber),0)</f>
        <v>0</v>
      </c>
      <c r="C64" s="91"/>
      <c r="D64" s="76"/>
      <c r="E64" s="93"/>
    </row>
    <row r="65" spans="1:5" x14ac:dyDescent="0.25">
      <c r="A65" s="92"/>
      <c r="B65" s="105">
        <f>IFERROR(LOOKUP(C:C,'Chart of Accounts'!C:C,ACNumber),0)</f>
        <v>0</v>
      </c>
      <c r="C65" s="91"/>
      <c r="D65" s="76"/>
      <c r="E65" s="93"/>
    </row>
    <row r="66" spans="1:5" x14ac:dyDescent="0.25">
      <c r="A66" s="92"/>
      <c r="B66" s="105">
        <f>IFERROR(LOOKUP(C:C,'Chart of Accounts'!C:C,ACNumber),0)</f>
        <v>0</v>
      </c>
      <c r="C66" s="91"/>
      <c r="D66" s="76"/>
      <c r="E66" s="93"/>
    </row>
    <row r="67" spans="1:5" x14ac:dyDescent="0.25">
      <c r="A67" s="92"/>
      <c r="B67" s="105">
        <f>IFERROR(LOOKUP(C:C,'Chart of Accounts'!C:C,ACNumber),0)</f>
        <v>0</v>
      </c>
      <c r="C67" s="91"/>
      <c r="D67" s="76"/>
      <c r="E67" s="93"/>
    </row>
    <row r="68" spans="1:5" x14ac:dyDescent="0.25">
      <c r="A68" s="92"/>
      <c r="B68" s="105">
        <f>IFERROR(LOOKUP(C:C,'Chart of Accounts'!C:C,ACNumber),0)</f>
        <v>0</v>
      </c>
      <c r="C68" s="91"/>
      <c r="D68" s="76"/>
      <c r="E68" s="93"/>
    </row>
    <row r="69" spans="1:5" x14ac:dyDescent="0.25">
      <c r="A69" s="92"/>
      <c r="B69" s="105">
        <f>IFERROR(LOOKUP(C:C,'Chart of Accounts'!C:C,ACNumber),0)</f>
        <v>0</v>
      </c>
      <c r="C69" s="91"/>
      <c r="D69" s="76"/>
      <c r="E69" s="93"/>
    </row>
    <row r="70" spans="1:5" x14ac:dyDescent="0.25">
      <c r="A70" s="92"/>
      <c r="B70" s="105">
        <f>IFERROR(LOOKUP(C:C,'Chart of Accounts'!C:C,ACNumber),0)</f>
        <v>0</v>
      </c>
      <c r="C70" s="91"/>
      <c r="D70" s="76"/>
      <c r="E70" s="93"/>
    </row>
    <row r="71" spans="1:5" x14ac:dyDescent="0.25">
      <c r="A71" s="92"/>
      <c r="B71" s="105">
        <f>IFERROR(LOOKUP(C:C,'Chart of Accounts'!C:C,ACNumber),0)</f>
        <v>0</v>
      </c>
      <c r="C71" s="91"/>
      <c r="D71" s="76"/>
      <c r="E71" s="93"/>
    </row>
    <row r="72" spans="1:5" x14ac:dyDescent="0.25">
      <c r="A72" s="92"/>
      <c r="B72" s="105">
        <f>IFERROR(LOOKUP(C:C,'Chart of Accounts'!C:C,ACNumber),0)</f>
        <v>0</v>
      </c>
      <c r="C72" s="91"/>
      <c r="D72" s="76"/>
      <c r="E72" s="93"/>
    </row>
    <row r="73" spans="1:5" x14ac:dyDescent="0.25">
      <c r="A73" s="92"/>
      <c r="B73" s="105">
        <f>IFERROR(LOOKUP(C:C,'Chart of Accounts'!C:C,ACNumber),0)</f>
        <v>0</v>
      </c>
      <c r="C73" s="91"/>
      <c r="D73" s="76"/>
      <c r="E73" s="93"/>
    </row>
    <row r="74" spans="1:5" x14ac:dyDescent="0.25">
      <c r="A74" s="92"/>
      <c r="B74" s="105">
        <f>IFERROR(LOOKUP(C:C,'Chart of Accounts'!C:C,ACNumber),0)</f>
        <v>0</v>
      </c>
      <c r="C74" s="91"/>
      <c r="D74" s="76"/>
      <c r="E74" s="93"/>
    </row>
    <row r="75" spans="1:5" x14ac:dyDescent="0.25">
      <c r="A75" s="92"/>
      <c r="B75" s="105">
        <f>IFERROR(LOOKUP(C:C,'Chart of Accounts'!C:C,ACNumber),0)</f>
        <v>0</v>
      </c>
      <c r="C75" s="91"/>
      <c r="D75" s="76"/>
      <c r="E75" s="93"/>
    </row>
    <row r="76" spans="1:5" x14ac:dyDescent="0.25">
      <c r="A76" s="92"/>
      <c r="B76" s="105">
        <f>IFERROR(LOOKUP(C:C,'Chart of Accounts'!C:C,ACNumber),0)</f>
        <v>0</v>
      </c>
      <c r="C76" s="91"/>
      <c r="D76" s="76"/>
      <c r="E76" s="93"/>
    </row>
    <row r="77" spans="1:5" x14ac:dyDescent="0.25">
      <c r="A77" s="92"/>
      <c r="B77" s="105">
        <f>IFERROR(LOOKUP(C:C,'Chart of Accounts'!C:C,ACNumber),0)</f>
        <v>0</v>
      </c>
      <c r="C77" s="91"/>
      <c r="D77" s="76"/>
      <c r="E77" s="93"/>
    </row>
    <row r="78" spans="1:5" x14ac:dyDescent="0.25">
      <c r="A78" s="92"/>
      <c r="B78" s="105">
        <f>IFERROR(LOOKUP(C:C,'Chart of Accounts'!C:C,ACNumber),0)</f>
        <v>0</v>
      </c>
      <c r="C78" s="91"/>
      <c r="D78" s="76"/>
      <c r="E78" s="93"/>
    </row>
    <row r="79" spans="1:5" x14ac:dyDescent="0.25">
      <c r="A79" s="92"/>
      <c r="B79" s="105">
        <f>IFERROR(LOOKUP(C:C,'Chart of Accounts'!C:C,ACNumber),0)</f>
        <v>0</v>
      </c>
      <c r="C79" s="91"/>
      <c r="D79" s="76"/>
      <c r="E79" s="93"/>
    </row>
    <row r="80" spans="1:5" x14ac:dyDescent="0.25">
      <c r="A80" s="92"/>
      <c r="B80" s="105">
        <f>IFERROR(LOOKUP(C:C,'Chart of Accounts'!C:C,ACNumber),0)</f>
        <v>0</v>
      </c>
      <c r="C80" s="91"/>
      <c r="D80" s="76"/>
      <c r="E80" s="93"/>
    </row>
    <row r="81" spans="1:5" x14ac:dyDescent="0.25">
      <c r="A81" s="92"/>
      <c r="B81" s="105">
        <f>IFERROR(LOOKUP(C:C,'Chart of Accounts'!C:C,ACNumber),0)</f>
        <v>0</v>
      </c>
      <c r="C81" s="91"/>
      <c r="D81" s="76"/>
      <c r="E81" s="93"/>
    </row>
    <row r="82" spans="1:5" x14ac:dyDescent="0.25">
      <c r="A82" s="92"/>
      <c r="B82" s="105">
        <f>IFERROR(LOOKUP(C:C,'Chart of Accounts'!C:C,ACNumber),0)</f>
        <v>0</v>
      </c>
      <c r="C82" s="91"/>
      <c r="D82" s="76"/>
      <c r="E82" s="93"/>
    </row>
    <row r="83" spans="1:5" x14ac:dyDescent="0.25">
      <c r="A83" s="92"/>
      <c r="B83" s="105">
        <f>IFERROR(LOOKUP(C:C,'Chart of Accounts'!C:C,ACNumber),0)</f>
        <v>0</v>
      </c>
      <c r="C83" s="91"/>
      <c r="D83" s="76"/>
      <c r="E83" s="93"/>
    </row>
    <row r="84" spans="1:5" x14ac:dyDescent="0.25">
      <c r="A84" s="92"/>
      <c r="B84" s="105">
        <f>IFERROR(LOOKUP(C:C,'Chart of Accounts'!C:C,ACNumber),0)</f>
        <v>0</v>
      </c>
      <c r="C84" s="91"/>
      <c r="D84" s="76"/>
      <c r="E84" s="93"/>
    </row>
    <row r="85" spans="1:5" x14ac:dyDescent="0.25">
      <c r="A85" s="92"/>
      <c r="B85" s="105">
        <f>IFERROR(LOOKUP(C:C,'Chart of Accounts'!C:C,ACNumber),0)</f>
        <v>0</v>
      </c>
      <c r="C85" s="91"/>
      <c r="D85" s="76"/>
      <c r="E85" s="93"/>
    </row>
    <row r="86" spans="1:5" x14ac:dyDescent="0.25">
      <c r="A86" s="92"/>
      <c r="B86" s="105">
        <f>IFERROR(LOOKUP(C:C,'Chart of Accounts'!C:C,ACNumber),0)</f>
        <v>0</v>
      </c>
      <c r="C86" s="91"/>
      <c r="D86" s="76"/>
      <c r="E86" s="93"/>
    </row>
    <row r="87" spans="1:5" x14ac:dyDescent="0.25">
      <c r="A87" s="92"/>
      <c r="B87" s="105">
        <f>IFERROR(LOOKUP(C:C,'Chart of Accounts'!C:C,ACNumber),0)</f>
        <v>0</v>
      </c>
      <c r="C87" s="91"/>
      <c r="D87" s="76"/>
      <c r="E87" s="93"/>
    </row>
    <row r="88" spans="1:5" x14ac:dyDescent="0.25">
      <c r="A88" s="92"/>
      <c r="B88" s="105">
        <f>IFERROR(LOOKUP(C:C,'Chart of Accounts'!C:C,ACNumber),0)</f>
        <v>0</v>
      </c>
      <c r="C88" s="91"/>
      <c r="D88" s="76"/>
      <c r="E88" s="93"/>
    </row>
    <row r="89" spans="1:5" x14ac:dyDescent="0.25">
      <c r="A89" s="92"/>
      <c r="B89" s="105">
        <f>IFERROR(LOOKUP(C:C,'Chart of Accounts'!C:C,ACNumber),0)</f>
        <v>0</v>
      </c>
      <c r="C89" s="91"/>
      <c r="D89" s="76"/>
      <c r="E89" s="93"/>
    </row>
    <row r="90" spans="1:5" x14ac:dyDescent="0.25">
      <c r="A90" s="92"/>
      <c r="B90" s="105">
        <f>IFERROR(LOOKUP(C:C,'Chart of Accounts'!C:C,ACNumber),0)</f>
        <v>0</v>
      </c>
      <c r="C90" s="91"/>
      <c r="D90" s="76"/>
      <c r="E90" s="93"/>
    </row>
    <row r="91" spans="1:5" x14ac:dyDescent="0.25">
      <c r="A91" s="92"/>
      <c r="B91" s="105">
        <f>IFERROR(LOOKUP(C:C,'Chart of Accounts'!C:C,ACNumber),0)</f>
        <v>0</v>
      </c>
      <c r="C91" s="91"/>
      <c r="D91" s="76"/>
      <c r="E91" s="93"/>
    </row>
    <row r="92" spans="1:5" x14ac:dyDescent="0.25">
      <c r="A92" s="92"/>
      <c r="B92" s="105">
        <f>IFERROR(LOOKUP(C:C,'Chart of Accounts'!C:C,ACNumber),0)</f>
        <v>0</v>
      </c>
      <c r="C92" s="91"/>
      <c r="D92" s="76"/>
      <c r="E92" s="93"/>
    </row>
    <row r="93" spans="1:5" x14ac:dyDescent="0.25">
      <c r="A93" s="92"/>
      <c r="B93" s="105">
        <f>IFERROR(LOOKUP(C:C,'Chart of Accounts'!C:C,ACNumber),0)</f>
        <v>0</v>
      </c>
      <c r="C93" s="91"/>
      <c r="D93" s="76"/>
      <c r="E93" s="93"/>
    </row>
    <row r="94" spans="1:5" x14ac:dyDescent="0.25">
      <c r="A94" s="92"/>
      <c r="B94" s="105">
        <f>IFERROR(LOOKUP(C:C,'Chart of Accounts'!C:C,ACNumber),0)</f>
        <v>0</v>
      </c>
      <c r="C94" s="91"/>
      <c r="D94" s="76"/>
      <c r="E94" s="93"/>
    </row>
    <row r="95" spans="1:5" x14ac:dyDescent="0.25">
      <c r="A95" s="92"/>
      <c r="B95" s="105">
        <f>IFERROR(LOOKUP(C:C,'Chart of Accounts'!C:C,ACNumber),0)</f>
        <v>0</v>
      </c>
      <c r="C95" s="91"/>
      <c r="D95" s="76"/>
      <c r="E95" s="93"/>
    </row>
    <row r="96" spans="1:5" x14ac:dyDescent="0.25">
      <c r="A96" s="92"/>
      <c r="B96" s="105">
        <f>IFERROR(LOOKUP(C:C,'Chart of Accounts'!C:C,ACNumber),0)</f>
        <v>0</v>
      </c>
      <c r="C96" s="91"/>
      <c r="D96" s="76"/>
      <c r="E96" s="93"/>
    </row>
    <row r="97" spans="1:5" x14ac:dyDescent="0.25">
      <c r="A97" s="92"/>
      <c r="B97" s="105">
        <f>IFERROR(LOOKUP(C:C,'Chart of Accounts'!C:C,ACNumber),0)</f>
        <v>0</v>
      </c>
      <c r="C97" s="91"/>
      <c r="D97" s="76"/>
      <c r="E97" s="93"/>
    </row>
    <row r="98" spans="1:5" x14ac:dyDescent="0.25">
      <c r="A98" s="92"/>
      <c r="B98" s="105">
        <f>IFERROR(LOOKUP(C:C,'Chart of Accounts'!C:C,ACNumber),0)</f>
        <v>0</v>
      </c>
      <c r="C98" s="91"/>
      <c r="D98" s="76"/>
      <c r="E98" s="93"/>
    </row>
    <row r="99" spans="1:5" x14ac:dyDescent="0.25">
      <c r="A99" s="92"/>
      <c r="B99" s="105">
        <f>IFERROR(LOOKUP(C:C,'Chart of Accounts'!C:C,ACNumber),0)</f>
        <v>0</v>
      </c>
      <c r="C99" s="91"/>
      <c r="D99" s="76"/>
      <c r="E99" s="93"/>
    </row>
    <row r="100" spans="1:5" x14ac:dyDescent="0.25">
      <c r="A100" s="92"/>
      <c r="B100" s="105">
        <f>IFERROR(LOOKUP(C:C,'Chart of Accounts'!C:C,ACNumber),0)</f>
        <v>0</v>
      </c>
      <c r="C100" s="91"/>
      <c r="D100" s="76"/>
      <c r="E100" s="93"/>
    </row>
    <row r="101" spans="1:5" x14ac:dyDescent="0.25">
      <c r="A101" s="92"/>
      <c r="B101" s="105">
        <f>IFERROR(LOOKUP(C:C,'Chart of Accounts'!C:C,ACNumber),0)</f>
        <v>0</v>
      </c>
      <c r="C101" s="91"/>
      <c r="D101" s="76"/>
      <c r="E101" s="93"/>
    </row>
    <row r="102" spans="1:5" x14ac:dyDescent="0.25">
      <c r="A102" s="92"/>
      <c r="B102" s="105">
        <f>IFERROR(LOOKUP(C:C,'Chart of Accounts'!C:C,ACNumber),0)</f>
        <v>0</v>
      </c>
      <c r="C102" s="91"/>
      <c r="D102" s="76"/>
      <c r="E102" s="93"/>
    </row>
    <row r="103" spans="1:5" x14ac:dyDescent="0.25">
      <c r="A103" s="92"/>
      <c r="B103" s="105">
        <f>IFERROR(LOOKUP(C:C,'Chart of Accounts'!C:C,ACNumber),0)</f>
        <v>0</v>
      </c>
      <c r="C103" s="91"/>
      <c r="D103" s="76"/>
      <c r="E103" s="93"/>
    </row>
    <row r="104" spans="1:5" x14ac:dyDescent="0.25">
      <c r="A104" s="92"/>
      <c r="B104" s="105">
        <f>IFERROR(LOOKUP(C:C,'Chart of Accounts'!C:C,ACNumber),0)</f>
        <v>0</v>
      </c>
      <c r="C104" s="91"/>
      <c r="D104" s="76"/>
      <c r="E104" s="93"/>
    </row>
    <row r="105" spans="1:5" x14ac:dyDescent="0.25">
      <c r="A105" s="92"/>
      <c r="B105" s="105">
        <f>IFERROR(LOOKUP(C:C,'Chart of Accounts'!C:C,ACNumber),0)</f>
        <v>0</v>
      </c>
      <c r="C105" s="91"/>
      <c r="D105" s="76"/>
      <c r="E105" s="93"/>
    </row>
    <row r="106" spans="1:5" x14ac:dyDescent="0.25">
      <c r="A106" s="92"/>
      <c r="B106" s="105">
        <f>IFERROR(LOOKUP(C:C,'Chart of Accounts'!C:C,ACNumber),0)</f>
        <v>0</v>
      </c>
      <c r="C106" s="91"/>
      <c r="D106" s="76"/>
      <c r="E106" s="93"/>
    </row>
    <row r="107" spans="1:5" x14ac:dyDescent="0.25">
      <c r="A107" s="92"/>
      <c r="B107" s="105">
        <f>IFERROR(LOOKUP(C:C,'Chart of Accounts'!C:C,ACNumber),0)</f>
        <v>0</v>
      </c>
      <c r="C107" s="91"/>
      <c r="D107" s="76"/>
      <c r="E107" s="93"/>
    </row>
    <row r="108" spans="1:5" x14ac:dyDescent="0.25">
      <c r="A108" s="92"/>
      <c r="B108" s="105">
        <f>IFERROR(LOOKUP(C:C,'Chart of Accounts'!C:C,ACNumber),0)</f>
        <v>0</v>
      </c>
      <c r="C108" s="91"/>
      <c r="D108" s="76"/>
      <c r="E108" s="93"/>
    </row>
    <row r="109" spans="1:5" x14ac:dyDescent="0.25">
      <c r="A109" s="92"/>
      <c r="B109" s="105">
        <f>IFERROR(LOOKUP(C:C,'Chart of Accounts'!C:C,ACNumber),0)</f>
        <v>0</v>
      </c>
      <c r="C109" s="91"/>
      <c r="D109" s="76"/>
      <c r="E109" s="93"/>
    </row>
    <row r="110" spans="1:5" x14ac:dyDescent="0.25">
      <c r="A110" s="92"/>
      <c r="B110" s="105">
        <f>IFERROR(LOOKUP(C:C,'Chart of Accounts'!C:C,ACNumber),0)</f>
        <v>0</v>
      </c>
      <c r="C110" s="91"/>
      <c r="D110" s="76"/>
      <c r="E110" s="93"/>
    </row>
    <row r="111" spans="1:5" x14ac:dyDescent="0.25">
      <c r="A111" s="92"/>
      <c r="B111" s="105">
        <f>IFERROR(LOOKUP(C:C,'Chart of Accounts'!C:C,ACNumber),0)</f>
        <v>0</v>
      </c>
      <c r="C111" s="91"/>
      <c r="D111" s="76"/>
      <c r="E111" s="93"/>
    </row>
    <row r="112" spans="1:5" x14ac:dyDescent="0.25">
      <c r="A112" s="92"/>
      <c r="B112" s="105">
        <f>IFERROR(LOOKUP(C:C,'Chart of Accounts'!C:C,ACNumber),0)</f>
        <v>0</v>
      </c>
      <c r="C112" s="91"/>
      <c r="D112" s="76"/>
      <c r="E112" s="93"/>
    </row>
    <row r="113" spans="1:5" x14ac:dyDescent="0.25">
      <c r="A113" s="92"/>
      <c r="B113" s="105">
        <f>IFERROR(LOOKUP(C:C,'Chart of Accounts'!C:C,ACNumber),0)</f>
        <v>0</v>
      </c>
      <c r="C113" s="91"/>
      <c r="D113" s="76"/>
      <c r="E113" s="93"/>
    </row>
    <row r="114" spans="1:5" x14ac:dyDescent="0.25">
      <c r="A114" s="92"/>
      <c r="B114" s="105">
        <f>IFERROR(LOOKUP(C:C,'Chart of Accounts'!C:C,ACNumber),0)</f>
        <v>0</v>
      </c>
      <c r="C114" s="91"/>
      <c r="D114" s="76"/>
      <c r="E114" s="93"/>
    </row>
    <row r="115" spans="1:5" x14ac:dyDescent="0.25">
      <c r="A115" s="92"/>
      <c r="B115" s="105">
        <f>IFERROR(LOOKUP(C:C,'Chart of Accounts'!C:C,ACNumber),0)</f>
        <v>0</v>
      </c>
      <c r="C115" s="91"/>
      <c r="D115" s="76"/>
      <c r="E115" s="93"/>
    </row>
    <row r="116" spans="1:5" x14ac:dyDescent="0.25">
      <c r="A116" s="92"/>
      <c r="B116" s="105">
        <f>IFERROR(LOOKUP(C:C,'Chart of Accounts'!C:C,ACNumber),0)</f>
        <v>0</v>
      </c>
      <c r="C116" s="91"/>
      <c r="D116" s="76"/>
      <c r="E116" s="93"/>
    </row>
    <row r="117" spans="1:5" x14ac:dyDescent="0.25">
      <c r="A117" s="92"/>
      <c r="B117" s="105">
        <f>IFERROR(LOOKUP(C:C,'Chart of Accounts'!C:C,ACNumber),0)</f>
        <v>0</v>
      </c>
      <c r="C117" s="91"/>
      <c r="D117" s="76"/>
      <c r="E117" s="93"/>
    </row>
    <row r="118" spans="1:5" x14ac:dyDescent="0.25">
      <c r="A118" s="92"/>
      <c r="B118" s="105">
        <f>IFERROR(LOOKUP(C:C,'Chart of Accounts'!C:C,ACNumber),0)</f>
        <v>0</v>
      </c>
      <c r="C118" s="91"/>
      <c r="D118" s="76"/>
      <c r="E118" s="93"/>
    </row>
    <row r="119" spans="1:5" x14ac:dyDescent="0.25">
      <c r="A119" s="92"/>
      <c r="B119" s="105">
        <f>IFERROR(LOOKUP(C:C,'Chart of Accounts'!C:C,ACNumber),0)</f>
        <v>0</v>
      </c>
      <c r="C119" s="91"/>
      <c r="D119" s="76"/>
      <c r="E119" s="93"/>
    </row>
    <row r="120" spans="1:5" x14ac:dyDescent="0.25">
      <c r="A120" s="92"/>
      <c r="B120" s="105">
        <f>IFERROR(LOOKUP(C:C,'Chart of Accounts'!C:C,ACNumber),0)</f>
        <v>0</v>
      </c>
      <c r="C120" s="91"/>
      <c r="D120" s="76"/>
      <c r="E120" s="93"/>
    </row>
    <row r="121" spans="1:5" x14ac:dyDescent="0.25">
      <c r="A121" s="92"/>
      <c r="B121" s="105">
        <f>IFERROR(LOOKUP(C:C,'Chart of Accounts'!C:C,ACNumber),0)</f>
        <v>0</v>
      </c>
      <c r="C121" s="91"/>
      <c r="D121" s="76"/>
      <c r="E121" s="93"/>
    </row>
    <row r="122" spans="1:5" x14ac:dyDescent="0.25">
      <c r="A122" s="92"/>
      <c r="B122" s="105">
        <f>IFERROR(LOOKUP(C:C,'Chart of Accounts'!C:C,ACNumber),0)</f>
        <v>0</v>
      </c>
      <c r="C122" s="91"/>
      <c r="D122" s="76"/>
      <c r="E122" s="93"/>
    </row>
    <row r="123" spans="1:5" x14ac:dyDescent="0.25">
      <c r="A123" s="92"/>
      <c r="B123" s="105">
        <f>IFERROR(LOOKUP(C:C,'Chart of Accounts'!C:C,ACNumber),0)</f>
        <v>0</v>
      </c>
      <c r="C123" s="91"/>
      <c r="D123" s="76"/>
      <c r="E123" s="93"/>
    </row>
    <row r="124" spans="1:5" x14ac:dyDescent="0.25">
      <c r="A124" s="92"/>
      <c r="B124" s="105">
        <f>IFERROR(LOOKUP(C:C,'Chart of Accounts'!C:C,ACNumber),0)</f>
        <v>0</v>
      </c>
      <c r="C124" s="91"/>
      <c r="D124" s="76"/>
      <c r="E124" s="93"/>
    </row>
    <row r="125" spans="1:5" x14ac:dyDescent="0.25">
      <c r="A125" s="92"/>
      <c r="B125" s="105">
        <f>IFERROR(LOOKUP(C:C,'Chart of Accounts'!C:C,ACNumber),0)</f>
        <v>0</v>
      </c>
      <c r="C125" s="91"/>
      <c r="D125" s="76"/>
      <c r="E125" s="93"/>
    </row>
    <row r="126" spans="1:5" x14ac:dyDescent="0.25">
      <c r="A126" s="92"/>
      <c r="B126" s="105">
        <f>IFERROR(LOOKUP(C:C,'Chart of Accounts'!C:C,ACNumber),0)</f>
        <v>0</v>
      </c>
      <c r="C126" s="91"/>
      <c r="D126" s="76"/>
      <c r="E126" s="93"/>
    </row>
    <row r="127" spans="1:5" x14ac:dyDescent="0.25">
      <c r="A127" s="92"/>
      <c r="B127" s="105">
        <f>IFERROR(LOOKUP(C:C,'Chart of Accounts'!C:C,ACNumber),0)</f>
        <v>0</v>
      </c>
      <c r="C127" s="91"/>
      <c r="D127" s="76"/>
      <c r="E127" s="93"/>
    </row>
    <row r="128" spans="1:5" x14ac:dyDescent="0.25">
      <c r="A128" s="92"/>
      <c r="B128" s="105">
        <f>IFERROR(LOOKUP(C:C,'Chart of Accounts'!C:C,ACNumber),0)</f>
        <v>0</v>
      </c>
      <c r="C128" s="91"/>
      <c r="D128" s="76"/>
      <c r="E128" s="93"/>
    </row>
    <row r="129" spans="1:5" x14ac:dyDescent="0.25">
      <c r="A129" s="92"/>
      <c r="B129" s="105">
        <f>IFERROR(LOOKUP(C:C,'Chart of Accounts'!C:C,ACNumber),0)</f>
        <v>0</v>
      </c>
      <c r="C129" s="91"/>
      <c r="D129" s="76"/>
      <c r="E129" s="93"/>
    </row>
    <row r="130" spans="1:5" x14ac:dyDescent="0.25">
      <c r="A130" s="92"/>
      <c r="B130" s="105">
        <f>IFERROR(LOOKUP(C:C,'Chart of Accounts'!C:C,ACNumber),0)</f>
        <v>0</v>
      </c>
      <c r="C130" s="91"/>
      <c r="D130" s="76"/>
      <c r="E130" s="93"/>
    </row>
    <row r="131" spans="1:5" x14ac:dyDescent="0.25">
      <c r="A131" s="92"/>
      <c r="B131" s="105">
        <f>IFERROR(LOOKUP(C:C,'Chart of Accounts'!C:C,ACNumber),0)</f>
        <v>0</v>
      </c>
      <c r="C131" s="91"/>
      <c r="D131" s="76"/>
      <c r="E131" s="93"/>
    </row>
    <row r="132" spans="1:5" x14ac:dyDescent="0.25">
      <c r="A132" s="92"/>
      <c r="B132" s="105">
        <f>IFERROR(LOOKUP(C:C,'Chart of Accounts'!C:C,ACNumber),0)</f>
        <v>0</v>
      </c>
      <c r="C132" s="91"/>
      <c r="D132" s="76"/>
      <c r="E132" s="93"/>
    </row>
    <row r="133" spans="1:5" x14ac:dyDescent="0.25">
      <c r="A133" s="92"/>
      <c r="B133" s="105">
        <f>IFERROR(LOOKUP(C:C,'Chart of Accounts'!C:C,ACNumber),0)</f>
        <v>0</v>
      </c>
      <c r="C133" s="91"/>
      <c r="D133" s="76"/>
      <c r="E133" s="93"/>
    </row>
    <row r="134" spans="1:5" x14ac:dyDescent="0.25">
      <c r="A134" s="92"/>
      <c r="B134" s="105">
        <f>IFERROR(LOOKUP(C:C,'Chart of Accounts'!C:C,ACNumber),0)</f>
        <v>0</v>
      </c>
      <c r="C134" s="91"/>
      <c r="D134" s="76"/>
      <c r="E134" s="93"/>
    </row>
    <row r="135" spans="1:5" x14ac:dyDescent="0.25">
      <c r="A135" s="92"/>
      <c r="B135" s="105">
        <f>IFERROR(LOOKUP(C:C,'Chart of Accounts'!C:C,ACNumber),0)</f>
        <v>0</v>
      </c>
      <c r="C135" s="91"/>
      <c r="D135" s="76"/>
      <c r="E135" s="93"/>
    </row>
    <row r="136" spans="1:5" x14ac:dyDescent="0.25">
      <c r="A136" s="92"/>
      <c r="B136" s="105">
        <f>IFERROR(LOOKUP(C:C,'Chart of Accounts'!C:C,ACNumber),0)</f>
        <v>0</v>
      </c>
      <c r="C136" s="91"/>
      <c r="D136" s="76"/>
      <c r="E136" s="93"/>
    </row>
    <row r="137" spans="1:5" x14ac:dyDescent="0.25">
      <c r="A137" s="92"/>
      <c r="B137" s="105">
        <f>IFERROR(LOOKUP(C:C,'Chart of Accounts'!C:C,ACNumber),0)</f>
        <v>0</v>
      </c>
      <c r="C137" s="91"/>
      <c r="D137" s="76"/>
      <c r="E137" s="93"/>
    </row>
    <row r="138" spans="1:5" x14ac:dyDescent="0.25">
      <c r="A138" s="92"/>
      <c r="B138" s="105">
        <f>IFERROR(LOOKUP(C:C,'Chart of Accounts'!C:C,ACNumber),0)</f>
        <v>0</v>
      </c>
      <c r="C138" s="91"/>
      <c r="D138" s="76"/>
      <c r="E138" s="93"/>
    </row>
    <row r="139" spans="1:5" x14ac:dyDescent="0.25">
      <c r="A139" s="92"/>
      <c r="B139" s="105">
        <f>IFERROR(LOOKUP(C:C,'Chart of Accounts'!C:C,ACNumber),0)</f>
        <v>0</v>
      </c>
      <c r="C139" s="91"/>
      <c r="D139" s="76"/>
      <c r="E139" s="93"/>
    </row>
    <row r="140" spans="1:5" x14ac:dyDescent="0.25">
      <c r="A140" s="92"/>
      <c r="B140" s="105">
        <f>IFERROR(LOOKUP(C:C,'Chart of Accounts'!C:C,ACNumber),0)</f>
        <v>0</v>
      </c>
      <c r="C140" s="91"/>
      <c r="D140" s="76"/>
      <c r="E140" s="93"/>
    </row>
    <row r="141" spans="1:5" x14ac:dyDescent="0.25">
      <c r="A141" s="92"/>
      <c r="B141" s="105">
        <f>IFERROR(LOOKUP(C:C,'Chart of Accounts'!C:C,ACNumber),0)</f>
        <v>0</v>
      </c>
      <c r="C141" s="91"/>
      <c r="D141" s="76"/>
      <c r="E141" s="93"/>
    </row>
    <row r="142" spans="1:5" x14ac:dyDescent="0.25">
      <c r="A142" s="92"/>
      <c r="B142" s="105">
        <f>IFERROR(LOOKUP(C:C,'Chart of Accounts'!C:C,ACNumber),0)</f>
        <v>0</v>
      </c>
      <c r="C142" s="91"/>
      <c r="D142" s="76"/>
      <c r="E142" s="93"/>
    </row>
    <row r="143" spans="1:5" x14ac:dyDescent="0.25">
      <c r="A143" s="92"/>
      <c r="B143" s="105">
        <f>IFERROR(LOOKUP(C:C,'Chart of Accounts'!C:C,ACNumber),0)</f>
        <v>0</v>
      </c>
      <c r="C143" s="91"/>
      <c r="D143" s="76"/>
      <c r="E143" s="93"/>
    </row>
    <row r="144" spans="1:5" x14ac:dyDescent="0.25">
      <c r="A144" s="92"/>
      <c r="B144" s="105">
        <f>IFERROR(LOOKUP(C:C,'Chart of Accounts'!C:C,ACNumber),0)</f>
        <v>0</v>
      </c>
      <c r="C144" s="91"/>
      <c r="D144" s="76"/>
      <c r="E144" s="93"/>
    </row>
    <row r="145" spans="1:5" x14ac:dyDescent="0.25">
      <c r="A145" s="92"/>
      <c r="B145" s="105">
        <f>IFERROR(LOOKUP(C:C,'Chart of Accounts'!C:C,ACNumber),0)</f>
        <v>0</v>
      </c>
      <c r="C145" s="91"/>
      <c r="D145" s="76"/>
      <c r="E145" s="93"/>
    </row>
    <row r="146" spans="1:5" x14ac:dyDescent="0.25">
      <c r="A146" s="92"/>
      <c r="B146" s="105">
        <f>IFERROR(LOOKUP(C:C,'Chart of Accounts'!C:C,ACNumber),0)</f>
        <v>0</v>
      </c>
      <c r="C146" s="91"/>
      <c r="D146" s="76"/>
      <c r="E146" s="93"/>
    </row>
    <row r="147" spans="1:5" x14ac:dyDescent="0.25">
      <c r="A147" s="92"/>
      <c r="B147" s="105">
        <f>IFERROR(LOOKUP(C:C,'Chart of Accounts'!C:C,ACNumber),0)</f>
        <v>0</v>
      </c>
      <c r="C147" s="91"/>
      <c r="D147" s="76"/>
      <c r="E147" s="93"/>
    </row>
    <row r="148" spans="1:5" x14ac:dyDescent="0.25">
      <c r="A148" s="92"/>
      <c r="B148" s="105">
        <f>IFERROR(LOOKUP(C:C,'Chart of Accounts'!C:C,ACNumber),0)</f>
        <v>0</v>
      </c>
      <c r="C148" s="91"/>
      <c r="D148" s="76"/>
      <c r="E148" s="93"/>
    </row>
    <row r="149" spans="1:5" x14ac:dyDescent="0.25">
      <c r="A149" s="92"/>
      <c r="B149" s="105">
        <f>IFERROR(LOOKUP(C:C,'Chart of Accounts'!C:C,ACNumber),0)</f>
        <v>0</v>
      </c>
      <c r="C149" s="91"/>
      <c r="D149" s="76"/>
      <c r="E149" s="93"/>
    </row>
    <row r="150" spans="1:5" x14ac:dyDescent="0.25">
      <c r="A150" s="92"/>
      <c r="B150" s="105">
        <f>IFERROR(LOOKUP(C:C,'Chart of Accounts'!C:C,ACNumber),0)</f>
        <v>0</v>
      </c>
      <c r="C150" s="91"/>
      <c r="D150" s="76"/>
      <c r="E150" s="93"/>
    </row>
    <row r="151" spans="1:5" x14ac:dyDescent="0.25">
      <c r="A151" s="92"/>
      <c r="B151" s="105">
        <f>IFERROR(LOOKUP(C:C,'Chart of Accounts'!C:C,ACNumber),0)</f>
        <v>0</v>
      </c>
      <c r="C151" s="91"/>
      <c r="D151" s="76"/>
      <c r="E151" s="93"/>
    </row>
    <row r="152" spans="1:5" x14ac:dyDescent="0.25">
      <c r="A152" s="92"/>
      <c r="B152" s="105">
        <f>IFERROR(LOOKUP(C:C,'Chart of Accounts'!C:C,ACNumber),0)</f>
        <v>0</v>
      </c>
      <c r="C152" s="91"/>
      <c r="D152" s="76"/>
      <c r="E152" s="93"/>
    </row>
    <row r="153" spans="1:5" x14ac:dyDescent="0.25">
      <c r="A153" s="92"/>
      <c r="B153" s="105">
        <f>IFERROR(LOOKUP(C:C,'Chart of Accounts'!C:C,ACNumber),0)</f>
        <v>0</v>
      </c>
      <c r="C153" s="91"/>
      <c r="D153" s="76"/>
      <c r="E153" s="93"/>
    </row>
    <row r="154" spans="1:5" x14ac:dyDescent="0.25">
      <c r="A154" s="92"/>
      <c r="B154" s="105">
        <f>IFERROR(LOOKUP(C:C,'Chart of Accounts'!C:C,ACNumber),0)</f>
        <v>0</v>
      </c>
      <c r="C154" s="91"/>
      <c r="D154" s="76"/>
      <c r="E154" s="93"/>
    </row>
    <row r="155" spans="1:5" x14ac:dyDescent="0.25">
      <c r="A155" s="92"/>
      <c r="B155" s="105">
        <f>IFERROR(LOOKUP(C:C,'Chart of Accounts'!C:C,ACNumber),0)</f>
        <v>0</v>
      </c>
      <c r="C155" s="91"/>
      <c r="D155" s="76"/>
      <c r="E155" s="93"/>
    </row>
    <row r="156" spans="1:5" x14ac:dyDescent="0.25">
      <c r="A156" s="92"/>
      <c r="B156" s="105">
        <f>IFERROR(LOOKUP(C:C,'Chart of Accounts'!C:C,ACNumber),0)</f>
        <v>0</v>
      </c>
      <c r="C156" s="91"/>
      <c r="D156" s="76"/>
      <c r="E156" s="93"/>
    </row>
    <row r="157" spans="1:5" x14ac:dyDescent="0.25">
      <c r="A157" s="92"/>
      <c r="B157" s="105">
        <f>IFERROR(LOOKUP(C:C,'Chart of Accounts'!C:C,ACNumber),0)</f>
        <v>0</v>
      </c>
      <c r="C157" s="91"/>
      <c r="D157" s="76"/>
      <c r="E157" s="93"/>
    </row>
    <row r="158" spans="1:5" x14ac:dyDescent="0.25">
      <c r="A158" s="92"/>
      <c r="B158" s="105">
        <f>IFERROR(LOOKUP(C:C,'Chart of Accounts'!C:C,ACNumber),0)</f>
        <v>0</v>
      </c>
      <c r="C158" s="91"/>
      <c r="D158" s="76"/>
      <c r="E158" s="93"/>
    </row>
    <row r="159" spans="1:5" x14ac:dyDescent="0.25">
      <c r="A159" s="92"/>
      <c r="B159" s="105">
        <f>IFERROR(LOOKUP(C:C,'Chart of Accounts'!C:C,ACNumber),0)</f>
        <v>0</v>
      </c>
      <c r="C159" s="91"/>
      <c r="D159" s="76"/>
      <c r="E159" s="93"/>
    </row>
    <row r="160" spans="1:5" x14ac:dyDescent="0.25">
      <c r="A160" s="92"/>
      <c r="B160" s="105">
        <f>IFERROR(LOOKUP(C:C,'Chart of Accounts'!C:C,ACNumber),0)</f>
        <v>0</v>
      </c>
      <c r="C160" s="91"/>
      <c r="D160" s="76"/>
      <c r="E160" s="93"/>
    </row>
    <row r="161" spans="1:5" x14ac:dyDescent="0.25">
      <c r="A161" s="92"/>
      <c r="B161" s="105">
        <f>IFERROR(LOOKUP(C:C,'Chart of Accounts'!C:C,ACNumber),0)</f>
        <v>0</v>
      </c>
      <c r="C161" s="91"/>
      <c r="D161" s="76"/>
      <c r="E161" s="93"/>
    </row>
    <row r="162" spans="1:5" x14ac:dyDescent="0.25">
      <c r="A162" s="92"/>
      <c r="B162" s="105">
        <f>IFERROR(LOOKUP(C:C,'Chart of Accounts'!C:C,ACNumber),0)</f>
        <v>0</v>
      </c>
      <c r="C162" s="91"/>
      <c r="D162" s="76"/>
      <c r="E162" s="93"/>
    </row>
    <row r="163" spans="1:5" x14ac:dyDescent="0.25">
      <c r="A163" s="92"/>
      <c r="B163" s="105">
        <f>IFERROR(LOOKUP(C:C,'Chart of Accounts'!C:C,ACNumber),0)</f>
        <v>0</v>
      </c>
      <c r="C163" s="91"/>
      <c r="D163" s="76"/>
      <c r="E163" s="93"/>
    </row>
    <row r="164" spans="1:5" x14ac:dyDescent="0.25">
      <c r="A164" s="92"/>
      <c r="B164" s="105">
        <f>IFERROR(LOOKUP(C:C,'Chart of Accounts'!C:C,ACNumber),0)</f>
        <v>0</v>
      </c>
      <c r="C164" s="91"/>
      <c r="D164" s="76"/>
      <c r="E164" s="93"/>
    </row>
    <row r="165" spans="1:5" x14ac:dyDescent="0.25">
      <c r="A165" s="92"/>
      <c r="B165" s="105">
        <f>IFERROR(LOOKUP(C:C,'Chart of Accounts'!C:C,ACNumber),0)</f>
        <v>0</v>
      </c>
      <c r="C165" s="91"/>
      <c r="D165" s="76"/>
      <c r="E165" s="93"/>
    </row>
    <row r="166" spans="1:5" x14ac:dyDescent="0.25">
      <c r="A166" s="92"/>
      <c r="B166" s="105">
        <f>IFERROR(LOOKUP(C:C,'Chart of Accounts'!C:C,ACNumber),0)</f>
        <v>0</v>
      </c>
      <c r="C166" s="91"/>
      <c r="D166" s="76"/>
      <c r="E166" s="93"/>
    </row>
    <row r="167" spans="1:5" x14ac:dyDescent="0.25">
      <c r="A167" s="92"/>
      <c r="B167" s="105">
        <f>IFERROR(LOOKUP(C:C,'Chart of Accounts'!C:C,ACNumber),0)</f>
        <v>0</v>
      </c>
      <c r="C167" s="91"/>
      <c r="D167" s="76"/>
      <c r="E167" s="93"/>
    </row>
    <row r="168" spans="1:5" x14ac:dyDescent="0.25">
      <c r="A168" s="92"/>
      <c r="B168" s="105">
        <f>IFERROR(LOOKUP(C:C,'Chart of Accounts'!C:C,ACNumber),0)</f>
        <v>0</v>
      </c>
      <c r="C168" s="91"/>
      <c r="D168" s="76"/>
      <c r="E168" s="93"/>
    </row>
    <row r="169" spans="1:5" x14ac:dyDescent="0.25">
      <c r="A169" s="92"/>
      <c r="B169" s="105">
        <f>IFERROR(LOOKUP(C:C,'Chart of Accounts'!C:C,ACNumber),0)</f>
        <v>0</v>
      </c>
      <c r="C169" s="91"/>
      <c r="D169" s="76"/>
      <c r="E169" s="93"/>
    </row>
    <row r="170" spans="1:5" x14ac:dyDescent="0.25">
      <c r="A170" s="92"/>
      <c r="B170" s="105">
        <f>IFERROR(LOOKUP(C:C,'Chart of Accounts'!C:C,ACNumber),0)</f>
        <v>0</v>
      </c>
      <c r="C170" s="91"/>
      <c r="D170" s="76"/>
      <c r="E170" s="93"/>
    </row>
    <row r="171" spans="1:5" x14ac:dyDescent="0.25">
      <c r="A171" s="92"/>
      <c r="B171" s="105">
        <f>IFERROR(LOOKUP(C:C,'Chart of Accounts'!C:C,ACNumber),0)</f>
        <v>0</v>
      </c>
      <c r="C171" s="91"/>
      <c r="D171" s="76"/>
      <c r="E171" s="93"/>
    </row>
    <row r="172" spans="1:5" x14ac:dyDescent="0.25">
      <c r="A172" s="92"/>
      <c r="B172" s="105">
        <f>IFERROR(LOOKUP(C:C,'Chart of Accounts'!C:C,ACNumber),0)</f>
        <v>0</v>
      </c>
      <c r="C172" s="91"/>
      <c r="D172" s="76"/>
      <c r="E172" s="93"/>
    </row>
    <row r="173" spans="1:5" x14ac:dyDescent="0.25">
      <c r="A173" s="92"/>
      <c r="B173" s="105">
        <f>IFERROR(LOOKUP(C:C,'Chart of Accounts'!C:C,ACNumber),0)</f>
        <v>0</v>
      </c>
      <c r="C173" s="91"/>
      <c r="D173" s="76"/>
      <c r="E173" s="93"/>
    </row>
    <row r="174" spans="1:5" x14ac:dyDescent="0.25">
      <c r="A174" s="92"/>
      <c r="B174" s="105">
        <f>IFERROR(LOOKUP(C:C,'Chart of Accounts'!C:C,ACNumber),0)</f>
        <v>0</v>
      </c>
      <c r="C174" s="91"/>
      <c r="D174" s="76"/>
      <c r="E174" s="93"/>
    </row>
    <row r="175" spans="1:5" x14ac:dyDescent="0.25">
      <c r="A175" s="92"/>
      <c r="B175" s="105">
        <f>IFERROR(LOOKUP(C:C,'Chart of Accounts'!C:C,ACNumber),0)</f>
        <v>0</v>
      </c>
      <c r="C175" s="91"/>
      <c r="D175" s="76"/>
      <c r="E175" s="93"/>
    </row>
    <row r="176" spans="1:5" x14ac:dyDescent="0.25">
      <c r="A176" s="92"/>
      <c r="B176" s="105">
        <f>IFERROR(LOOKUP(C:C,'Chart of Accounts'!C:C,ACNumber),0)</f>
        <v>0</v>
      </c>
      <c r="C176" s="91"/>
      <c r="D176" s="76"/>
      <c r="E176" s="93"/>
    </row>
    <row r="177" spans="1:5" x14ac:dyDescent="0.25">
      <c r="A177" s="92"/>
      <c r="B177" s="105">
        <f>IFERROR(LOOKUP(C:C,'Chart of Accounts'!C:C,ACNumber),0)</f>
        <v>0</v>
      </c>
      <c r="C177" s="91"/>
      <c r="D177" s="76"/>
      <c r="E177" s="93"/>
    </row>
    <row r="178" spans="1:5" x14ac:dyDescent="0.25">
      <c r="A178" s="92"/>
      <c r="B178" s="105">
        <f>IFERROR(LOOKUP(C:C,'Chart of Accounts'!C:C,ACNumber),0)</f>
        <v>0</v>
      </c>
      <c r="C178" s="91"/>
      <c r="D178" s="76"/>
      <c r="E178" s="93"/>
    </row>
    <row r="179" spans="1:5" x14ac:dyDescent="0.25">
      <c r="A179" s="92"/>
      <c r="B179" s="105">
        <f>IFERROR(LOOKUP(C:C,'Chart of Accounts'!C:C,ACNumber),0)</f>
        <v>0</v>
      </c>
      <c r="C179" s="91"/>
      <c r="D179" s="76"/>
      <c r="E179" s="93"/>
    </row>
    <row r="180" spans="1:5" x14ac:dyDescent="0.25">
      <c r="A180" s="92"/>
      <c r="B180" s="105">
        <f>IFERROR(LOOKUP(C:C,'Chart of Accounts'!C:C,ACNumber),0)</f>
        <v>0</v>
      </c>
      <c r="C180" s="91"/>
      <c r="D180" s="76"/>
      <c r="E180" s="93"/>
    </row>
    <row r="181" spans="1:5" x14ac:dyDescent="0.25">
      <c r="A181" s="92"/>
      <c r="B181" s="105">
        <f>IFERROR(LOOKUP(C:C,'Chart of Accounts'!C:C,ACNumber),0)</f>
        <v>0</v>
      </c>
      <c r="C181" s="91"/>
      <c r="D181" s="76"/>
      <c r="E181" s="93"/>
    </row>
    <row r="182" spans="1:5" x14ac:dyDescent="0.25">
      <c r="A182" s="92"/>
      <c r="B182" s="105">
        <f>IFERROR(LOOKUP(C:C,'Chart of Accounts'!C:C,ACNumber),0)</f>
        <v>0</v>
      </c>
      <c r="C182" s="91"/>
      <c r="D182" s="76"/>
      <c r="E182" s="93"/>
    </row>
    <row r="183" spans="1:5" x14ac:dyDescent="0.25">
      <c r="A183" s="92"/>
      <c r="B183" s="105">
        <f>IFERROR(LOOKUP(C:C,'Chart of Accounts'!C:C,ACNumber),0)</f>
        <v>0</v>
      </c>
      <c r="C183" s="91"/>
      <c r="D183" s="76"/>
      <c r="E183" s="93"/>
    </row>
    <row r="184" spans="1:5" x14ac:dyDescent="0.25">
      <c r="A184" s="92"/>
      <c r="B184" s="105">
        <f>IFERROR(LOOKUP(C:C,'Chart of Accounts'!C:C,ACNumber),0)</f>
        <v>0</v>
      </c>
      <c r="C184" s="91"/>
      <c r="D184" s="76"/>
      <c r="E184" s="93"/>
    </row>
    <row r="185" spans="1:5" x14ac:dyDescent="0.25">
      <c r="A185" s="92"/>
      <c r="B185" s="105">
        <f>IFERROR(LOOKUP(C:C,'Chart of Accounts'!C:C,ACNumber),0)</f>
        <v>0</v>
      </c>
      <c r="C185" s="91"/>
      <c r="D185" s="76"/>
      <c r="E185" s="93"/>
    </row>
    <row r="186" spans="1:5" x14ac:dyDescent="0.25">
      <c r="A186" s="92"/>
      <c r="B186" s="105">
        <f>IFERROR(LOOKUP(C:C,'Chart of Accounts'!C:C,ACNumber),0)</f>
        <v>0</v>
      </c>
      <c r="C186" s="91"/>
      <c r="D186" s="76"/>
      <c r="E186" s="93"/>
    </row>
    <row r="187" spans="1:5" x14ac:dyDescent="0.25">
      <c r="A187" s="92"/>
      <c r="B187" s="105">
        <f>IFERROR(LOOKUP(C:C,'Chart of Accounts'!C:C,ACNumber),0)</f>
        <v>0</v>
      </c>
      <c r="C187" s="91"/>
      <c r="D187" s="76"/>
      <c r="E187" s="93"/>
    </row>
    <row r="188" spans="1:5" x14ac:dyDescent="0.25">
      <c r="A188" s="92"/>
      <c r="B188" s="105">
        <f>IFERROR(LOOKUP(C:C,'Chart of Accounts'!C:C,ACNumber),0)</f>
        <v>0</v>
      </c>
      <c r="C188" s="91"/>
      <c r="D188" s="76"/>
      <c r="E188" s="93"/>
    </row>
    <row r="189" spans="1:5" x14ac:dyDescent="0.25">
      <c r="A189" s="92"/>
      <c r="B189" s="105">
        <f>IFERROR(LOOKUP(C:C,'Chart of Accounts'!C:C,ACNumber),0)</f>
        <v>0</v>
      </c>
      <c r="C189" s="91"/>
      <c r="D189" s="76"/>
      <c r="E189" s="93"/>
    </row>
    <row r="190" spans="1:5" x14ac:dyDescent="0.25">
      <c r="A190" s="92"/>
      <c r="B190" s="105">
        <f>IFERROR(LOOKUP(C:C,'Chart of Accounts'!C:C,ACNumber),0)</f>
        <v>0</v>
      </c>
      <c r="C190" s="91"/>
      <c r="D190" s="76"/>
      <c r="E190" s="93"/>
    </row>
    <row r="191" spans="1:5" x14ac:dyDescent="0.25">
      <c r="A191" s="92"/>
      <c r="B191" s="105">
        <f>IFERROR(LOOKUP(C:C,'Chart of Accounts'!C:C,ACNumber),0)</f>
        <v>0</v>
      </c>
      <c r="C191" s="91"/>
      <c r="D191" s="76"/>
      <c r="E191" s="93"/>
    </row>
    <row r="192" spans="1:5" x14ac:dyDescent="0.25">
      <c r="A192" s="92"/>
      <c r="B192" s="105">
        <f>IFERROR(LOOKUP(C:C,'Chart of Accounts'!C:C,ACNumber),0)</f>
        <v>0</v>
      </c>
      <c r="C192" s="91"/>
      <c r="D192" s="76"/>
      <c r="E192" s="93"/>
    </row>
    <row r="193" spans="1:5" x14ac:dyDescent="0.25">
      <c r="A193" s="92"/>
      <c r="B193" s="105">
        <f>IFERROR(LOOKUP(C:C,'Chart of Accounts'!C:C,ACNumber),0)</f>
        <v>0</v>
      </c>
      <c r="C193" s="91"/>
      <c r="D193" s="76"/>
      <c r="E193" s="93"/>
    </row>
    <row r="194" spans="1:5" x14ac:dyDescent="0.25">
      <c r="A194" s="92"/>
      <c r="B194" s="105">
        <f>IFERROR(LOOKUP(C:C,'Chart of Accounts'!C:C,ACNumber),0)</f>
        <v>0</v>
      </c>
      <c r="C194" s="91"/>
      <c r="D194" s="76"/>
      <c r="E194" s="93"/>
    </row>
    <row r="195" spans="1:5" x14ac:dyDescent="0.25">
      <c r="A195" s="92"/>
      <c r="B195" s="105">
        <f>IFERROR(LOOKUP(C:C,'Chart of Accounts'!C:C,ACNumber),0)</f>
        <v>0</v>
      </c>
      <c r="C195" s="91"/>
      <c r="D195" s="76"/>
      <c r="E195" s="93"/>
    </row>
    <row r="196" spans="1:5" x14ac:dyDescent="0.25">
      <c r="A196" s="92"/>
      <c r="B196" s="105">
        <f>IFERROR(LOOKUP(C:C,'Chart of Accounts'!C:C,ACNumber),0)</f>
        <v>0</v>
      </c>
      <c r="C196" s="91"/>
      <c r="D196" s="76"/>
      <c r="E196" s="93"/>
    </row>
    <row r="197" spans="1:5" x14ac:dyDescent="0.25">
      <c r="A197" s="92"/>
      <c r="B197" s="105">
        <f>IFERROR(LOOKUP(C:C,'Chart of Accounts'!C:C,ACNumber),0)</f>
        <v>0</v>
      </c>
      <c r="C197" s="91"/>
      <c r="D197" s="76"/>
      <c r="E197" s="93"/>
    </row>
    <row r="198" spans="1:5" x14ac:dyDescent="0.25">
      <c r="A198" s="92"/>
      <c r="B198" s="105">
        <f>IFERROR(LOOKUP(C:C,'Chart of Accounts'!C:C,ACNumber),0)</f>
        <v>0</v>
      </c>
      <c r="C198" s="91"/>
      <c r="D198" s="76"/>
      <c r="E198" s="93"/>
    </row>
    <row r="199" spans="1:5" x14ac:dyDescent="0.25">
      <c r="A199" s="92"/>
      <c r="B199" s="105">
        <f>IFERROR(LOOKUP(C:C,'Chart of Accounts'!C:C,ACNumber),0)</f>
        <v>0</v>
      </c>
      <c r="C199" s="91"/>
      <c r="D199" s="76"/>
      <c r="E199" s="93"/>
    </row>
    <row r="200" spans="1:5" x14ac:dyDescent="0.25">
      <c r="A200" s="92"/>
      <c r="B200" s="105">
        <f>IFERROR(LOOKUP(C:C,'Chart of Accounts'!C:C,ACNumber),0)</f>
        <v>0</v>
      </c>
      <c r="C200" s="91"/>
      <c r="D200" s="76"/>
      <c r="E200" s="93"/>
    </row>
    <row r="201" spans="1:5" x14ac:dyDescent="0.25">
      <c r="A201" s="92"/>
      <c r="B201" s="105">
        <f>IFERROR(LOOKUP(C:C,'Chart of Accounts'!C:C,ACNumber),0)</f>
        <v>0</v>
      </c>
      <c r="C201" s="91"/>
      <c r="D201" s="76"/>
      <c r="E201" s="93"/>
    </row>
    <row r="202" spans="1:5" x14ac:dyDescent="0.25">
      <c r="A202" s="92"/>
      <c r="B202" s="105">
        <f>IFERROR(LOOKUP(C:C,'Chart of Accounts'!C:C,ACNumber),0)</f>
        <v>0</v>
      </c>
      <c r="C202" s="91"/>
      <c r="D202" s="76"/>
      <c r="E202" s="93"/>
    </row>
    <row r="203" spans="1:5" x14ac:dyDescent="0.25">
      <c r="A203" s="92"/>
      <c r="B203" s="105">
        <f>IFERROR(LOOKUP(C:C,'Chart of Accounts'!C:C,ACNumber),0)</f>
        <v>0</v>
      </c>
      <c r="C203" s="91"/>
      <c r="D203" s="76"/>
      <c r="E203" s="93"/>
    </row>
    <row r="204" spans="1:5" x14ac:dyDescent="0.25">
      <c r="A204" s="92"/>
      <c r="B204" s="105">
        <f>IFERROR(LOOKUP(C:C,'Chart of Accounts'!C:C,ACNumber),0)</f>
        <v>0</v>
      </c>
      <c r="C204" s="91"/>
      <c r="D204" s="76"/>
      <c r="E204" s="93"/>
    </row>
    <row r="205" spans="1:5" x14ac:dyDescent="0.25">
      <c r="A205" s="92"/>
      <c r="B205" s="105">
        <f>IFERROR(LOOKUP(C:C,'Chart of Accounts'!C:C,ACNumber),0)</f>
        <v>0</v>
      </c>
      <c r="C205" s="91"/>
      <c r="D205" s="76"/>
      <c r="E205" s="93"/>
    </row>
    <row r="206" spans="1:5" x14ac:dyDescent="0.25">
      <c r="A206" s="92"/>
      <c r="B206" s="105">
        <f>IFERROR(LOOKUP(C:C,'Chart of Accounts'!C:C,ACNumber),0)</f>
        <v>0</v>
      </c>
      <c r="C206" s="91"/>
      <c r="D206" s="76"/>
      <c r="E206" s="93"/>
    </row>
    <row r="207" spans="1:5" x14ac:dyDescent="0.25">
      <c r="A207" s="92"/>
      <c r="B207" s="105">
        <f>IFERROR(LOOKUP(C:C,'Chart of Accounts'!C:C,ACNumber),0)</f>
        <v>0</v>
      </c>
      <c r="C207" s="91"/>
      <c r="D207" s="76"/>
      <c r="E207" s="93"/>
    </row>
    <row r="208" spans="1:5" x14ac:dyDescent="0.25">
      <c r="A208" s="92"/>
      <c r="B208" s="105">
        <f>IFERROR(LOOKUP(C:C,'Chart of Accounts'!C:C,ACNumber),0)</f>
        <v>0</v>
      </c>
      <c r="C208" s="91"/>
      <c r="D208" s="76"/>
      <c r="E208" s="93"/>
    </row>
    <row r="209" spans="1:5" x14ac:dyDescent="0.25">
      <c r="A209" s="92"/>
      <c r="B209" s="105">
        <f>IFERROR(LOOKUP(C:C,'Chart of Accounts'!C:C,ACNumber),0)</f>
        <v>0</v>
      </c>
      <c r="C209" s="91"/>
      <c r="D209" s="76"/>
      <c r="E209" s="93"/>
    </row>
    <row r="210" spans="1:5" x14ac:dyDescent="0.25">
      <c r="A210" s="92"/>
      <c r="B210" s="105">
        <f>IFERROR(LOOKUP(C:C,'Chart of Accounts'!C:C,ACNumber),0)</f>
        <v>0</v>
      </c>
      <c r="C210" s="91"/>
      <c r="D210" s="76"/>
      <c r="E210" s="93"/>
    </row>
    <row r="211" spans="1:5" x14ac:dyDescent="0.25">
      <c r="A211" s="92"/>
      <c r="B211" s="105">
        <f>IFERROR(LOOKUP(C:C,'Chart of Accounts'!C:C,ACNumber),0)</f>
        <v>0</v>
      </c>
      <c r="C211" s="91"/>
      <c r="D211" s="76"/>
      <c r="E211" s="93"/>
    </row>
    <row r="212" spans="1:5" x14ac:dyDescent="0.25">
      <c r="A212" s="92"/>
      <c r="B212" s="105">
        <f>IFERROR(LOOKUP(C:C,'Chart of Accounts'!C:C,ACNumber),0)</f>
        <v>0</v>
      </c>
      <c r="C212" s="91"/>
      <c r="D212" s="76"/>
      <c r="E212" s="93"/>
    </row>
    <row r="213" spans="1:5" x14ac:dyDescent="0.25">
      <c r="A213" s="92"/>
      <c r="B213" s="105">
        <f>IFERROR(LOOKUP(C:C,'Chart of Accounts'!C:C,ACNumber),0)</f>
        <v>0</v>
      </c>
      <c r="C213" s="91"/>
      <c r="D213" s="76"/>
      <c r="E213" s="93"/>
    </row>
    <row r="214" spans="1:5" x14ac:dyDescent="0.25">
      <c r="A214" s="92"/>
      <c r="B214" s="105">
        <f>IFERROR(LOOKUP(C:C,'Chart of Accounts'!C:C,ACNumber),0)</f>
        <v>0</v>
      </c>
      <c r="C214" s="91"/>
      <c r="D214" s="76"/>
      <c r="E214" s="93"/>
    </row>
    <row r="215" spans="1:5" x14ac:dyDescent="0.25">
      <c r="A215" s="92"/>
      <c r="B215" s="105">
        <f>IFERROR(LOOKUP(C:C,'Chart of Accounts'!C:C,ACNumber),0)</f>
        <v>0</v>
      </c>
      <c r="C215" s="91"/>
      <c r="D215" s="76"/>
      <c r="E215" s="93"/>
    </row>
    <row r="216" spans="1:5" x14ac:dyDescent="0.25">
      <c r="A216" s="92"/>
      <c r="B216" s="105">
        <f>IFERROR(LOOKUP(C:C,'Chart of Accounts'!C:C,ACNumber),0)</f>
        <v>0</v>
      </c>
      <c r="C216" s="91"/>
      <c r="D216" s="76"/>
      <c r="E216" s="93"/>
    </row>
    <row r="217" spans="1:5" x14ac:dyDescent="0.25">
      <c r="A217" s="92"/>
      <c r="B217" s="105">
        <f>IFERROR(LOOKUP(C:C,'Chart of Accounts'!C:C,ACNumber),0)</f>
        <v>0</v>
      </c>
      <c r="C217" s="91"/>
      <c r="D217" s="76"/>
      <c r="E217" s="93"/>
    </row>
    <row r="218" spans="1:5" x14ac:dyDescent="0.25">
      <c r="A218" s="92"/>
      <c r="B218" s="105">
        <f>IFERROR(LOOKUP(C:C,'Chart of Accounts'!C:C,ACNumber),0)</f>
        <v>0</v>
      </c>
      <c r="C218" s="91"/>
      <c r="D218" s="76"/>
      <c r="E218" s="93"/>
    </row>
    <row r="219" spans="1:5" x14ac:dyDescent="0.25">
      <c r="A219" s="92"/>
      <c r="B219" s="105">
        <f>IFERROR(LOOKUP(C:C,'Chart of Accounts'!C:C,ACNumber),0)</f>
        <v>0</v>
      </c>
      <c r="C219" s="91"/>
      <c r="D219" s="76"/>
      <c r="E219" s="93"/>
    </row>
    <row r="220" spans="1:5" x14ac:dyDescent="0.25">
      <c r="A220" s="92"/>
      <c r="B220" s="105">
        <f>IFERROR(LOOKUP(C:C,'Chart of Accounts'!C:C,ACNumber),0)</f>
        <v>0</v>
      </c>
      <c r="C220" s="91"/>
      <c r="D220" s="76"/>
      <c r="E220" s="93"/>
    </row>
    <row r="221" spans="1:5" x14ac:dyDescent="0.25">
      <c r="A221" s="92"/>
      <c r="B221" s="105">
        <f>IFERROR(LOOKUP(C:C,'Chart of Accounts'!C:C,ACNumber),0)</f>
        <v>0</v>
      </c>
      <c r="C221" s="91"/>
      <c r="D221" s="76"/>
      <c r="E221" s="93"/>
    </row>
    <row r="222" spans="1:5" x14ac:dyDescent="0.25">
      <c r="A222" s="92"/>
      <c r="B222" s="105">
        <f>IFERROR(LOOKUP(C:C,'Chart of Accounts'!C:C,ACNumber),0)</f>
        <v>0</v>
      </c>
      <c r="C222" s="91"/>
      <c r="D222" s="76"/>
      <c r="E222" s="93"/>
    </row>
    <row r="223" spans="1:5" x14ac:dyDescent="0.25">
      <c r="A223" s="92"/>
      <c r="B223" s="105">
        <f>IFERROR(LOOKUP(C:C,'Chart of Accounts'!C:C,ACNumber),0)</f>
        <v>0</v>
      </c>
      <c r="C223" s="91"/>
      <c r="D223" s="76"/>
      <c r="E223" s="93"/>
    </row>
    <row r="224" spans="1:5" x14ac:dyDescent="0.25">
      <c r="A224" s="92"/>
      <c r="B224" s="105">
        <f>IFERROR(LOOKUP(C:C,'Chart of Accounts'!C:C,ACNumber),0)</f>
        <v>0</v>
      </c>
      <c r="C224" s="91"/>
      <c r="D224" s="76"/>
      <c r="E224" s="93"/>
    </row>
    <row r="225" spans="1:5" x14ac:dyDescent="0.25">
      <c r="A225" s="92"/>
      <c r="B225" s="105">
        <f>IFERROR(LOOKUP(C:C,'Chart of Accounts'!C:C,ACNumber),0)</f>
        <v>0</v>
      </c>
      <c r="C225" s="91"/>
      <c r="D225" s="76"/>
      <c r="E225" s="93"/>
    </row>
    <row r="226" spans="1:5" x14ac:dyDescent="0.25">
      <c r="A226" s="92"/>
      <c r="B226" s="105">
        <f>IFERROR(LOOKUP(C:C,'Chart of Accounts'!C:C,ACNumber),0)</f>
        <v>0</v>
      </c>
      <c r="C226" s="91"/>
      <c r="D226" s="76"/>
      <c r="E226" s="93"/>
    </row>
    <row r="227" spans="1:5" x14ac:dyDescent="0.25">
      <c r="A227" s="92"/>
      <c r="B227" s="105">
        <f>IFERROR(LOOKUP(C:C,'Chart of Accounts'!C:C,ACNumber),0)</f>
        <v>0</v>
      </c>
      <c r="C227" s="91"/>
      <c r="D227" s="76"/>
      <c r="E227" s="93"/>
    </row>
    <row r="228" spans="1:5" x14ac:dyDescent="0.25">
      <c r="A228" s="92"/>
      <c r="B228" s="105">
        <f>IFERROR(LOOKUP(C:C,'Chart of Accounts'!C:C,ACNumber),0)</f>
        <v>0</v>
      </c>
      <c r="C228" s="91"/>
      <c r="D228" s="76"/>
      <c r="E228" s="93"/>
    </row>
    <row r="229" spans="1:5" x14ac:dyDescent="0.25">
      <c r="A229" s="92"/>
      <c r="B229" s="105">
        <f>IFERROR(LOOKUP(C:C,'Chart of Accounts'!C:C,ACNumber),0)</f>
        <v>0</v>
      </c>
      <c r="C229" s="91"/>
      <c r="D229" s="76"/>
      <c r="E229" s="93"/>
    </row>
    <row r="230" spans="1:5" x14ac:dyDescent="0.25">
      <c r="A230" s="92"/>
      <c r="B230" s="105">
        <f>IFERROR(LOOKUP(C:C,'Chart of Accounts'!C:C,ACNumber),0)</f>
        <v>0</v>
      </c>
      <c r="C230" s="91"/>
      <c r="D230" s="76"/>
      <c r="E230" s="93"/>
    </row>
    <row r="231" spans="1:5" x14ac:dyDescent="0.25">
      <c r="A231" s="92"/>
      <c r="B231" s="105">
        <f>IFERROR(LOOKUP(C:C,'Chart of Accounts'!C:C,ACNumber),0)</f>
        <v>0</v>
      </c>
      <c r="C231" s="91"/>
      <c r="D231" s="76"/>
      <c r="E231" s="93"/>
    </row>
    <row r="232" spans="1:5" x14ac:dyDescent="0.25">
      <c r="A232" s="92"/>
      <c r="B232" s="105">
        <f>IFERROR(LOOKUP(C:C,'Chart of Accounts'!C:C,ACNumber),0)</f>
        <v>0</v>
      </c>
      <c r="C232" s="91"/>
      <c r="D232" s="76"/>
      <c r="E232" s="93"/>
    </row>
    <row r="233" spans="1:5" x14ac:dyDescent="0.25">
      <c r="A233" s="92"/>
      <c r="B233" s="105">
        <f>IFERROR(LOOKUP(C:C,'Chart of Accounts'!C:C,ACNumber),0)</f>
        <v>0</v>
      </c>
      <c r="C233" s="91"/>
      <c r="D233" s="76"/>
      <c r="E233" s="93"/>
    </row>
    <row r="234" spans="1:5" x14ac:dyDescent="0.25">
      <c r="A234" s="92"/>
      <c r="B234" s="105">
        <f>IFERROR(LOOKUP(C:C,'Chart of Accounts'!C:C,ACNumber),0)</f>
        <v>0</v>
      </c>
      <c r="C234" s="91"/>
      <c r="D234" s="76"/>
      <c r="E234" s="93"/>
    </row>
    <row r="235" spans="1:5" x14ac:dyDescent="0.25">
      <c r="A235" s="92"/>
      <c r="B235" s="105">
        <f>IFERROR(LOOKUP(C:C,'Chart of Accounts'!C:C,ACNumber),0)</f>
        <v>0</v>
      </c>
      <c r="C235" s="91"/>
      <c r="D235" s="76"/>
      <c r="E235" s="93"/>
    </row>
    <row r="236" spans="1:5" x14ac:dyDescent="0.25">
      <c r="A236" s="92"/>
      <c r="B236" s="105">
        <f>IFERROR(LOOKUP(C:C,'Chart of Accounts'!C:C,ACNumber),0)</f>
        <v>0</v>
      </c>
      <c r="C236" s="91"/>
      <c r="D236" s="76"/>
      <c r="E236" s="93"/>
    </row>
    <row r="237" spans="1:5" x14ac:dyDescent="0.25">
      <c r="A237" s="92"/>
      <c r="B237" s="105">
        <f>IFERROR(LOOKUP(C:C,'Chart of Accounts'!C:C,ACNumber),0)</f>
        <v>0</v>
      </c>
      <c r="C237" s="91"/>
      <c r="D237" s="76"/>
      <c r="E237" s="93"/>
    </row>
    <row r="238" spans="1:5" x14ac:dyDescent="0.25">
      <c r="A238" s="92"/>
      <c r="B238" s="105">
        <f>IFERROR(LOOKUP(C:C,'Chart of Accounts'!C:C,ACNumber),0)</f>
        <v>0</v>
      </c>
      <c r="C238" s="91"/>
      <c r="D238" s="76"/>
      <c r="E238" s="93"/>
    </row>
    <row r="239" spans="1:5" x14ac:dyDescent="0.25">
      <c r="A239" s="92"/>
      <c r="B239" s="105">
        <f>IFERROR(LOOKUP(C:C,'Chart of Accounts'!C:C,ACNumber),0)</f>
        <v>0</v>
      </c>
      <c r="C239" s="91"/>
      <c r="D239" s="76"/>
      <c r="E239" s="93"/>
    </row>
    <row r="240" spans="1:5" x14ac:dyDescent="0.25">
      <c r="A240" s="92"/>
      <c r="B240" s="105">
        <f>IFERROR(LOOKUP(C:C,'Chart of Accounts'!C:C,ACNumber),0)</f>
        <v>0</v>
      </c>
      <c r="C240" s="91"/>
      <c r="D240" s="76"/>
      <c r="E240" s="93"/>
    </row>
    <row r="241" spans="1:5" x14ac:dyDescent="0.25">
      <c r="A241" s="92"/>
      <c r="B241" s="105">
        <f>IFERROR(LOOKUP(C:C,'Chart of Accounts'!C:C,ACNumber),0)</f>
        <v>0</v>
      </c>
      <c r="C241" s="91"/>
      <c r="D241" s="76"/>
      <c r="E241" s="93"/>
    </row>
    <row r="242" spans="1:5" x14ac:dyDescent="0.25">
      <c r="A242" s="92"/>
      <c r="B242" s="105">
        <f>IFERROR(LOOKUP(C:C,'Chart of Accounts'!C:C,ACNumber),0)</f>
        <v>0</v>
      </c>
      <c r="C242" s="91"/>
      <c r="D242" s="76"/>
      <c r="E242" s="93"/>
    </row>
    <row r="243" spans="1:5" x14ac:dyDescent="0.25">
      <c r="A243" s="92"/>
      <c r="B243" s="105">
        <f>IFERROR(LOOKUP(C:C,'Chart of Accounts'!C:C,ACNumber),0)</f>
        <v>0</v>
      </c>
      <c r="C243" s="91"/>
      <c r="D243" s="76"/>
      <c r="E243" s="93"/>
    </row>
    <row r="244" spans="1:5" x14ac:dyDescent="0.25">
      <c r="A244" s="92"/>
      <c r="B244" s="105">
        <f>IFERROR(LOOKUP(C:C,'Chart of Accounts'!C:C,ACNumber),0)</f>
        <v>0</v>
      </c>
      <c r="C244" s="91"/>
      <c r="D244" s="76"/>
      <c r="E244" s="93"/>
    </row>
    <row r="245" spans="1:5" x14ac:dyDescent="0.25">
      <c r="A245" s="92"/>
      <c r="B245" s="105">
        <f>IFERROR(LOOKUP(C:C,'Chart of Accounts'!C:C,ACNumber),0)</f>
        <v>0</v>
      </c>
      <c r="C245" s="91"/>
      <c r="D245" s="76"/>
      <c r="E245" s="93"/>
    </row>
    <row r="246" spans="1:5" x14ac:dyDescent="0.25">
      <c r="A246" s="92"/>
      <c r="B246" s="105">
        <f>IFERROR(LOOKUP(C:C,'Chart of Accounts'!C:C,ACNumber),0)</f>
        <v>0</v>
      </c>
      <c r="C246" s="91"/>
      <c r="D246" s="76"/>
      <c r="E246" s="93"/>
    </row>
    <row r="247" spans="1:5" x14ac:dyDescent="0.25">
      <c r="A247" s="92"/>
      <c r="B247" s="105">
        <f>IFERROR(LOOKUP(C:C,'Chart of Accounts'!C:C,ACNumber),0)</f>
        <v>0</v>
      </c>
      <c r="C247" s="91"/>
      <c r="D247" s="76"/>
      <c r="E247" s="93"/>
    </row>
    <row r="248" spans="1:5" x14ac:dyDescent="0.25">
      <c r="A248" s="92"/>
      <c r="B248" s="105">
        <f>IFERROR(LOOKUP(C:C,'Chart of Accounts'!C:C,ACNumber),0)</f>
        <v>0</v>
      </c>
      <c r="C248" s="91"/>
      <c r="D248" s="76"/>
      <c r="E248" s="93"/>
    </row>
    <row r="249" spans="1:5" x14ac:dyDescent="0.25">
      <c r="A249" s="92"/>
      <c r="B249" s="105">
        <f>IFERROR(LOOKUP(C:C,'Chart of Accounts'!C:C,ACNumber),0)</f>
        <v>0</v>
      </c>
      <c r="C249" s="91"/>
      <c r="D249" s="76"/>
      <c r="E249" s="93"/>
    </row>
    <row r="250" spans="1:5" x14ac:dyDescent="0.25">
      <c r="A250" s="92"/>
      <c r="B250" s="105">
        <f>IFERROR(LOOKUP(C:C,'Chart of Accounts'!C:C,ACNumber),0)</f>
        <v>0</v>
      </c>
      <c r="C250" s="91"/>
      <c r="D250" s="76"/>
      <c r="E250" s="93"/>
    </row>
    <row r="251" spans="1:5" x14ac:dyDescent="0.25">
      <c r="A251" s="92"/>
      <c r="B251" s="105">
        <f>IFERROR(LOOKUP(C:C,'Chart of Accounts'!C:C,ACNumber),0)</f>
        <v>0</v>
      </c>
      <c r="C251" s="91"/>
      <c r="D251" s="76"/>
      <c r="E251" s="93"/>
    </row>
    <row r="252" spans="1:5" x14ac:dyDescent="0.25">
      <c r="A252" s="92"/>
      <c r="B252" s="105">
        <f>IFERROR(LOOKUP(C:C,'Chart of Accounts'!C:C,ACNumber),0)</f>
        <v>0</v>
      </c>
      <c r="C252" s="91"/>
      <c r="D252" s="76"/>
      <c r="E252" s="93"/>
    </row>
    <row r="253" spans="1:5" x14ac:dyDescent="0.25">
      <c r="A253" s="92"/>
      <c r="B253" s="105">
        <f>IFERROR(LOOKUP(C:C,'Chart of Accounts'!C:C,ACNumber),0)</f>
        <v>0</v>
      </c>
      <c r="C253" s="91"/>
      <c r="D253" s="76"/>
      <c r="E253" s="93"/>
    </row>
    <row r="254" spans="1:5" x14ac:dyDescent="0.25">
      <c r="A254" s="92"/>
      <c r="B254" s="105">
        <f>IFERROR(LOOKUP(C:C,'Chart of Accounts'!C:C,ACNumber),0)</f>
        <v>0</v>
      </c>
      <c r="C254" s="91"/>
      <c r="D254" s="76"/>
      <c r="E254" s="93"/>
    </row>
    <row r="255" spans="1:5" x14ac:dyDescent="0.25">
      <c r="A255" s="92"/>
      <c r="B255" s="105">
        <f>IFERROR(LOOKUP(C:C,'Chart of Accounts'!C:C,ACNumber),0)</f>
        <v>0</v>
      </c>
      <c r="C255" s="91"/>
      <c r="D255" s="76"/>
      <c r="E255" s="93"/>
    </row>
    <row r="256" spans="1:5" x14ac:dyDescent="0.25">
      <c r="A256" s="92"/>
      <c r="B256" s="105">
        <f>IFERROR(LOOKUP(C:C,'Chart of Accounts'!C:C,ACNumber),0)</f>
        <v>0</v>
      </c>
      <c r="C256" s="91"/>
      <c r="D256" s="76"/>
      <c r="E256" s="93"/>
    </row>
    <row r="257" spans="1:5" x14ac:dyDescent="0.25">
      <c r="A257" s="92"/>
      <c r="B257" s="105">
        <f>IFERROR(LOOKUP(C:C,'Chart of Accounts'!C:C,ACNumber),0)</f>
        <v>0</v>
      </c>
      <c r="C257" s="91"/>
      <c r="D257" s="76"/>
      <c r="E257" s="93"/>
    </row>
    <row r="258" spans="1:5" x14ac:dyDescent="0.25">
      <c r="A258" s="92"/>
      <c r="B258" s="105">
        <f>IFERROR(LOOKUP(C:C,'Chart of Accounts'!C:C,ACNumber),0)</f>
        <v>0</v>
      </c>
      <c r="C258" s="91"/>
      <c r="D258" s="76"/>
      <c r="E258" s="93"/>
    </row>
    <row r="259" spans="1:5" x14ac:dyDescent="0.25">
      <c r="A259" s="92"/>
      <c r="B259" s="105">
        <f>IFERROR(LOOKUP(C:C,'Chart of Accounts'!C:C,ACNumber),0)</f>
        <v>0</v>
      </c>
      <c r="C259" s="91"/>
      <c r="D259" s="76"/>
      <c r="E259" s="93"/>
    </row>
    <row r="260" spans="1:5" x14ac:dyDescent="0.25">
      <c r="A260" s="92"/>
      <c r="B260" s="105">
        <f>IFERROR(LOOKUP(C:C,'Chart of Accounts'!C:C,ACNumber),0)</f>
        <v>0</v>
      </c>
      <c r="C260" s="91"/>
      <c r="D260" s="76"/>
      <c r="E260" s="93"/>
    </row>
    <row r="261" spans="1:5" x14ac:dyDescent="0.25">
      <c r="A261" s="92"/>
      <c r="B261" s="105">
        <f>IFERROR(LOOKUP(C:C,'Chart of Accounts'!C:C,ACNumber),0)</f>
        <v>0</v>
      </c>
      <c r="C261" s="91"/>
      <c r="D261" s="76"/>
      <c r="E261" s="93"/>
    </row>
    <row r="262" spans="1:5" x14ac:dyDescent="0.25">
      <c r="A262" s="92"/>
      <c r="B262" s="105">
        <f>IFERROR(LOOKUP(C:C,'Chart of Accounts'!C:C,ACNumber),0)</f>
        <v>0</v>
      </c>
      <c r="C262" s="91"/>
      <c r="D262" s="76"/>
      <c r="E262" s="93"/>
    </row>
    <row r="263" spans="1:5" x14ac:dyDescent="0.25">
      <c r="A263" s="92"/>
      <c r="B263" s="105">
        <f>IFERROR(LOOKUP(C:C,'Chart of Accounts'!C:C,ACNumber),0)</f>
        <v>0</v>
      </c>
      <c r="C263" s="91"/>
      <c r="D263" s="76"/>
      <c r="E263" s="93"/>
    </row>
    <row r="264" spans="1:5" x14ac:dyDescent="0.25">
      <c r="A264" s="92"/>
      <c r="B264" s="105">
        <f>IFERROR(LOOKUP(C:C,'Chart of Accounts'!C:C,ACNumber),0)</f>
        <v>0</v>
      </c>
      <c r="C264" s="91"/>
      <c r="D264" s="76"/>
      <c r="E264" s="93"/>
    </row>
    <row r="265" spans="1:5" x14ac:dyDescent="0.25">
      <c r="A265" s="92"/>
      <c r="B265" s="105">
        <f>IFERROR(LOOKUP(C:C,'Chart of Accounts'!C:C,ACNumber),0)</f>
        <v>0</v>
      </c>
      <c r="C265" s="91"/>
      <c r="D265" s="76"/>
      <c r="E265" s="93"/>
    </row>
    <row r="266" spans="1:5" x14ac:dyDescent="0.25">
      <c r="A266" s="92"/>
      <c r="B266" s="105">
        <f>IFERROR(LOOKUP(C:C,'Chart of Accounts'!C:C,ACNumber),0)</f>
        <v>0</v>
      </c>
      <c r="C266" s="91"/>
      <c r="D266" s="76"/>
      <c r="E266" s="93"/>
    </row>
    <row r="267" spans="1:5" x14ac:dyDescent="0.25">
      <c r="A267" s="92"/>
      <c r="B267" s="105">
        <f>IFERROR(LOOKUP(C:C,'Chart of Accounts'!C:C,ACNumber),0)</f>
        <v>0</v>
      </c>
      <c r="C267" s="91"/>
      <c r="D267" s="76"/>
      <c r="E267" s="93"/>
    </row>
    <row r="268" spans="1:5" x14ac:dyDescent="0.25">
      <c r="A268" s="92"/>
      <c r="B268" s="105">
        <f>IFERROR(LOOKUP(C:C,'Chart of Accounts'!C:C,ACNumber),0)</f>
        <v>0</v>
      </c>
      <c r="C268" s="91"/>
      <c r="D268" s="76"/>
      <c r="E268" s="93"/>
    </row>
    <row r="269" spans="1:5" x14ac:dyDescent="0.25">
      <c r="A269" s="92"/>
      <c r="B269" s="105">
        <f>IFERROR(LOOKUP(C:C,'Chart of Accounts'!C:C,ACNumber),0)</f>
        <v>0</v>
      </c>
      <c r="C269" s="91"/>
      <c r="D269" s="76"/>
      <c r="E269" s="93"/>
    </row>
    <row r="270" spans="1:5" x14ac:dyDescent="0.25">
      <c r="A270" s="92"/>
      <c r="B270" s="105">
        <f>IFERROR(LOOKUP(C:C,'Chart of Accounts'!C:C,ACNumber),0)</f>
        <v>0</v>
      </c>
      <c r="C270" s="91"/>
      <c r="D270" s="76"/>
      <c r="E270" s="93"/>
    </row>
    <row r="271" spans="1:5" x14ac:dyDescent="0.25">
      <c r="A271" s="92"/>
      <c r="B271" s="105">
        <f>IFERROR(LOOKUP(C:C,'Chart of Accounts'!C:C,ACNumber),0)</f>
        <v>0</v>
      </c>
      <c r="C271" s="91"/>
      <c r="D271" s="76"/>
      <c r="E271" s="93"/>
    </row>
    <row r="272" spans="1:5" x14ac:dyDescent="0.25">
      <c r="A272" s="92"/>
      <c r="B272" s="105">
        <f>IFERROR(LOOKUP(C:C,'Chart of Accounts'!C:C,ACNumber),0)</f>
        <v>0</v>
      </c>
      <c r="C272" s="91"/>
      <c r="D272" s="76"/>
      <c r="E272" s="93"/>
    </row>
    <row r="273" spans="1:5" x14ac:dyDescent="0.25">
      <c r="A273" s="92"/>
      <c r="B273" s="105">
        <f>IFERROR(LOOKUP(C:C,'Chart of Accounts'!C:C,ACNumber),0)</f>
        <v>0</v>
      </c>
      <c r="C273" s="91"/>
      <c r="D273" s="76"/>
      <c r="E273" s="93"/>
    </row>
    <row r="274" spans="1:5" x14ac:dyDescent="0.25">
      <c r="A274" s="92"/>
      <c r="B274" s="105">
        <f>IFERROR(LOOKUP(C:C,'Chart of Accounts'!C:C,ACNumber),0)</f>
        <v>0</v>
      </c>
      <c r="C274" s="91"/>
      <c r="D274" s="76"/>
      <c r="E274" s="93"/>
    </row>
    <row r="275" spans="1:5" x14ac:dyDescent="0.25">
      <c r="A275" s="92"/>
      <c r="B275" s="105">
        <f>IFERROR(LOOKUP(C:C,'Chart of Accounts'!C:C,ACNumber),0)</f>
        <v>0</v>
      </c>
      <c r="C275" s="91"/>
      <c r="D275" s="76"/>
      <c r="E275" s="93"/>
    </row>
    <row r="276" spans="1:5" x14ac:dyDescent="0.25">
      <c r="A276" s="92"/>
      <c r="B276" s="105">
        <f>IFERROR(LOOKUP(C:C,'Chart of Accounts'!C:C,ACNumber),0)</f>
        <v>0</v>
      </c>
      <c r="C276" s="91"/>
      <c r="D276" s="76"/>
      <c r="E276" s="93"/>
    </row>
    <row r="277" spans="1:5" x14ac:dyDescent="0.25">
      <c r="A277" s="92"/>
      <c r="B277" s="105">
        <f>IFERROR(LOOKUP(C:C,'Chart of Accounts'!C:C,ACNumber),0)</f>
        <v>0</v>
      </c>
      <c r="C277" s="91"/>
      <c r="D277" s="76"/>
      <c r="E277" s="93"/>
    </row>
    <row r="278" spans="1:5" x14ac:dyDescent="0.25">
      <c r="A278" s="92"/>
      <c r="B278" s="105">
        <f>IFERROR(LOOKUP(C:C,'Chart of Accounts'!C:C,ACNumber),0)</f>
        <v>0</v>
      </c>
      <c r="C278" s="91"/>
      <c r="D278" s="76"/>
      <c r="E278" s="93"/>
    </row>
    <row r="279" spans="1:5" x14ac:dyDescent="0.25">
      <c r="A279" s="92"/>
      <c r="B279" s="105">
        <f>IFERROR(LOOKUP(C:C,'Chart of Accounts'!C:C,ACNumber),0)</f>
        <v>0</v>
      </c>
      <c r="C279" s="91"/>
      <c r="D279" s="76"/>
      <c r="E279" s="93"/>
    </row>
    <row r="280" spans="1:5" x14ac:dyDescent="0.25">
      <c r="A280" s="92"/>
      <c r="B280" s="105">
        <f>IFERROR(LOOKUP(C:C,'Chart of Accounts'!C:C,ACNumber),0)</f>
        <v>0</v>
      </c>
      <c r="C280" s="91"/>
      <c r="D280" s="76"/>
      <c r="E280" s="93"/>
    </row>
    <row r="281" spans="1:5" x14ac:dyDescent="0.25">
      <c r="A281" s="92"/>
      <c r="B281" s="105">
        <f>IFERROR(LOOKUP(C:C,'Chart of Accounts'!C:C,ACNumber),0)</f>
        <v>0</v>
      </c>
      <c r="C281" s="91"/>
      <c r="D281" s="76"/>
      <c r="E281" s="93"/>
    </row>
    <row r="282" spans="1:5" x14ac:dyDescent="0.25">
      <c r="A282" s="92"/>
      <c r="B282" s="105">
        <f>IFERROR(LOOKUP(C:C,'Chart of Accounts'!C:C,ACNumber),0)</f>
        <v>0</v>
      </c>
      <c r="C282" s="91"/>
      <c r="D282" s="76"/>
      <c r="E282" s="93"/>
    </row>
    <row r="283" spans="1:5" x14ac:dyDescent="0.25">
      <c r="A283" s="92"/>
      <c r="B283" s="105">
        <f>IFERROR(LOOKUP(C:C,'Chart of Accounts'!C:C,ACNumber),0)</f>
        <v>0</v>
      </c>
      <c r="C283" s="91"/>
      <c r="D283" s="76"/>
      <c r="E283" s="93"/>
    </row>
    <row r="284" spans="1:5" x14ac:dyDescent="0.25">
      <c r="A284" s="92"/>
      <c r="B284" s="105">
        <f>IFERROR(LOOKUP(C:C,'Chart of Accounts'!C:C,ACNumber),0)</f>
        <v>0</v>
      </c>
      <c r="C284" s="91"/>
      <c r="D284" s="76"/>
      <c r="E284" s="93"/>
    </row>
    <row r="285" spans="1:5" x14ac:dyDescent="0.25">
      <c r="A285" s="92"/>
      <c r="B285" s="105">
        <f>IFERROR(LOOKUP(C:C,'Chart of Accounts'!C:C,ACNumber),0)</f>
        <v>0</v>
      </c>
      <c r="C285" s="91"/>
      <c r="D285" s="76"/>
      <c r="E285" s="93"/>
    </row>
    <row r="286" spans="1:5" x14ac:dyDescent="0.25">
      <c r="A286" s="92"/>
      <c r="B286" s="105">
        <f>IFERROR(LOOKUP(C:C,'Chart of Accounts'!C:C,ACNumber),0)</f>
        <v>0</v>
      </c>
      <c r="C286" s="91"/>
      <c r="D286" s="76"/>
      <c r="E286" s="93"/>
    </row>
    <row r="287" spans="1:5" x14ac:dyDescent="0.25">
      <c r="A287" s="92"/>
      <c r="B287" s="105">
        <f>IFERROR(LOOKUP(C:C,'Chart of Accounts'!C:C,ACNumber),0)</f>
        <v>0</v>
      </c>
      <c r="C287" s="91"/>
      <c r="D287" s="76"/>
      <c r="E287" s="93"/>
    </row>
    <row r="288" spans="1:5" x14ac:dyDescent="0.25">
      <c r="A288" s="92"/>
      <c r="B288" s="105">
        <f>IFERROR(LOOKUP(C:C,'Chart of Accounts'!C:C,ACNumber),0)</f>
        <v>0</v>
      </c>
      <c r="C288" s="91"/>
      <c r="D288" s="76"/>
      <c r="E288" s="93"/>
    </row>
    <row r="289" spans="1:5" x14ac:dyDescent="0.25">
      <c r="A289" s="92"/>
      <c r="B289" s="105">
        <f>IFERROR(LOOKUP(C:C,'Chart of Accounts'!C:C,ACNumber),0)</f>
        <v>0</v>
      </c>
      <c r="C289" s="91"/>
      <c r="D289" s="76"/>
      <c r="E289" s="93"/>
    </row>
    <row r="290" spans="1:5" x14ac:dyDescent="0.25">
      <c r="A290" s="92"/>
      <c r="B290" s="105">
        <f>IFERROR(LOOKUP(C:C,'Chart of Accounts'!C:C,ACNumber),0)</f>
        <v>0</v>
      </c>
      <c r="C290" s="91"/>
      <c r="D290" s="76"/>
      <c r="E290" s="93"/>
    </row>
    <row r="291" spans="1:5" x14ac:dyDescent="0.25">
      <c r="A291" s="92"/>
      <c r="B291" s="105">
        <f>IFERROR(LOOKUP(C:C,'Chart of Accounts'!C:C,ACNumber),0)</f>
        <v>0</v>
      </c>
      <c r="C291" s="91"/>
      <c r="D291" s="76"/>
      <c r="E291" s="93"/>
    </row>
    <row r="292" spans="1:5" x14ac:dyDescent="0.25">
      <c r="A292" s="92"/>
      <c r="B292" s="105">
        <f>IFERROR(LOOKUP(C:C,'Chart of Accounts'!C:C,ACNumber),0)</f>
        <v>0</v>
      </c>
      <c r="C292" s="91"/>
      <c r="D292" s="76"/>
      <c r="E292" s="93"/>
    </row>
    <row r="293" spans="1:5" x14ac:dyDescent="0.25">
      <c r="A293" s="92"/>
      <c r="B293" s="105">
        <f>IFERROR(LOOKUP(C:C,'Chart of Accounts'!C:C,ACNumber),0)</f>
        <v>0</v>
      </c>
      <c r="C293" s="91"/>
      <c r="D293" s="76"/>
      <c r="E293" s="93"/>
    </row>
    <row r="294" spans="1:5" x14ac:dyDescent="0.25">
      <c r="A294" s="92"/>
      <c r="B294" s="105">
        <f>IFERROR(LOOKUP(C:C,'Chart of Accounts'!C:C,ACNumber),0)</f>
        <v>0</v>
      </c>
      <c r="C294" s="91"/>
      <c r="D294" s="76"/>
      <c r="E294" s="93"/>
    </row>
    <row r="295" spans="1:5" x14ac:dyDescent="0.25">
      <c r="A295" s="92"/>
      <c r="B295" s="105">
        <f>IFERROR(LOOKUP(C:C,'Chart of Accounts'!C:C,ACNumber),0)</f>
        <v>0</v>
      </c>
      <c r="C295" s="91"/>
      <c r="D295" s="76"/>
      <c r="E295" s="93"/>
    </row>
    <row r="296" spans="1:5" x14ac:dyDescent="0.25">
      <c r="A296" s="92"/>
      <c r="B296" s="105">
        <f>IFERROR(LOOKUP(C:C,'Chart of Accounts'!C:C,ACNumber),0)</f>
        <v>0</v>
      </c>
      <c r="C296" s="91"/>
      <c r="D296" s="76"/>
      <c r="E296" s="93"/>
    </row>
    <row r="297" spans="1:5" x14ac:dyDescent="0.25">
      <c r="A297" s="92"/>
      <c r="B297" s="105">
        <f>IFERROR(LOOKUP(C:C,'Chart of Accounts'!C:C,ACNumber),0)</f>
        <v>0</v>
      </c>
      <c r="C297" s="91"/>
      <c r="D297" s="76"/>
      <c r="E297" s="93"/>
    </row>
    <row r="298" spans="1:5" x14ac:dyDescent="0.25">
      <c r="A298" s="92"/>
      <c r="B298" s="105">
        <f>IFERROR(LOOKUP(C:C,'Chart of Accounts'!C:C,ACNumber),0)</f>
        <v>0</v>
      </c>
      <c r="C298" s="91"/>
      <c r="D298" s="76"/>
      <c r="E298" s="93"/>
    </row>
    <row r="299" spans="1:5" x14ac:dyDescent="0.25">
      <c r="A299" s="92"/>
      <c r="B299" s="105">
        <f>IFERROR(LOOKUP(C:C,'Chart of Accounts'!C:C,ACNumber),0)</f>
        <v>0</v>
      </c>
      <c r="C299" s="91"/>
      <c r="D299" s="76"/>
      <c r="E299" s="93"/>
    </row>
    <row r="300" spans="1:5" x14ac:dyDescent="0.25">
      <c r="A300" s="92"/>
      <c r="B300" s="105">
        <f>IFERROR(LOOKUP(C:C,'Chart of Accounts'!C:C,ACNumber),0)</f>
        <v>0</v>
      </c>
      <c r="C300" s="91"/>
      <c r="D300" s="76"/>
      <c r="E300" s="93"/>
    </row>
    <row r="301" spans="1:5" x14ac:dyDescent="0.25">
      <c r="A301" s="92"/>
      <c r="B301" s="105">
        <f>IFERROR(LOOKUP(C:C,'Chart of Accounts'!C:C,ACNumber),0)</f>
        <v>0</v>
      </c>
      <c r="C301" s="91"/>
      <c r="D301" s="76"/>
      <c r="E301" s="93"/>
    </row>
    <row r="302" spans="1:5" x14ac:dyDescent="0.25">
      <c r="A302" s="92"/>
      <c r="B302" s="105">
        <f>IFERROR(LOOKUP(C:C,'Chart of Accounts'!C:C,ACNumber),0)</f>
        <v>0</v>
      </c>
      <c r="C302" s="91"/>
      <c r="D302" s="76"/>
      <c r="E302" s="93"/>
    </row>
    <row r="303" spans="1:5" x14ac:dyDescent="0.25">
      <c r="A303" s="92"/>
      <c r="B303" s="105">
        <f>IFERROR(LOOKUP(C:C,'Chart of Accounts'!C:C,ACNumber),0)</f>
        <v>0</v>
      </c>
      <c r="C303" s="91"/>
      <c r="D303" s="76"/>
      <c r="E303" s="93"/>
    </row>
    <row r="304" spans="1:5" x14ac:dyDescent="0.25">
      <c r="A304" s="92"/>
      <c r="B304" s="105">
        <f>IFERROR(LOOKUP(C:C,'Chart of Accounts'!C:C,ACNumber),0)</f>
        <v>0</v>
      </c>
      <c r="C304" s="91"/>
      <c r="D304" s="76"/>
      <c r="E304" s="93"/>
    </row>
    <row r="305" spans="1:5" x14ac:dyDescent="0.25">
      <c r="A305" s="92"/>
      <c r="B305" s="105">
        <f>IFERROR(LOOKUP(C:C,'Chart of Accounts'!C:C,ACNumber),0)</f>
        <v>0</v>
      </c>
      <c r="C305" s="91"/>
      <c r="D305" s="76"/>
      <c r="E305" s="93"/>
    </row>
    <row r="306" spans="1:5" x14ac:dyDescent="0.25">
      <c r="A306" s="92"/>
      <c r="B306" s="105">
        <f>IFERROR(LOOKUP(C:C,'Chart of Accounts'!C:C,ACNumber),0)</f>
        <v>0</v>
      </c>
      <c r="C306" s="91"/>
      <c r="D306" s="76"/>
      <c r="E306" s="93"/>
    </row>
    <row r="307" spans="1:5" x14ac:dyDescent="0.25">
      <c r="A307" s="92"/>
      <c r="B307" s="105">
        <f>IFERROR(LOOKUP(C:C,'Chart of Accounts'!C:C,ACNumber),0)</f>
        <v>0</v>
      </c>
      <c r="C307" s="91"/>
      <c r="D307" s="76"/>
      <c r="E307" s="93"/>
    </row>
    <row r="308" spans="1:5" x14ac:dyDescent="0.25">
      <c r="A308" s="92"/>
      <c r="B308" s="105">
        <f>IFERROR(LOOKUP(C:C,'Chart of Accounts'!C:C,ACNumber),0)</f>
        <v>0</v>
      </c>
      <c r="C308" s="91"/>
      <c r="D308" s="76"/>
      <c r="E308" s="93"/>
    </row>
    <row r="309" spans="1:5" x14ac:dyDescent="0.25">
      <c r="A309" s="92"/>
      <c r="B309" s="105">
        <f>IFERROR(LOOKUP(C:C,'Chart of Accounts'!C:C,ACNumber),0)</f>
        <v>0</v>
      </c>
      <c r="C309" s="91"/>
      <c r="D309" s="76"/>
      <c r="E309" s="93"/>
    </row>
    <row r="310" spans="1:5" x14ac:dyDescent="0.25">
      <c r="A310" s="92"/>
      <c r="B310" s="105">
        <f>IFERROR(LOOKUP(C:C,'Chart of Accounts'!C:C,ACNumber),0)</f>
        <v>0</v>
      </c>
      <c r="C310" s="91"/>
      <c r="D310" s="76"/>
      <c r="E310" s="93"/>
    </row>
    <row r="311" spans="1:5" x14ac:dyDescent="0.25">
      <c r="A311" s="92"/>
      <c r="B311" s="105">
        <f>IFERROR(LOOKUP(C:C,'Chart of Accounts'!C:C,ACNumber),0)</f>
        <v>0</v>
      </c>
      <c r="C311" s="91"/>
      <c r="D311" s="76"/>
      <c r="E311" s="93"/>
    </row>
    <row r="312" spans="1:5" x14ac:dyDescent="0.25">
      <c r="A312" s="92"/>
      <c r="B312" s="105">
        <f>IFERROR(LOOKUP(C:C,'Chart of Accounts'!C:C,ACNumber),0)</f>
        <v>0</v>
      </c>
      <c r="C312" s="91"/>
      <c r="D312" s="76"/>
      <c r="E312" s="93"/>
    </row>
    <row r="313" spans="1:5" x14ac:dyDescent="0.25">
      <c r="A313" s="92"/>
      <c r="B313" s="105">
        <f>IFERROR(LOOKUP(C:C,'Chart of Accounts'!C:C,ACNumber),0)</f>
        <v>0</v>
      </c>
      <c r="C313" s="91"/>
      <c r="D313" s="76"/>
      <c r="E313" s="93"/>
    </row>
    <row r="314" spans="1:5" x14ac:dyDescent="0.25">
      <c r="A314" s="92"/>
      <c r="B314" s="105">
        <f>IFERROR(LOOKUP(C:C,'Chart of Accounts'!C:C,ACNumber),0)</f>
        <v>0</v>
      </c>
      <c r="C314" s="91"/>
      <c r="D314" s="76"/>
      <c r="E314" s="93"/>
    </row>
    <row r="315" spans="1:5" x14ac:dyDescent="0.25">
      <c r="A315" s="92"/>
      <c r="B315" s="105">
        <f>IFERROR(LOOKUP(C:C,'Chart of Accounts'!C:C,ACNumber),0)</f>
        <v>0</v>
      </c>
      <c r="C315" s="91"/>
      <c r="D315" s="76"/>
      <c r="E315" s="93"/>
    </row>
    <row r="316" spans="1:5" x14ac:dyDescent="0.25">
      <c r="A316" s="92"/>
      <c r="B316" s="105">
        <f>IFERROR(LOOKUP(C:C,'Chart of Accounts'!C:C,ACNumber),0)</f>
        <v>0</v>
      </c>
      <c r="C316" s="91"/>
      <c r="D316" s="76"/>
      <c r="E316" s="93"/>
    </row>
    <row r="317" spans="1:5" x14ac:dyDescent="0.25">
      <c r="A317" s="92"/>
      <c r="B317" s="105">
        <f>IFERROR(LOOKUP(C:C,'Chart of Accounts'!C:C,ACNumber),0)</f>
        <v>0</v>
      </c>
      <c r="C317" s="91"/>
      <c r="D317" s="76"/>
      <c r="E317" s="93"/>
    </row>
    <row r="318" spans="1:5" x14ac:dyDescent="0.25">
      <c r="A318" s="92"/>
      <c r="B318" s="105">
        <f>IFERROR(LOOKUP(C:C,'Chart of Accounts'!C:C,ACNumber),0)</f>
        <v>0</v>
      </c>
      <c r="C318" s="91"/>
      <c r="D318" s="76"/>
      <c r="E318" s="93"/>
    </row>
    <row r="319" spans="1:5" x14ac:dyDescent="0.25">
      <c r="A319" s="92"/>
      <c r="B319" s="105">
        <f>IFERROR(LOOKUP(C:C,'Chart of Accounts'!C:C,ACNumber),0)</f>
        <v>0</v>
      </c>
      <c r="C319" s="91"/>
      <c r="D319" s="76"/>
      <c r="E319" s="93"/>
    </row>
    <row r="320" spans="1:5" x14ac:dyDescent="0.25">
      <c r="A320" s="92"/>
      <c r="B320" s="105">
        <f>IFERROR(LOOKUP(C:C,'Chart of Accounts'!C:C,ACNumber),0)</f>
        <v>0</v>
      </c>
      <c r="C320" s="91"/>
      <c r="D320" s="76"/>
      <c r="E320" s="93"/>
    </row>
    <row r="321" spans="1:5" x14ac:dyDescent="0.25">
      <c r="A321" s="92"/>
      <c r="B321" s="105">
        <f>IFERROR(LOOKUP(C:C,'Chart of Accounts'!C:C,ACNumber),0)</f>
        <v>0</v>
      </c>
      <c r="C321" s="91"/>
      <c r="D321" s="76"/>
      <c r="E321" s="93"/>
    </row>
    <row r="322" spans="1:5" x14ac:dyDescent="0.25">
      <c r="A322" s="92"/>
      <c r="B322" s="105">
        <f>IFERROR(LOOKUP(C:C,'Chart of Accounts'!C:C,ACNumber),0)</f>
        <v>0</v>
      </c>
      <c r="C322" s="91"/>
      <c r="D322" s="76"/>
      <c r="E322" s="93"/>
    </row>
    <row r="323" spans="1:5" x14ac:dyDescent="0.25">
      <c r="A323" s="92"/>
      <c r="B323" s="105">
        <f>IFERROR(LOOKUP(C:C,'Chart of Accounts'!C:C,ACNumber),0)</f>
        <v>0</v>
      </c>
      <c r="C323" s="91"/>
      <c r="D323" s="76"/>
      <c r="E323" s="93"/>
    </row>
    <row r="324" spans="1:5" x14ac:dyDescent="0.25">
      <c r="A324" s="92"/>
      <c r="B324" s="105">
        <f>IFERROR(LOOKUP(C:C,'Chart of Accounts'!C:C,ACNumber),0)</f>
        <v>0</v>
      </c>
      <c r="C324" s="91"/>
      <c r="D324" s="76"/>
      <c r="E324" s="93"/>
    </row>
    <row r="325" spans="1:5" x14ac:dyDescent="0.25">
      <c r="A325" s="92"/>
      <c r="B325" s="105">
        <f>IFERROR(LOOKUP(C:C,'Chart of Accounts'!C:C,ACNumber),0)</f>
        <v>0</v>
      </c>
      <c r="C325" s="91"/>
      <c r="D325" s="76"/>
      <c r="E325" s="93"/>
    </row>
    <row r="326" spans="1:5" x14ac:dyDescent="0.25">
      <c r="A326" s="92"/>
      <c r="B326" s="105">
        <f>IFERROR(LOOKUP(C:C,'Chart of Accounts'!C:C,ACNumber),0)</f>
        <v>0</v>
      </c>
      <c r="C326" s="91"/>
      <c r="D326" s="76"/>
      <c r="E326" s="93"/>
    </row>
    <row r="327" spans="1:5" x14ac:dyDescent="0.25">
      <c r="A327" s="92"/>
      <c r="B327" s="105">
        <f>IFERROR(LOOKUP(C:C,'Chart of Accounts'!C:C,ACNumber),0)</f>
        <v>0</v>
      </c>
      <c r="C327" s="91"/>
      <c r="D327" s="76"/>
      <c r="E327" s="93"/>
    </row>
    <row r="328" spans="1:5" x14ac:dyDescent="0.25">
      <c r="A328" s="92"/>
      <c r="B328" s="105">
        <f>IFERROR(LOOKUP(C:C,'Chart of Accounts'!C:C,ACNumber),0)</f>
        <v>0</v>
      </c>
      <c r="C328" s="91"/>
      <c r="D328" s="76"/>
      <c r="E328" s="93"/>
    </row>
    <row r="329" spans="1:5" x14ac:dyDescent="0.25">
      <c r="A329" s="92"/>
      <c r="B329" s="105">
        <f>IFERROR(LOOKUP(C:C,'Chart of Accounts'!C:C,ACNumber),0)</f>
        <v>0</v>
      </c>
      <c r="C329" s="91"/>
      <c r="D329" s="76"/>
      <c r="E329" s="93"/>
    </row>
    <row r="330" spans="1:5" x14ac:dyDescent="0.25">
      <c r="A330" s="92"/>
      <c r="B330" s="105">
        <f>IFERROR(LOOKUP(C:C,'Chart of Accounts'!C:C,ACNumber),0)</f>
        <v>0</v>
      </c>
      <c r="C330" s="91"/>
      <c r="D330" s="76"/>
      <c r="E330" s="93"/>
    </row>
    <row r="331" spans="1:5" x14ac:dyDescent="0.25">
      <c r="A331" s="92"/>
      <c r="B331" s="105">
        <f>IFERROR(LOOKUP(C:C,'Chart of Accounts'!C:C,ACNumber),0)</f>
        <v>0</v>
      </c>
      <c r="C331" s="91"/>
      <c r="D331" s="76"/>
      <c r="E331" s="93"/>
    </row>
    <row r="332" spans="1:5" x14ac:dyDescent="0.25">
      <c r="A332" s="92"/>
      <c r="B332" s="105">
        <f>IFERROR(LOOKUP(C:C,'Chart of Accounts'!C:C,ACNumber),0)</f>
        <v>0</v>
      </c>
      <c r="C332" s="91"/>
      <c r="D332" s="76"/>
      <c r="E332" s="93"/>
    </row>
    <row r="333" spans="1:5" x14ac:dyDescent="0.25">
      <c r="A333" s="92"/>
      <c r="B333" s="105">
        <f>IFERROR(LOOKUP(C:C,'Chart of Accounts'!C:C,ACNumber),0)</f>
        <v>0</v>
      </c>
      <c r="C333" s="91"/>
      <c r="D333" s="76"/>
      <c r="E333" s="93"/>
    </row>
    <row r="334" spans="1:5" x14ac:dyDescent="0.25">
      <c r="A334" s="92"/>
      <c r="B334" s="105">
        <f>IFERROR(LOOKUP(C:C,'Chart of Accounts'!C:C,ACNumber),0)</f>
        <v>0</v>
      </c>
      <c r="C334" s="91"/>
      <c r="D334" s="76"/>
      <c r="E334" s="93"/>
    </row>
    <row r="335" spans="1:5" x14ac:dyDescent="0.25">
      <c r="A335" s="92"/>
      <c r="B335" s="105">
        <f>IFERROR(LOOKUP(C:C,'Chart of Accounts'!C:C,ACNumber),0)</f>
        <v>0</v>
      </c>
      <c r="C335" s="91"/>
      <c r="D335" s="76"/>
      <c r="E335" s="93"/>
    </row>
    <row r="336" spans="1:5" x14ac:dyDescent="0.25">
      <c r="A336" s="92"/>
      <c r="B336" s="105">
        <f>IFERROR(LOOKUP(C:C,'Chart of Accounts'!C:C,ACNumber),0)</f>
        <v>0</v>
      </c>
      <c r="C336" s="91"/>
      <c r="D336" s="76"/>
      <c r="E336" s="93"/>
    </row>
    <row r="337" spans="1:5" x14ac:dyDescent="0.25">
      <c r="A337" s="92"/>
      <c r="B337" s="105">
        <f>IFERROR(LOOKUP(C:C,'Chart of Accounts'!C:C,ACNumber),0)</f>
        <v>0</v>
      </c>
      <c r="C337" s="91"/>
      <c r="D337" s="76"/>
      <c r="E337" s="93"/>
    </row>
    <row r="338" spans="1:5" x14ac:dyDescent="0.25">
      <c r="A338" s="92"/>
      <c r="B338" s="105">
        <f>IFERROR(LOOKUP(C:C,'Chart of Accounts'!C:C,ACNumber),0)</f>
        <v>0</v>
      </c>
      <c r="C338" s="91"/>
      <c r="D338" s="76"/>
      <c r="E338" s="93"/>
    </row>
    <row r="339" spans="1:5" x14ac:dyDescent="0.25">
      <c r="A339" s="92"/>
      <c r="B339" s="105">
        <f>IFERROR(LOOKUP(C:C,'Chart of Accounts'!C:C,ACNumber),0)</f>
        <v>0</v>
      </c>
      <c r="C339" s="91"/>
      <c r="D339" s="76"/>
      <c r="E339" s="93"/>
    </row>
    <row r="340" spans="1:5" x14ac:dyDescent="0.25">
      <c r="A340" s="92"/>
      <c r="B340" s="105">
        <f>IFERROR(LOOKUP(C:C,'Chart of Accounts'!C:C,ACNumber),0)</f>
        <v>0</v>
      </c>
      <c r="C340" s="91"/>
      <c r="D340" s="76"/>
      <c r="E340" s="93"/>
    </row>
    <row r="341" spans="1:5" x14ac:dyDescent="0.25">
      <c r="A341" s="92"/>
      <c r="B341" s="105">
        <f>IFERROR(LOOKUP(C:C,'Chart of Accounts'!C:C,ACNumber),0)</f>
        <v>0</v>
      </c>
      <c r="C341" s="91"/>
      <c r="D341" s="76"/>
      <c r="E341" s="93"/>
    </row>
    <row r="342" spans="1:5" x14ac:dyDescent="0.25">
      <c r="A342" s="92"/>
      <c r="B342" s="105">
        <f>IFERROR(LOOKUP(C:C,'Chart of Accounts'!C:C,ACNumber),0)</f>
        <v>0</v>
      </c>
      <c r="C342" s="91"/>
      <c r="D342" s="76"/>
      <c r="E342" s="93"/>
    </row>
    <row r="343" spans="1:5" x14ac:dyDescent="0.25">
      <c r="A343" s="92"/>
      <c r="B343" s="105">
        <f>IFERROR(LOOKUP(C:C,'Chart of Accounts'!C:C,ACNumber),0)</f>
        <v>0</v>
      </c>
      <c r="C343" s="91"/>
      <c r="D343" s="76"/>
      <c r="E343" s="93"/>
    </row>
    <row r="344" spans="1:5" x14ac:dyDescent="0.25">
      <c r="A344" s="92"/>
      <c r="B344" s="105">
        <f>IFERROR(LOOKUP(C:C,'Chart of Accounts'!C:C,ACNumber),0)</f>
        <v>0</v>
      </c>
      <c r="C344" s="91"/>
      <c r="D344" s="76"/>
      <c r="E344" s="93"/>
    </row>
    <row r="345" spans="1:5" x14ac:dyDescent="0.25">
      <c r="A345" s="92"/>
      <c r="B345" s="105">
        <f>IFERROR(LOOKUP(C:C,'Chart of Accounts'!C:C,ACNumber),0)</f>
        <v>0</v>
      </c>
      <c r="C345" s="91"/>
      <c r="D345" s="76"/>
      <c r="E345" s="93"/>
    </row>
    <row r="346" spans="1:5" x14ac:dyDescent="0.25">
      <c r="A346" s="92"/>
      <c r="B346" s="105">
        <f>IFERROR(LOOKUP(C:C,'Chart of Accounts'!C:C,ACNumber),0)</f>
        <v>0</v>
      </c>
      <c r="C346" s="91"/>
      <c r="D346" s="76"/>
      <c r="E346" s="93"/>
    </row>
    <row r="347" spans="1:5" x14ac:dyDescent="0.25">
      <c r="A347" s="92"/>
      <c r="B347" s="105">
        <f>IFERROR(LOOKUP(C:C,'Chart of Accounts'!C:C,ACNumber),0)</f>
        <v>0</v>
      </c>
      <c r="C347" s="91"/>
      <c r="D347" s="76"/>
      <c r="E347" s="93"/>
    </row>
    <row r="348" spans="1:5" x14ac:dyDescent="0.25">
      <c r="A348" s="92"/>
      <c r="B348" s="105">
        <f>IFERROR(LOOKUP(C:C,'Chart of Accounts'!C:C,ACNumber),0)</f>
        <v>0</v>
      </c>
      <c r="C348" s="91"/>
      <c r="D348" s="76"/>
      <c r="E348" s="93"/>
    </row>
    <row r="349" spans="1:5" x14ac:dyDescent="0.25">
      <c r="A349" s="92"/>
      <c r="B349" s="105">
        <f>IFERROR(LOOKUP(C:C,'Chart of Accounts'!C:C,ACNumber),0)</f>
        <v>0</v>
      </c>
      <c r="C349" s="91"/>
      <c r="D349" s="76"/>
      <c r="E349" s="93"/>
    </row>
    <row r="350" spans="1:5" x14ac:dyDescent="0.25">
      <c r="A350" s="92"/>
      <c r="B350" s="105">
        <f>IFERROR(LOOKUP(C:C,'Chart of Accounts'!C:C,ACNumber),0)</f>
        <v>0</v>
      </c>
      <c r="C350" s="91"/>
      <c r="D350" s="76"/>
      <c r="E350" s="93"/>
    </row>
    <row r="351" spans="1:5" x14ac:dyDescent="0.25">
      <c r="A351" s="92"/>
      <c r="B351" s="105">
        <f>IFERROR(LOOKUP(C:C,'Chart of Accounts'!C:C,ACNumber),0)</f>
        <v>0</v>
      </c>
      <c r="C351" s="91"/>
      <c r="D351" s="76"/>
      <c r="E351" s="93"/>
    </row>
    <row r="352" spans="1:5" x14ac:dyDescent="0.25">
      <c r="A352" s="92"/>
      <c r="B352" s="105">
        <f>IFERROR(LOOKUP(C:C,'Chart of Accounts'!C:C,ACNumber),0)</f>
        <v>0</v>
      </c>
      <c r="C352" s="91"/>
      <c r="D352" s="76"/>
      <c r="E352" s="93"/>
    </row>
    <row r="353" spans="1:5" x14ac:dyDescent="0.25">
      <c r="A353" s="92"/>
      <c r="B353" s="105">
        <f>IFERROR(LOOKUP(C:C,'Chart of Accounts'!C:C,ACNumber),0)</f>
        <v>0</v>
      </c>
      <c r="C353" s="91"/>
      <c r="D353" s="76"/>
      <c r="E353" s="93"/>
    </row>
    <row r="354" spans="1:5" x14ac:dyDescent="0.25">
      <c r="A354" s="92"/>
      <c r="B354" s="105">
        <f>IFERROR(LOOKUP(C:C,'Chart of Accounts'!C:C,ACNumber),0)</f>
        <v>0</v>
      </c>
      <c r="C354" s="91"/>
      <c r="D354" s="76"/>
      <c r="E354" s="93"/>
    </row>
    <row r="355" spans="1:5" x14ac:dyDescent="0.25">
      <c r="A355" s="92"/>
      <c r="B355" s="105">
        <f>IFERROR(LOOKUP(C:C,'Chart of Accounts'!C:C,ACNumber),0)</f>
        <v>0</v>
      </c>
      <c r="C355" s="91"/>
      <c r="D355" s="76"/>
      <c r="E355" s="93"/>
    </row>
    <row r="356" spans="1:5" x14ac:dyDescent="0.25">
      <c r="A356" s="92"/>
      <c r="B356" s="105">
        <f>IFERROR(LOOKUP(C:C,'Chart of Accounts'!C:C,ACNumber),0)</f>
        <v>0</v>
      </c>
      <c r="C356" s="91"/>
      <c r="D356" s="76"/>
      <c r="E356" s="93"/>
    </row>
    <row r="357" spans="1:5" x14ac:dyDescent="0.25">
      <c r="A357" s="92"/>
      <c r="B357" s="105">
        <f>IFERROR(LOOKUP(C:C,'Chart of Accounts'!C:C,ACNumber),0)</f>
        <v>0</v>
      </c>
      <c r="C357" s="91"/>
      <c r="D357" s="76"/>
      <c r="E357" s="93"/>
    </row>
    <row r="358" spans="1:5" x14ac:dyDescent="0.25">
      <c r="A358" s="92"/>
      <c r="B358" s="105">
        <f>IFERROR(LOOKUP(C:C,'Chart of Accounts'!C:C,ACNumber),0)</f>
        <v>0</v>
      </c>
      <c r="C358" s="91"/>
      <c r="D358" s="76"/>
      <c r="E358" s="93"/>
    </row>
    <row r="359" spans="1:5" x14ac:dyDescent="0.25">
      <c r="A359" s="92"/>
      <c r="B359" s="105">
        <f>IFERROR(LOOKUP(C:C,'Chart of Accounts'!C:C,ACNumber),0)</f>
        <v>0</v>
      </c>
      <c r="C359" s="91"/>
      <c r="D359" s="76"/>
      <c r="E359" s="93"/>
    </row>
    <row r="360" spans="1:5" x14ac:dyDescent="0.25">
      <c r="A360" s="92"/>
      <c r="B360" s="105">
        <f>IFERROR(LOOKUP(C:C,'Chart of Accounts'!C:C,ACNumber),0)</f>
        <v>0</v>
      </c>
      <c r="C360" s="91"/>
      <c r="D360" s="76"/>
      <c r="E360" s="93"/>
    </row>
    <row r="361" spans="1:5" x14ac:dyDescent="0.25">
      <c r="A361" s="92"/>
      <c r="B361" s="105">
        <f>IFERROR(LOOKUP(C:C,'Chart of Accounts'!C:C,ACNumber),0)</f>
        <v>0</v>
      </c>
      <c r="C361" s="91"/>
      <c r="D361" s="76"/>
      <c r="E361" s="93"/>
    </row>
    <row r="362" spans="1:5" x14ac:dyDescent="0.25">
      <c r="A362" s="92"/>
      <c r="B362" s="105">
        <f>IFERROR(LOOKUP(C:C,'Chart of Accounts'!C:C,ACNumber),0)</f>
        <v>0</v>
      </c>
      <c r="C362" s="91"/>
      <c r="D362" s="76"/>
      <c r="E362" s="93"/>
    </row>
    <row r="363" spans="1:5" x14ac:dyDescent="0.25">
      <c r="A363" s="92"/>
      <c r="B363" s="105">
        <f>IFERROR(LOOKUP(C:C,'Chart of Accounts'!C:C,ACNumber),0)</f>
        <v>0</v>
      </c>
      <c r="C363" s="91"/>
      <c r="D363" s="76"/>
      <c r="E363" s="93"/>
    </row>
    <row r="364" spans="1:5" x14ac:dyDescent="0.25">
      <c r="A364" s="92"/>
      <c r="B364" s="105">
        <f>IFERROR(LOOKUP(C:C,'Chart of Accounts'!C:C,ACNumber),0)</f>
        <v>0</v>
      </c>
      <c r="C364" s="91"/>
      <c r="D364" s="76"/>
      <c r="E364" s="93"/>
    </row>
    <row r="365" spans="1:5" x14ac:dyDescent="0.25">
      <c r="A365" s="92"/>
      <c r="B365" s="105">
        <f>IFERROR(LOOKUP(C:C,'Chart of Accounts'!C:C,ACNumber),0)</f>
        <v>0</v>
      </c>
      <c r="C365" s="91"/>
      <c r="D365" s="76"/>
      <c r="E365" s="93"/>
    </row>
    <row r="366" spans="1:5" x14ac:dyDescent="0.25">
      <c r="A366" s="92"/>
      <c r="B366" s="105">
        <f>IFERROR(LOOKUP(C:C,'Chart of Accounts'!C:C,ACNumber),0)</f>
        <v>0</v>
      </c>
      <c r="C366" s="91"/>
      <c r="D366" s="76"/>
      <c r="E366" s="93"/>
    </row>
    <row r="367" spans="1:5" x14ac:dyDescent="0.25">
      <c r="A367" s="92"/>
      <c r="B367" s="105">
        <f>IFERROR(LOOKUP(C:C,'Chart of Accounts'!C:C,ACNumber),0)</f>
        <v>0</v>
      </c>
      <c r="C367" s="91"/>
      <c r="D367" s="76"/>
      <c r="E367" s="93"/>
    </row>
    <row r="368" spans="1:5" x14ac:dyDescent="0.25">
      <c r="A368" s="92"/>
      <c r="B368" s="105">
        <f>IFERROR(LOOKUP(C:C,'Chart of Accounts'!C:C,ACNumber),0)</f>
        <v>0</v>
      </c>
      <c r="C368" s="91"/>
      <c r="D368" s="76"/>
      <c r="E368" s="93"/>
    </row>
    <row r="369" spans="1:5" x14ac:dyDescent="0.25">
      <c r="A369" s="92"/>
      <c r="B369" s="105">
        <f>IFERROR(LOOKUP(C:C,'Chart of Accounts'!C:C,ACNumber),0)</f>
        <v>0</v>
      </c>
      <c r="C369" s="91"/>
      <c r="D369" s="76"/>
      <c r="E369" s="93"/>
    </row>
    <row r="370" spans="1:5" x14ac:dyDescent="0.25">
      <c r="A370" s="92"/>
      <c r="B370" s="105">
        <f>IFERROR(LOOKUP(C:C,'Chart of Accounts'!C:C,ACNumber),0)</f>
        <v>0</v>
      </c>
      <c r="C370" s="91"/>
      <c r="D370" s="76"/>
      <c r="E370" s="93"/>
    </row>
    <row r="371" spans="1:5" x14ac:dyDescent="0.25">
      <c r="A371" s="92"/>
      <c r="B371" s="105">
        <f>IFERROR(LOOKUP(C:C,'Chart of Accounts'!C:C,ACNumber),0)</f>
        <v>0</v>
      </c>
      <c r="C371" s="91"/>
      <c r="D371" s="76"/>
      <c r="E371" s="93"/>
    </row>
    <row r="372" spans="1:5" x14ac:dyDescent="0.25">
      <c r="A372" s="92"/>
      <c r="B372" s="105">
        <f>IFERROR(LOOKUP(C:C,'Chart of Accounts'!C:C,ACNumber),0)</f>
        <v>0</v>
      </c>
      <c r="C372" s="91"/>
      <c r="D372" s="76"/>
      <c r="E372" s="93"/>
    </row>
    <row r="373" spans="1:5" x14ac:dyDescent="0.25">
      <c r="A373" s="92"/>
      <c r="B373" s="105">
        <f>IFERROR(LOOKUP(C:C,'Chart of Accounts'!C:C,ACNumber),0)</f>
        <v>0</v>
      </c>
      <c r="C373" s="91"/>
      <c r="D373" s="76"/>
      <c r="E373" s="93"/>
    </row>
    <row r="374" spans="1:5" x14ac:dyDescent="0.25">
      <c r="A374" s="92"/>
      <c r="B374" s="105">
        <f>IFERROR(LOOKUP(C:C,'Chart of Accounts'!C:C,ACNumber),0)</f>
        <v>0</v>
      </c>
      <c r="C374" s="91"/>
      <c r="D374" s="76"/>
      <c r="E374" s="93"/>
    </row>
    <row r="375" spans="1:5" x14ac:dyDescent="0.25">
      <c r="A375" s="92"/>
      <c r="B375" s="105">
        <f>IFERROR(LOOKUP(C:C,'Chart of Accounts'!C:C,ACNumber),0)</f>
        <v>0</v>
      </c>
      <c r="C375" s="91"/>
      <c r="D375" s="76"/>
      <c r="E375" s="93"/>
    </row>
    <row r="376" spans="1:5" x14ac:dyDescent="0.25">
      <c r="A376" s="92"/>
      <c r="B376" s="105">
        <f>IFERROR(LOOKUP(C:C,'Chart of Accounts'!C:C,ACNumber),0)</f>
        <v>0</v>
      </c>
      <c r="C376" s="91"/>
      <c r="D376" s="76"/>
      <c r="E376" s="93"/>
    </row>
    <row r="377" spans="1:5" x14ac:dyDescent="0.25">
      <c r="A377" s="92"/>
      <c r="B377" s="105">
        <f>IFERROR(LOOKUP(C:C,'Chart of Accounts'!C:C,ACNumber),0)</f>
        <v>0</v>
      </c>
      <c r="C377" s="91"/>
      <c r="D377" s="76"/>
      <c r="E377" s="93"/>
    </row>
    <row r="378" spans="1:5" x14ac:dyDescent="0.25">
      <c r="A378" s="92"/>
      <c r="B378" s="105">
        <f>IFERROR(LOOKUP(C:C,'Chart of Accounts'!C:C,ACNumber),0)</f>
        <v>0</v>
      </c>
      <c r="C378" s="91"/>
      <c r="D378" s="76"/>
      <c r="E378" s="93"/>
    </row>
    <row r="379" spans="1:5" x14ac:dyDescent="0.25">
      <c r="A379" s="92"/>
      <c r="B379" s="105">
        <f>IFERROR(LOOKUP(C:C,'Chart of Accounts'!C:C,ACNumber),0)</f>
        <v>0</v>
      </c>
      <c r="C379" s="91"/>
      <c r="D379" s="76"/>
      <c r="E379" s="93"/>
    </row>
    <row r="380" spans="1:5" x14ac:dyDescent="0.25">
      <c r="A380" s="92"/>
      <c r="B380" s="105">
        <f>IFERROR(LOOKUP(C:C,'Chart of Accounts'!C:C,ACNumber),0)</f>
        <v>0</v>
      </c>
      <c r="C380" s="91"/>
      <c r="D380" s="76"/>
      <c r="E380" s="93"/>
    </row>
    <row r="381" spans="1:5" x14ac:dyDescent="0.25">
      <c r="A381" s="92"/>
      <c r="B381" s="105">
        <f>IFERROR(LOOKUP(C:C,'Chart of Accounts'!C:C,ACNumber),0)</f>
        <v>0</v>
      </c>
      <c r="C381" s="91"/>
      <c r="D381" s="76"/>
      <c r="E381" s="93"/>
    </row>
    <row r="382" spans="1:5" x14ac:dyDescent="0.25">
      <c r="A382" s="92"/>
      <c r="B382" s="105">
        <f>IFERROR(LOOKUP(C:C,'Chart of Accounts'!C:C,ACNumber),0)</f>
        <v>0</v>
      </c>
      <c r="C382" s="91"/>
      <c r="D382" s="76"/>
      <c r="E382" s="93"/>
    </row>
    <row r="383" spans="1:5" x14ac:dyDescent="0.25">
      <c r="A383" s="92"/>
      <c r="B383" s="105">
        <f>IFERROR(LOOKUP(C:C,'Chart of Accounts'!C:C,ACNumber),0)</f>
        <v>0</v>
      </c>
      <c r="C383" s="91"/>
      <c r="D383" s="76"/>
      <c r="E383" s="93"/>
    </row>
    <row r="384" spans="1:5" x14ac:dyDescent="0.25">
      <c r="A384" s="92"/>
      <c r="B384" s="105">
        <f>IFERROR(LOOKUP(C:C,'Chart of Accounts'!C:C,ACNumber),0)</f>
        <v>0</v>
      </c>
      <c r="C384" s="91"/>
      <c r="D384" s="76"/>
      <c r="E384" s="93"/>
    </row>
    <row r="385" spans="1:5" x14ac:dyDescent="0.25">
      <c r="A385" s="92"/>
      <c r="B385" s="105">
        <f>IFERROR(LOOKUP(C:C,'Chart of Accounts'!C:C,ACNumber),0)</f>
        <v>0</v>
      </c>
      <c r="C385" s="91"/>
      <c r="D385" s="76"/>
      <c r="E385" s="93"/>
    </row>
    <row r="386" spans="1:5" x14ac:dyDescent="0.25">
      <c r="A386" s="92"/>
      <c r="B386" s="105">
        <f>IFERROR(LOOKUP(C:C,'Chart of Accounts'!C:C,ACNumber),0)</f>
        <v>0</v>
      </c>
      <c r="C386" s="91"/>
      <c r="D386" s="76"/>
      <c r="E386" s="93"/>
    </row>
    <row r="387" spans="1:5" x14ac:dyDescent="0.25">
      <c r="A387" s="92"/>
      <c r="B387" s="105">
        <f>IFERROR(LOOKUP(C:C,'Chart of Accounts'!C:C,ACNumber),0)</f>
        <v>0</v>
      </c>
      <c r="C387" s="91"/>
      <c r="D387" s="76"/>
      <c r="E387" s="93"/>
    </row>
    <row r="388" spans="1:5" x14ac:dyDescent="0.25">
      <c r="A388" s="92"/>
      <c r="B388" s="105">
        <f>IFERROR(LOOKUP(C:C,'Chart of Accounts'!C:C,ACNumber),0)</f>
        <v>0</v>
      </c>
      <c r="C388" s="91"/>
      <c r="D388" s="76"/>
      <c r="E388" s="93"/>
    </row>
    <row r="389" spans="1:5" x14ac:dyDescent="0.25">
      <c r="A389" s="92"/>
      <c r="B389" s="105">
        <f>IFERROR(LOOKUP(C:C,'Chart of Accounts'!C:C,ACNumber),0)</f>
        <v>0</v>
      </c>
      <c r="C389" s="91"/>
      <c r="D389" s="76"/>
      <c r="E389" s="93"/>
    </row>
    <row r="390" spans="1:5" x14ac:dyDescent="0.25">
      <c r="A390" s="92"/>
      <c r="B390" s="105">
        <f>IFERROR(LOOKUP(C:C,'Chart of Accounts'!C:C,ACNumber),0)</f>
        <v>0</v>
      </c>
      <c r="C390" s="91"/>
      <c r="D390" s="76"/>
      <c r="E390" s="93"/>
    </row>
    <row r="391" spans="1:5" x14ac:dyDescent="0.25">
      <c r="A391" s="92"/>
      <c r="B391" s="105">
        <f>IFERROR(LOOKUP(C:C,'Chart of Accounts'!C:C,ACNumber),0)</f>
        <v>0</v>
      </c>
      <c r="C391" s="91"/>
      <c r="D391" s="76"/>
      <c r="E391" s="93"/>
    </row>
    <row r="392" spans="1:5" x14ac:dyDescent="0.25">
      <c r="A392" s="92"/>
      <c r="B392" s="105">
        <f>IFERROR(LOOKUP(C:C,'Chart of Accounts'!C:C,ACNumber),0)</f>
        <v>0</v>
      </c>
      <c r="C392" s="91"/>
      <c r="D392" s="76"/>
      <c r="E392" s="93"/>
    </row>
    <row r="393" spans="1:5" x14ac:dyDescent="0.25">
      <c r="A393" s="92"/>
      <c r="B393" s="105">
        <f>IFERROR(LOOKUP(C:C,'Chart of Accounts'!C:C,ACNumber),0)</f>
        <v>0</v>
      </c>
      <c r="C393" s="91"/>
      <c r="D393" s="76"/>
      <c r="E393" s="93"/>
    </row>
    <row r="394" spans="1:5" x14ac:dyDescent="0.25">
      <c r="A394" s="92"/>
      <c r="B394" s="105">
        <f>IFERROR(LOOKUP(C:C,'Chart of Accounts'!C:C,ACNumber),0)</f>
        <v>0</v>
      </c>
      <c r="C394" s="91"/>
      <c r="D394" s="76"/>
      <c r="E394" s="93"/>
    </row>
    <row r="395" spans="1:5" x14ac:dyDescent="0.25">
      <c r="A395" s="92"/>
      <c r="B395" s="105">
        <f>IFERROR(LOOKUP(C:C,'Chart of Accounts'!C:C,ACNumber),0)</f>
        <v>0</v>
      </c>
      <c r="C395" s="91"/>
      <c r="D395" s="76"/>
      <c r="E395" s="93"/>
    </row>
    <row r="396" spans="1:5" x14ac:dyDescent="0.25">
      <c r="A396" s="92"/>
      <c r="B396" s="105">
        <f>IFERROR(LOOKUP(C:C,'Chart of Accounts'!C:C,ACNumber),0)</f>
        <v>0</v>
      </c>
      <c r="C396" s="91"/>
      <c r="D396" s="76"/>
      <c r="E396" s="93"/>
    </row>
    <row r="397" spans="1:5" x14ac:dyDescent="0.25">
      <c r="A397" s="92"/>
      <c r="B397" s="105">
        <f>IFERROR(LOOKUP(C:C,'Chart of Accounts'!C:C,ACNumber),0)</f>
        <v>0</v>
      </c>
      <c r="C397" s="91"/>
      <c r="D397" s="76"/>
      <c r="E397" s="93"/>
    </row>
    <row r="398" spans="1:5" x14ac:dyDescent="0.25">
      <c r="A398" s="92"/>
      <c r="B398" s="105">
        <f>IFERROR(LOOKUP(C:C,'Chart of Accounts'!C:C,ACNumber),0)</f>
        <v>0</v>
      </c>
      <c r="C398" s="91"/>
      <c r="D398" s="76"/>
      <c r="E398" s="93"/>
    </row>
    <row r="399" spans="1:5" x14ac:dyDescent="0.25">
      <c r="A399" s="92"/>
      <c r="B399" s="105">
        <f>IFERROR(LOOKUP(C:C,'Chart of Accounts'!C:C,ACNumber),0)</f>
        <v>0</v>
      </c>
      <c r="C399" s="91"/>
      <c r="D399" s="76"/>
      <c r="E399" s="93"/>
    </row>
    <row r="400" spans="1:5" x14ac:dyDescent="0.25">
      <c r="A400" s="92"/>
      <c r="B400" s="105">
        <f>IFERROR(LOOKUP(C:C,'Chart of Accounts'!C:C,ACNumber),0)</f>
        <v>0</v>
      </c>
      <c r="C400" s="91"/>
      <c r="D400" s="76"/>
      <c r="E400" s="93"/>
    </row>
    <row r="401" spans="1:5" x14ac:dyDescent="0.25">
      <c r="A401" s="92"/>
      <c r="B401" s="105">
        <f>IFERROR(LOOKUP(C:C,'Chart of Accounts'!C:C,ACNumber),0)</f>
        <v>0</v>
      </c>
      <c r="C401" s="91"/>
      <c r="D401" s="76"/>
      <c r="E401" s="93"/>
    </row>
    <row r="402" spans="1:5" x14ac:dyDescent="0.25">
      <c r="A402" s="92"/>
      <c r="B402" s="105">
        <f>IFERROR(LOOKUP(C:C,'Chart of Accounts'!C:C,ACNumber),0)</f>
        <v>0</v>
      </c>
      <c r="C402" s="91"/>
      <c r="D402" s="76"/>
      <c r="E402" s="93"/>
    </row>
    <row r="403" spans="1:5" x14ac:dyDescent="0.25">
      <c r="A403" s="92"/>
      <c r="B403" s="105">
        <f>IFERROR(LOOKUP(C:C,'Chart of Accounts'!C:C,ACNumber),0)</f>
        <v>0</v>
      </c>
      <c r="C403" s="91"/>
      <c r="D403" s="76"/>
      <c r="E403" s="93"/>
    </row>
    <row r="404" spans="1:5" x14ac:dyDescent="0.25">
      <c r="A404" s="92"/>
      <c r="B404" s="105">
        <f>IFERROR(LOOKUP(C:C,'Chart of Accounts'!C:C,ACNumber),0)</f>
        <v>0</v>
      </c>
      <c r="C404" s="91"/>
      <c r="D404" s="76"/>
      <c r="E404" s="93"/>
    </row>
    <row r="405" spans="1:5" x14ac:dyDescent="0.25">
      <c r="A405" s="92"/>
      <c r="B405" s="105">
        <f>IFERROR(LOOKUP(C:C,'Chart of Accounts'!C:C,ACNumber),0)</f>
        <v>0</v>
      </c>
      <c r="C405" s="91"/>
      <c r="D405" s="76"/>
      <c r="E405" s="93"/>
    </row>
    <row r="406" spans="1:5" x14ac:dyDescent="0.25">
      <c r="A406" s="92"/>
      <c r="B406" s="105">
        <f>IFERROR(LOOKUP(C:C,'Chart of Accounts'!C:C,ACNumber),0)</f>
        <v>0</v>
      </c>
      <c r="C406" s="91"/>
      <c r="D406" s="76"/>
      <c r="E406" s="93"/>
    </row>
    <row r="407" spans="1:5" x14ac:dyDescent="0.25">
      <c r="A407" s="92"/>
      <c r="B407" s="105">
        <f>IFERROR(LOOKUP(C:C,'Chart of Accounts'!C:C,ACNumber),0)</f>
        <v>0</v>
      </c>
      <c r="C407" s="91"/>
      <c r="D407" s="76"/>
      <c r="E407" s="93"/>
    </row>
    <row r="408" spans="1:5" x14ac:dyDescent="0.25">
      <c r="A408" s="92"/>
      <c r="B408" s="105">
        <f>IFERROR(LOOKUP(C:C,'Chart of Accounts'!C:C,ACNumber),0)</f>
        <v>0</v>
      </c>
      <c r="C408" s="91"/>
      <c r="D408" s="76"/>
      <c r="E408" s="93"/>
    </row>
    <row r="409" spans="1:5" x14ac:dyDescent="0.25">
      <c r="A409" s="92"/>
      <c r="B409" s="105">
        <f>IFERROR(LOOKUP(C:C,'Chart of Accounts'!C:C,ACNumber),0)</f>
        <v>0</v>
      </c>
      <c r="C409" s="91"/>
      <c r="D409" s="76"/>
      <c r="E409" s="93"/>
    </row>
    <row r="410" spans="1:5" x14ac:dyDescent="0.25">
      <c r="A410" s="92"/>
      <c r="B410" s="105">
        <f>IFERROR(LOOKUP(C:C,'Chart of Accounts'!C:C,ACNumber),0)</f>
        <v>0</v>
      </c>
      <c r="C410" s="91"/>
      <c r="D410" s="76"/>
      <c r="E410" s="93"/>
    </row>
    <row r="411" spans="1:5" x14ac:dyDescent="0.25">
      <c r="A411" s="92"/>
      <c r="B411" s="105">
        <f>IFERROR(LOOKUP(C:C,'Chart of Accounts'!C:C,ACNumber),0)</f>
        <v>0</v>
      </c>
      <c r="C411" s="91"/>
      <c r="D411" s="76"/>
      <c r="E411" s="93"/>
    </row>
    <row r="412" spans="1:5" x14ac:dyDescent="0.25">
      <c r="A412" s="92"/>
      <c r="B412" s="105">
        <f>IFERROR(LOOKUP(C:C,'Chart of Accounts'!C:C,ACNumber),0)</f>
        <v>0</v>
      </c>
      <c r="C412" s="91"/>
      <c r="D412" s="76"/>
      <c r="E412" s="93"/>
    </row>
    <row r="413" spans="1:5" x14ac:dyDescent="0.25">
      <c r="A413" s="92"/>
      <c r="B413" s="105">
        <f>IFERROR(LOOKUP(C:C,'Chart of Accounts'!C:C,ACNumber),0)</f>
        <v>0</v>
      </c>
      <c r="C413" s="91"/>
      <c r="D413" s="76"/>
      <c r="E413" s="93"/>
    </row>
    <row r="414" spans="1:5" x14ac:dyDescent="0.25">
      <c r="A414" s="92"/>
      <c r="B414" s="105">
        <f>IFERROR(LOOKUP(C:C,'Chart of Accounts'!C:C,ACNumber),0)</f>
        <v>0</v>
      </c>
      <c r="C414" s="91"/>
      <c r="D414" s="76"/>
      <c r="E414" s="93"/>
    </row>
    <row r="415" spans="1:5" x14ac:dyDescent="0.25">
      <c r="A415" s="92"/>
      <c r="B415" s="105">
        <f>IFERROR(LOOKUP(C:C,'Chart of Accounts'!C:C,ACNumber),0)</f>
        <v>0</v>
      </c>
      <c r="C415" s="91"/>
      <c r="D415" s="76"/>
      <c r="E415" s="93"/>
    </row>
    <row r="416" spans="1:5" x14ac:dyDescent="0.25">
      <c r="A416" s="92"/>
      <c r="B416" s="105">
        <f>IFERROR(LOOKUP(C:C,'Chart of Accounts'!C:C,ACNumber),0)</f>
        <v>0</v>
      </c>
      <c r="C416" s="91"/>
      <c r="D416" s="76"/>
      <c r="E416" s="93"/>
    </row>
    <row r="417" spans="1:5" x14ac:dyDescent="0.25">
      <c r="A417" s="92"/>
      <c r="B417" s="105">
        <f>IFERROR(LOOKUP(C:C,'Chart of Accounts'!C:C,ACNumber),0)</f>
        <v>0</v>
      </c>
      <c r="C417" s="91"/>
      <c r="D417" s="76"/>
      <c r="E417" s="93"/>
    </row>
    <row r="418" spans="1:5" x14ac:dyDescent="0.25">
      <c r="A418" s="92"/>
      <c r="B418" s="105">
        <f>IFERROR(LOOKUP(C:C,'Chart of Accounts'!C:C,ACNumber),0)</f>
        <v>0</v>
      </c>
      <c r="C418" s="91"/>
      <c r="D418" s="76"/>
      <c r="E418" s="93"/>
    </row>
    <row r="419" spans="1:5" x14ac:dyDescent="0.25">
      <c r="A419" s="92"/>
      <c r="B419" s="105">
        <f>IFERROR(LOOKUP(C:C,'Chart of Accounts'!C:C,ACNumber),0)</f>
        <v>0</v>
      </c>
      <c r="C419" s="91"/>
      <c r="D419" s="76"/>
      <c r="E419" s="93"/>
    </row>
    <row r="420" spans="1:5" x14ac:dyDescent="0.25">
      <c r="A420" s="92"/>
      <c r="B420" s="105">
        <f>IFERROR(LOOKUP(C:C,'Chart of Accounts'!C:C,ACNumber),0)</f>
        <v>0</v>
      </c>
      <c r="C420" s="91"/>
      <c r="D420" s="76"/>
      <c r="E420" s="93"/>
    </row>
    <row r="421" spans="1:5" x14ac:dyDescent="0.25">
      <c r="A421" s="92"/>
      <c r="B421" s="105">
        <f>IFERROR(LOOKUP(C:C,'Chart of Accounts'!C:C,ACNumber),0)</f>
        <v>0</v>
      </c>
      <c r="C421" s="91"/>
      <c r="D421" s="76"/>
      <c r="E421" s="93"/>
    </row>
    <row r="422" spans="1:5" x14ac:dyDescent="0.25">
      <c r="A422" s="92"/>
      <c r="B422" s="105">
        <f>IFERROR(LOOKUP(C:C,'Chart of Accounts'!C:C,ACNumber),0)</f>
        <v>0</v>
      </c>
      <c r="C422" s="91"/>
      <c r="D422" s="76"/>
      <c r="E422" s="93"/>
    </row>
    <row r="423" spans="1:5" x14ac:dyDescent="0.25">
      <c r="A423" s="92"/>
      <c r="B423" s="105">
        <f>IFERROR(LOOKUP(C:C,'Chart of Accounts'!C:C,ACNumber),0)</f>
        <v>0</v>
      </c>
      <c r="C423" s="91"/>
      <c r="D423" s="76"/>
      <c r="E423" s="93"/>
    </row>
    <row r="424" spans="1:5" x14ac:dyDescent="0.25">
      <c r="A424" s="92"/>
      <c r="B424" s="105">
        <f>IFERROR(LOOKUP(C:C,'Chart of Accounts'!C:C,ACNumber),0)</f>
        <v>0</v>
      </c>
      <c r="C424" s="91"/>
      <c r="D424" s="76"/>
      <c r="E424" s="93"/>
    </row>
    <row r="425" spans="1:5" x14ac:dyDescent="0.25">
      <c r="A425" s="92"/>
      <c r="B425" s="105">
        <f>IFERROR(LOOKUP(C:C,'Chart of Accounts'!C:C,ACNumber),0)</f>
        <v>0</v>
      </c>
      <c r="C425" s="91"/>
      <c r="D425" s="76"/>
      <c r="E425" s="93"/>
    </row>
    <row r="426" spans="1:5" x14ac:dyDescent="0.25">
      <c r="A426" s="92"/>
      <c r="B426" s="105">
        <f>IFERROR(LOOKUP(C:C,'Chart of Accounts'!C:C,ACNumber),0)</f>
        <v>0</v>
      </c>
      <c r="C426" s="91"/>
      <c r="D426" s="76"/>
      <c r="E426" s="93"/>
    </row>
    <row r="427" spans="1:5" x14ac:dyDescent="0.25">
      <c r="A427" s="92"/>
      <c r="B427" s="105">
        <f>IFERROR(LOOKUP(C:C,'Chart of Accounts'!C:C,ACNumber),0)</f>
        <v>0</v>
      </c>
      <c r="C427" s="91"/>
      <c r="D427" s="76"/>
      <c r="E427" s="93"/>
    </row>
    <row r="428" spans="1:5" x14ac:dyDescent="0.25">
      <c r="A428" s="92"/>
      <c r="B428" s="105">
        <f>IFERROR(LOOKUP(C:C,'Chart of Accounts'!C:C,ACNumber),0)</f>
        <v>0</v>
      </c>
      <c r="C428" s="91"/>
      <c r="D428" s="76"/>
      <c r="E428" s="93"/>
    </row>
    <row r="429" spans="1:5" x14ac:dyDescent="0.25">
      <c r="A429" s="92"/>
      <c r="B429" s="105">
        <f>IFERROR(LOOKUP(C:C,'Chart of Accounts'!C:C,ACNumber),0)</f>
        <v>0</v>
      </c>
      <c r="C429" s="91"/>
      <c r="D429" s="76"/>
      <c r="E429" s="93"/>
    </row>
    <row r="430" spans="1:5" x14ac:dyDescent="0.25">
      <c r="A430" s="92"/>
      <c r="B430" s="105">
        <f>IFERROR(LOOKUP(C:C,'Chart of Accounts'!C:C,ACNumber),0)</f>
        <v>0</v>
      </c>
      <c r="C430" s="91"/>
      <c r="D430" s="76"/>
      <c r="E430" s="93"/>
    </row>
    <row r="431" spans="1:5" x14ac:dyDescent="0.25">
      <c r="A431" s="92"/>
      <c r="B431" s="105">
        <f>IFERROR(LOOKUP(C:C,'Chart of Accounts'!C:C,ACNumber),0)</f>
        <v>0</v>
      </c>
      <c r="C431" s="91"/>
      <c r="D431" s="76"/>
      <c r="E431" s="93"/>
    </row>
    <row r="432" spans="1:5" x14ac:dyDescent="0.25">
      <c r="A432" s="92"/>
      <c r="B432" s="105">
        <f>IFERROR(LOOKUP(C:C,'Chart of Accounts'!C:C,ACNumber),0)</f>
        <v>0</v>
      </c>
      <c r="C432" s="91"/>
      <c r="D432" s="76"/>
      <c r="E432" s="93"/>
    </row>
    <row r="433" spans="1:5" x14ac:dyDescent="0.25">
      <c r="A433" s="92"/>
      <c r="B433" s="105">
        <f>IFERROR(LOOKUP(C:C,'Chart of Accounts'!C:C,ACNumber),0)</f>
        <v>0</v>
      </c>
      <c r="C433" s="91"/>
      <c r="D433" s="76"/>
      <c r="E433" s="93"/>
    </row>
    <row r="434" spans="1:5" x14ac:dyDescent="0.25">
      <c r="A434" s="92"/>
      <c r="B434" s="105">
        <f>IFERROR(LOOKUP(C:C,'Chart of Accounts'!C:C,ACNumber),0)</f>
        <v>0</v>
      </c>
      <c r="C434" s="91"/>
      <c r="D434" s="76"/>
      <c r="E434" s="93"/>
    </row>
    <row r="435" spans="1:5" x14ac:dyDescent="0.25">
      <c r="A435" s="92"/>
      <c r="B435" s="105">
        <f>IFERROR(LOOKUP(C:C,'Chart of Accounts'!C:C,ACNumber),0)</f>
        <v>0</v>
      </c>
      <c r="C435" s="91"/>
      <c r="D435" s="76"/>
      <c r="E435" s="93"/>
    </row>
    <row r="436" spans="1:5" x14ac:dyDescent="0.25">
      <c r="A436" s="92"/>
      <c r="B436" s="105">
        <f>IFERROR(LOOKUP(C:C,'Chart of Accounts'!C:C,ACNumber),0)</f>
        <v>0</v>
      </c>
      <c r="C436" s="91"/>
      <c r="D436" s="76"/>
      <c r="E436" s="93"/>
    </row>
    <row r="437" spans="1:5" x14ac:dyDescent="0.25">
      <c r="A437" s="92"/>
      <c r="B437" s="105">
        <f>IFERROR(LOOKUP(C:C,'Chart of Accounts'!C:C,ACNumber),0)</f>
        <v>0</v>
      </c>
      <c r="C437" s="91"/>
      <c r="D437" s="76"/>
      <c r="E437" s="93"/>
    </row>
    <row r="438" spans="1:5" x14ac:dyDescent="0.25">
      <c r="A438" s="92"/>
      <c r="B438" s="105">
        <f>IFERROR(LOOKUP(C:C,'Chart of Accounts'!C:C,ACNumber),0)</f>
        <v>0</v>
      </c>
      <c r="C438" s="91"/>
      <c r="D438" s="76"/>
      <c r="E438" s="93"/>
    </row>
    <row r="439" spans="1:5" x14ac:dyDescent="0.25">
      <c r="A439" s="92"/>
      <c r="B439" s="105">
        <f>IFERROR(LOOKUP(C:C,'Chart of Accounts'!C:C,ACNumber),0)</f>
        <v>0</v>
      </c>
      <c r="C439" s="91"/>
      <c r="D439" s="76"/>
      <c r="E439" s="93"/>
    </row>
    <row r="440" spans="1:5" x14ac:dyDescent="0.25">
      <c r="A440" s="92"/>
      <c r="B440" s="105">
        <f>IFERROR(LOOKUP(C:C,'Chart of Accounts'!C:C,ACNumber),0)</f>
        <v>0</v>
      </c>
      <c r="C440" s="91"/>
      <c r="D440" s="76"/>
      <c r="E440" s="93"/>
    </row>
    <row r="441" spans="1:5" x14ac:dyDescent="0.25">
      <c r="A441" s="92"/>
      <c r="B441" s="105">
        <f>IFERROR(LOOKUP(C:C,'Chart of Accounts'!C:C,ACNumber),0)</f>
        <v>0</v>
      </c>
      <c r="C441" s="91"/>
      <c r="D441" s="76"/>
      <c r="E441" s="93"/>
    </row>
    <row r="442" spans="1:5" x14ac:dyDescent="0.25">
      <c r="A442" s="92"/>
      <c r="B442" s="105">
        <f>IFERROR(LOOKUP(C:C,'Chart of Accounts'!C:C,ACNumber),0)</f>
        <v>0</v>
      </c>
      <c r="C442" s="91"/>
      <c r="D442" s="76"/>
      <c r="E442" s="93"/>
    </row>
    <row r="443" spans="1:5" x14ac:dyDescent="0.25">
      <c r="A443" s="92"/>
      <c r="B443" s="105">
        <f>IFERROR(LOOKUP(C:C,'Chart of Accounts'!C:C,ACNumber),0)</f>
        <v>0</v>
      </c>
      <c r="C443" s="91"/>
      <c r="D443" s="76"/>
      <c r="E443" s="93"/>
    </row>
    <row r="444" spans="1:5" x14ac:dyDescent="0.25">
      <c r="A444" s="92"/>
      <c r="B444" s="105">
        <f>IFERROR(LOOKUP(C:C,'Chart of Accounts'!C:C,ACNumber),0)</f>
        <v>0</v>
      </c>
      <c r="C444" s="91"/>
      <c r="D444" s="76"/>
      <c r="E444" s="93"/>
    </row>
    <row r="445" spans="1:5" x14ac:dyDescent="0.25">
      <c r="A445" s="92"/>
      <c r="B445" s="105">
        <f>IFERROR(LOOKUP(C:C,'Chart of Accounts'!C:C,ACNumber),0)</f>
        <v>0</v>
      </c>
      <c r="C445" s="91"/>
      <c r="D445" s="76"/>
      <c r="E445" s="93"/>
    </row>
    <row r="446" spans="1:5" x14ac:dyDescent="0.25">
      <c r="A446" s="92"/>
      <c r="B446" s="105">
        <f>IFERROR(LOOKUP(C:C,'Chart of Accounts'!C:C,ACNumber),0)</f>
        <v>0</v>
      </c>
      <c r="C446" s="91"/>
      <c r="D446" s="76"/>
      <c r="E446" s="93"/>
    </row>
    <row r="447" spans="1:5" x14ac:dyDescent="0.25">
      <c r="A447" s="92"/>
      <c r="B447" s="105">
        <f>IFERROR(LOOKUP(C:C,'Chart of Accounts'!C:C,ACNumber),0)</f>
        <v>0</v>
      </c>
      <c r="C447" s="91"/>
      <c r="D447" s="76"/>
      <c r="E447" s="93"/>
    </row>
    <row r="448" spans="1:5" x14ac:dyDescent="0.25">
      <c r="A448" s="92"/>
      <c r="B448" s="105">
        <f>IFERROR(LOOKUP(C:C,'Chart of Accounts'!C:C,ACNumber),0)</f>
        <v>0</v>
      </c>
      <c r="C448" s="91"/>
      <c r="D448" s="76"/>
      <c r="E448" s="93"/>
    </row>
    <row r="449" spans="1:5" x14ac:dyDescent="0.25">
      <c r="A449" s="92"/>
      <c r="B449" s="105">
        <f>IFERROR(LOOKUP(C:C,'Chart of Accounts'!C:C,ACNumber),0)</f>
        <v>0</v>
      </c>
      <c r="C449" s="91"/>
      <c r="D449" s="76"/>
      <c r="E449" s="93"/>
    </row>
    <row r="450" spans="1:5" x14ac:dyDescent="0.25">
      <c r="A450" s="92"/>
      <c r="B450" s="105">
        <f>IFERROR(LOOKUP(C:C,'Chart of Accounts'!C:C,ACNumber),0)</f>
        <v>0</v>
      </c>
      <c r="C450" s="91"/>
      <c r="D450" s="76"/>
      <c r="E450" s="93"/>
    </row>
    <row r="451" spans="1:5" x14ac:dyDescent="0.25">
      <c r="A451" s="92"/>
      <c r="B451" s="105">
        <f>IFERROR(LOOKUP(C:C,'Chart of Accounts'!C:C,ACNumber),0)</f>
        <v>0</v>
      </c>
      <c r="C451" s="91"/>
      <c r="D451" s="76"/>
      <c r="E451" s="93"/>
    </row>
    <row r="452" spans="1:5" x14ac:dyDescent="0.25">
      <c r="A452" s="92"/>
      <c r="B452" s="105">
        <f>IFERROR(LOOKUP(C:C,'Chart of Accounts'!C:C,ACNumber),0)</f>
        <v>0</v>
      </c>
      <c r="C452" s="91"/>
      <c r="D452" s="76"/>
      <c r="E452" s="93"/>
    </row>
    <row r="453" spans="1:5" x14ac:dyDescent="0.25">
      <c r="A453" s="92"/>
      <c r="B453" s="105">
        <f>IFERROR(LOOKUP(C:C,'Chart of Accounts'!C:C,ACNumber),0)</f>
        <v>0</v>
      </c>
      <c r="C453" s="91"/>
      <c r="D453" s="76"/>
      <c r="E453" s="93"/>
    </row>
    <row r="454" spans="1:5" x14ac:dyDescent="0.25">
      <c r="A454" s="92"/>
      <c r="B454" s="105">
        <f>IFERROR(LOOKUP(C:C,'Chart of Accounts'!C:C,ACNumber),0)</f>
        <v>0</v>
      </c>
      <c r="C454" s="91"/>
      <c r="D454" s="76"/>
      <c r="E454" s="93"/>
    </row>
    <row r="455" spans="1:5" x14ac:dyDescent="0.25">
      <c r="A455" s="92"/>
      <c r="B455" s="105">
        <f>IFERROR(LOOKUP(C:C,'Chart of Accounts'!C:C,ACNumber),0)</f>
        <v>0</v>
      </c>
      <c r="C455" s="91"/>
      <c r="D455" s="76"/>
      <c r="E455" s="93"/>
    </row>
    <row r="456" spans="1:5" x14ac:dyDescent="0.25">
      <c r="A456" s="92"/>
      <c r="B456" s="105">
        <f>IFERROR(LOOKUP(C:C,'Chart of Accounts'!C:C,ACNumber),0)</f>
        <v>0</v>
      </c>
      <c r="C456" s="91"/>
      <c r="D456" s="76"/>
      <c r="E456" s="93"/>
    </row>
    <row r="457" spans="1:5" x14ac:dyDescent="0.25">
      <c r="A457" s="92"/>
      <c r="B457" s="105">
        <f>IFERROR(LOOKUP(C:C,'Chart of Accounts'!C:C,ACNumber),0)</f>
        <v>0</v>
      </c>
      <c r="C457" s="91"/>
      <c r="D457" s="76"/>
      <c r="E457" s="93"/>
    </row>
    <row r="458" spans="1:5" x14ac:dyDescent="0.25">
      <c r="A458" s="92"/>
      <c r="B458" s="105">
        <f>IFERROR(LOOKUP(C:C,'Chart of Accounts'!C:C,ACNumber),0)</f>
        <v>0</v>
      </c>
      <c r="C458" s="91"/>
      <c r="D458" s="76"/>
      <c r="E458" s="93"/>
    </row>
    <row r="459" spans="1:5" x14ac:dyDescent="0.25">
      <c r="A459" s="92"/>
      <c r="B459" s="105">
        <f>IFERROR(LOOKUP(C:C,'Chart of Accounts'!C:C,ACNumber),0)</f>
        <v>0</v>
      </c>
      <c r="C459" s="91"/>
      <c r="D459" s="76"/>
      <c r="E459" s="93"/>
    </row>
    <row r="460" spans="1:5" x14ac:dyDescent="0.25">
      <c r="A460" s="92"/>
      <c r="B460" s="105">
        <f>IFERROR(LOOKUP(C:C,'Chart of Accounts'!C:C,ACNumber),0)</f>
        <v>0</v>
      </c>
      <c r="C460" s="91"/>
      <c r="D460" s="76"/>
      <c r="E460" s="93"/>
    </row>
    <row r="461" spans="1:5" x14ac:dyDescent="0.25">
      <c r="A461" s="92"/>
      <c r="B461" s="105">
        <f>IFERROR(LOOKUP(C:C,'Chart of Accounts'!C:C,ACNumber),0)</f>
        <v>0</v>
      </c>
      <c r="C461" s="91"/>
      <c r="D461" s="76"/>
      <c r="E461" s="93"/>
    </row>
    <row r="462" spans="1:5" x14ac:dyDescent="0.25">
      <c r="A462" s="92"/>
      <c r="B462" s="105">
        <f>IFERROR(LOOKUP(C:C,'Chart of Accounts'!C:C,ACNumber),0)</f>
        <v>0</v>
      </c>
      <c r="C462" s="91"/>
      <c r="D462" s="76"/>
      <c r="E462" s="93"/>
    </row>
    <row r="463" spans="1:5" x14ac:dyDescent="0.25">
      <c r="A463" s="92"/>
      <c r="B463" s="105">
        <f>IFERROR(LOOKUP(C:C,'Chart of Accounts'!C:C,ACNumber),0)</f>
        <v>0</v>
      </c>
      <c r="C463" s="91"/>
      <c r="D463" s="76"/>
      <c r="E463" s="93"/>
    </row>
    <row r="464" spans="1:5" x14ac:dyDescent="0.25">
      <c r="A464" s="92"/>
      <c r="B464" s="105">
        <f>IFERROR(LOOKUP(C:C,'Chart of Accounts'!C:C,ACNumber),0)</f>
        <v>0</v>
      </c>
      <c r="C464" s="91"/>
      <c r="D464" s="76"/>
      <c r="E464" s="93"/>
    </row>
    <row r="465" spans="1:5" x14ac:dyDescent="0.25">
      <c r="A465" s="92"/>
      <c r="B465" s="105">
        <f>IFERROR(LOOKUP(C:C,'Chart of Accounts'!C:C,ACNumber),0)</f>
        <v>0</v>
      </c>
      <c r="C465" s="91"/>
      <c r="D465" s="76"/>
      <c r="E465" s="93"/>
    </row>
    <row r="466" spans="1:5" x14ac:dyDescent="0.25">
      <c r="A466" s="92"/>
      <c r="B466" s="105">
        <f>IFERROR(LOOKUP(C:C,'Chart of Accounts'!C:C,ACNumber),0)</f>
        <v>0</v>
      </c>
      <c r="C466" s="91"/>
      <c r="D466" s="76"/>
      <c r="E466" s="93"/>
    </row>
    <row r="467" spans="1:5" x14ac:dyDescent="0.25">
      <c r="A467" s="92"/>
      <c r="B467" s="105">
        <f>IFERROR(LOOKUP(C:C,'Chart of Accounts'!C:C,ACNumber),0)</f>
        <v>0</v>
      </c>
      <c r="C467" s="91"/>
      <c r="D467" s="76"/>
      <c r="E467" s="93"/>
    </row>
    <row r="468" spans="1:5" x14ac:dyDescent="0.25">
      <c r="A468" s="92"/>
      <c r="B468" s="105">
        <f>IFERROR(LOOKUP(C:C,'Chart of Accounts'!C:C,ACNumber),0)</f>
        <v>0</v>
      </c>
      <c r="C468" s="91"/>
      <c r="D468" s="76"/>
      <c r="E468" s="93"/>
    </row>
    <row r="469" spans="1:5" x14ac:dyDescent="0.25">
      <c r="A469" s="92"/>
      <c r="B469" s="105">
        <f>IFERROR(LOOKUP(C:C,'Chart of Accounts'!C:C,ACNumber),0)</f>
        <v>0</v>
      </c>
      <c r="C469" s="91"/>
      <c r="D469" s="76"/>
      <c r="E469" s="93"/>
    </row>
    <row r="470" spans="1:5" x14ac:dyDescent="0.25">
      <c r="A470" s="92"/>
      <c r="B470" s="105">
        <f>IFERROR(LOOKUP(C:C,'Chart of Accounts'!C:C,ACNumber),0)</f>
        <v>0</v>
      </c>
      <c r="C470" s="91"/>
      <c r="D470" s="76"/>
      <c r="E470" s="93"/>
    </row>
    <row r="471" spans="1:5" x14ac:dyDescent="0.25">
      <c r="A471" s="92"/>
      <c r="B471" s="105">
        <f>IFERROR(LOOKUP(C:C,'Chart of Accounts'!C:C,ACNumber),0)</f>
        <v>0</v>
      </c>
      <c r="C471" s="91"/>
      <c r="D471" s="76"/>
      <c r="E471" s="93"/>
    </row>
    <row r="472" spans="1:5" x14ac:dyDescent="0.25">
      <c r="A472" s="92"/>
      <c r="B472" s="105">
        <f>IFERROR(LOOKUP(C:C,'Chart of Accounts'!C:C,ACNumber),0)</f>
        <v>0</v>
      </c>
      <c r="C472" s="91"/>
      <c r="D472" s="76"/>
      <c r="E472" s="93"/>
    </row>
    <row r="473" spans="1:5" x14ac:dyDescent="0.25">
      <c r="A473" s="92"/>
      <c r="B473" s="105">
        <f>IFERROR(LOOKUP(C:C,'Chart of Accounts'!C:C,ACNumber),0)</f>
        <v>0</v>
      </c>
      <c r="C473" s="91"/>
      <c r="D473" s="76"/>
      <c r="E473" s="93"/>
    </row>
    <row r="474" spans="1:5" x14ac:dyDescent="0.25">
      <c r="A474" s="92"/>
      <c r="B474" s="105">
        <f>IFERROR(LOOKUP(C:C,'Chart of Accounts'!C:C,ACNumber),0)</f>
        <v>0</v>
      </c>
      <c r="C474" s="91"/>
      <c r="D474" s="76"/>
      <c r="E474" s="93"/>
    </row>
    <row r="475" spans="1:5" x14ac:dyDescent="0.25">
      <c r="A475" s="92"/>
      <c r="B475" s="105">
        <f>IFERROR(LOOKUP(C:C,'Chart of Accounts'!C:C,ACNumber),0)</f>
        <v>0</v>
      </c>
      <c r="C475" s="91"/>
      <c r="D475" s="76"/>
      <c r="E475" s="93"/>
    </row>
    <row r="476" spans="1:5" x14ac:dyDescent="0.25">
      <c r="A476" s="92"/>
      <c r="B476" s="105">
        <f>IFERROR(LOOKUP(C:C,'Chart of Accounts'!C:C,ACNumber),0)</f>
        <v>0</v>
      </c>
      <c r="C476" s="91"/>
      <c r="D476" s="76"/>
      <c r="E476" s="93"/>
    </row>
    <row r="477" spans="1:5" x14ac:dyDescent="0.25">
      <c r="A477" s="92"/>
      <c r="B477" s="105">
        <f>IFERROR(LOOKUP(C:C,'Chart of Accounts'!C:C,ACNumber),0)</f>
        <v>0</v>
      </c>
      <c r="C477" s="91"/>
      <c r="D477" s="76"/>
      <c r="E477" s="93"/>
    </row>
    <row r="478" spans="1:5" x14ac:dyDescent="0.25">
      <c r="A478" s="92"/>
      <c r="B478" s="105">
        <f>IFERROR(LOOKUP(C:C,'Chart of Accounts'!C:C,ACNumber),0)</f>
        <v>0</v>
      </c>
      <c r="C478" s="91"/>
      <c r="D478" s="76"/>
      <c r="E478" s="93"/>
    </row>
    <row r="479" spans="1:5" x14ac:dyDescent="0.25">
      <c r="A479" s="92"/>
      <c r="B479" s="105">
        <f>IFERROR(LOOKUP(C:C,'Chart of Accounts'!C:C,ACNumber),0)</f>
        <v>0</v>
      </c>
      <c r="C479" s="91"/>
      <c r="D479" s="76"/>
      <c r="E479" s="93"/>
    </row>
    <row r="480" spans="1:5" x14ac:dyDescent="0.25">
      <c r="A480" s="92"/>
      <c r="B480" s="105">
        <f>IFERROR(LOOKUP(C:C,'Chart of Accounts'!C:C,ACNumber),0)</f>
        <v>0</v>
      </c>
      <c r="C480" s="91"/>
      <c r="D480" s="76"/>
      <c r="E480" s="93"/>
    </row>
    <row r="481" spans="1:5" x14ac:dyDescent="0.25">
      <c r="A481" s="92"/>
      <c r="B481" s="105">
        <f>IFERROR(LOOKUP(C:C,'Chart of Accounts'!C:C,ACNumber),0)</f>
        <v>0</v>
      </c>
      <c r="C481" s="91"/>
      <c r="D481" s="76"/>
      <c r="E481" s="93"/>
    </row>
    <row r="482" spans="1:5" x14ac:dyDescent="0.25">
      <c r="A482" s="92"/>
      <c r="B482" s="105">
        <f>IFERROR(LOOKUP(C:C,'Chart of Accounts'!C:C,ACNumber),0)</f>
        <v>0</v>
      </c>
      <c r="C482" s="91"/>
      <c r="D482" s="76"/>
      <c r="E482" s="93"/>
    </row>
    <row r="483" spans="1:5" x14ac:dyDescent="0.25">
      <c r="A483" s="92"/>
      <c r="B483" s="105">
        <f>IFERROR(LOOKUP(C:C,'Chart of Accounts'!C:C,ACNumber),0)</f>
        <v>0</v>
      </c>
      <c r="C483" s="91"/>
      <c r="D483" s="76"/>
      <c r="E483" s="93"/>
    </row>
    <row r="484" spans="1:5" x14ac:dyDescent="0.25">
      <c r="A484" s="92"/>
      <c r="B484" s="105">
        <f>IFERROR(LOOKUP(C:C,'Chart of Accounts'!C:C,ACNumber),0)</f>
        <v>0</v>
      </c>
      <c r="C484" s="91"/>
      <c r="D484" s="76"/>
      <c r="E484" s="93"/>
    </row>
    <row r="485" spans="1:5" x14ac:dyDescent="0.25">
      <c r="A485" s="92"/>
      <c r="B485" s="105">
        <f>IFERROR(LOOKUP(C:C,'Chart of Accounts'!C:C,ACNumber),0)</f>
        <v>0</v>
      </c>
      <c r="C485" s="91"/>
      <c r="D485" s="76"/>
      <c r="E485" s="93"/>
    </row>
    <row r="486" spans="1:5" x14ac:dyDescent="0.25">
      <c r="A486" s="92"/>
      <c r="B486" s="105">
        <f>IFERROR(LOOKUP(C:C,'Chart of Accounts'!C:C,ACNumber),0)</f>
        <v>0</v>
      </c>
      <c r="C486" s="91"/>
      <c r="D486" s="76"/>
      <c r="E486" s="93"/>
    </row>
    <row r="487" spans="1:5" x14ac:dyDescent="0.25">
      <c r="A487" s="92"/>
      <c r="B487" s="105">
        <f>IFERROR(LOOKUP(C:C,'Chart of Accounts'!C:C,ACNumber),0)</f>
        <v>0</v>
      </c>
      <c r="C487" s="91"/>
      <c r="D487" s="76"/>
      <c r="E487" s="93"/>
    </row>
    <row r="488" spans="1:5" x14ac:dyDescent="0.25">
      <c r="A488" s="92"/>
      <c r="B488" s="105">
        <f>IFERROR(LOOKUP(C:C,'Chart of Accounts'!C:C,ACNumber),0)</f>
        <v>0</v>
      </c>
      <c r="C488" s="91"/>
      <c r="D488" s="76"/>
      <c r="E488" s="93"/>
    </row>
    <row r="489" spans="1:5" x14ac:dyDescent="0.25">
      <c r="A489" s="92"/>
      <c r="B489" s="105">
        <f>IFERROR(LOOKUP(C:C,'Chart of Accounts'!C:C,ACNumber),0)</f>
        <v>0</v>
      </c>
      <c r="C489" s="91"/>
      <c r="D489" s="76"/>
      <c r="E489" s="93"/>
    </row>
    <row r="490" spans="1:5" x14ac:dyDescent="0.25">
      <c r="A490" s="92"/>
      <c r="B490" s="105">
        <f>IFERROR(LOOKUP(C:C,'Chart of Accounts'!C:C,ACNumber),0)</f>
        <v>0</v>
      </c>
      <c r="C490" s="91"/>
      <c r="D490" s="76"/>
      <c r="E490" s="93"/>
    </row>
    <row r="491" spans="1:5" x14ac:dyDescent="0.25">
      <c r="A491" s="92"/>
      <c r="B491" s="105">
        <f>IFERROR(LOOKUP(C:C,'Chart of Accounts'!C:C,ACNumber),0)</f>
        <v>0</v>
      </c>
      <c r="C491" s="91"/>
      <c r="D491" s="76"/>
      <c r="E491" s="93"/>
    </row>
    <row r="492" spans="1:5" x14ac:dyDescent="0.25">
      <c r="A492" s="92"/>
      <c r="B492" s="105">
        <f>IFERROR(LOOKUP(C:C,'Chart of Accounts'!C:C,ACNumber),0)</f>
        <v>0</v>
      </c>
      <c r="C492" s="91"/>
      <c r="D492" s="76"/>
      <c r="E492" s="93"/>
    </row>
    <row r="493" spans="1:5" x14ac:dyDescent="0.25">
      <c r="A493" s="92"/>
      <c r="B493" s="105">
        <f>IFERROR(LOOKUP(C:C,'Chart of Accounts'!C:C,ACNumber),0)</f>
        <v>0</v>
      </c>
      <c r="C493" s="91"/>
      <c r="D493" s="76"/>
      <c r="E493" s="93"/>
    </row>
    <row r="494" spans="1:5" x14ac:dyDescent="0.25">
      <c r="A494" s="92"/>
      <c r="B494" s="105">
        <f>IFERROR(LOOKUP(C:C,'Chart of Accounts'!C:C,ACNumber),0)</f>
        <v>0</v>
      </c>
      <c r="C494" s="91"/>
      <c r="D494" s="76"/>
      <c r="E494" s="93"/>
    </row>
    <row r="495" spans="1:5" x14ac:dyDescent="0.25">
      <c r="A495" s="92"/>
      <c r="B495" s="105">
        <f>IFERROR(LOOKUP(C:C,'Chart of Accounts'!C:C,ACNumber),0)</f>
        <v>0</v>
      </c>
      <c r="C495" s="91"/>
      <c r="D495" s="76"/>
      <c r="E495" s="93"/>
    </row>
    <row r="496" spans="1:5" x14ac:dyDescent="0.25">
      <c r="A496" s="92"/>
      <c r="B496" s="105">
        <f>IFERROR(LOOKUP(C:C,'Chart of Accounts'!C:C,ACNumber),0)</f>
        <v>0</v>
      </c>
      <c r="C496" s="91"/>
      <c r="D496" s="76"/>
      <c r="E496" s="93"/>
    </row>
    <row r="497" spans="1:5" x14ac:dyDescent="0.25">
      <c r="A497" s="92"/>
      <c r="B497" s="105">
        <f>IFERROR(LOOKUP(C:C,'Chart of Accounts'!C:C,ACNumber),0)</f>
        <v>0</v>
      </c>
      <c r="C497" s="91"/>
      <c r="D497" s="76"/>
      <c r="E497" s="93"/>
    </row>
    <row r="498" spans="1:5" x14ac:dyDescent="0.25">
      <c r="A498" s="92"/>
      <c r="B498" s="105">
        <f>IFERROR(LOOKUP(C:C,'Chart of Accounts'!C:C,ACNumber),0)</f>
        <v>0</v>
      </c>
      <c r="C498" s="91"/>
      <c r="D498" s="76"/>
      <c r="E498" s="93"/>
    </row>
    <row r="499" spans="1:5" x14ac:dyDescent="0.25">
      <c r="A499" s="92"/>
      <c r="B499" s="105">
        <f>IFERROR(LOOKUP(C:C,'Chart of Accounts'!C:C,ACNumber),0)</f>
        <v>0</v>
      </c>
      <c r="C499" s="91"/>
      <c r="D499" s="76"/>
      <c r="E499" s="93"/>
    </row>
    <row r="500" spans="1:5" x14ac:dyDescent="0.25">
      <c r="A500" s="92"/>
      <c r="B500" s="105">
        <f>IFERROR(LOOKUP(C:C,'Chart of Accounts'!C:C,ACNumber),0)</f>
        <v>0</v>
      </c>
      <c r="C500" s="91"/>
      <c r="D500" s="76"/>
      <c r="E500" s="93"/>
    </row>
    <row r="501" spans="1:5" x14ac:dyDescent="0.25">
      <c r="A501" s="92"/>
      <c r="B501" s="105">
        <f>IFERROR(LOOKUP(C:C,'Chart of Accounts'!C:C,ACNumber),0)</f>
        <v>0</v>
      </c>
      <c r="C501" s="91"/>
      <c r="D501" s="76"/>
      <c r="E501" s="93"/>
    </row>
    <row r="502" spans="1:5" x14ac:dyDescent="0.25">
      <c r="A502" s="92"/>
      <c r="B502" s="105">
        <f>IFERROR(LOOKUP(C:C,'Chart of Accounts'!C:C,ACNumber),0)</f>
        <v>0</v>
      </c>
      <c r="C502" s="91"/>
      <c r="D502" s="76"/>
      <c r="E502" s="93"/>
    </row>
  </sheetData>
  <sheetProtection password="E582" sheet="1" objects="1" scenarios="1" selectLockedCells="1" autoFilter="0"/>
  <mergeCells count="5">
    <mergeCell ref="D5:E5"/>
    <mergeCell ref="B3:C3"/>
    <mergeCell ref="D3:E3"/>
    <mergeCell ref="B1:E1"/>
    <mergeCell ref="A2:E2"/>
  </mergeCells>
  <phoneticPr fontId="0" type="noConversion"/>
  <pageMargins left="0.70866141732283472" right="0.70866141732283472" top="0.74803149606299213" bottom="0.74803149606299213" header="0.31496062992125984" footer="0.31496062992125984"/>
  <pageSetup orientation="portrait" r:id="rId1"/>
  <colBreaks count="1" manualBreakCount="1">
    <brk id="5"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'Chart of Accounts'!#REF!</xm:f>
          </x14:formula1>
          <xm:sqref>C6</xm:sqref>
        </x14:dataValidation>
        <x14:dataValidation type="list" allowBlank="1" showInputMessage="1" showErrorMessage="1" xr:uid="{00000000-0002-0000-0300-000001000000}">
          <x14:formula1>
            <xm:f>'Chart of Accounts'!$C:$C</xm:f>
          </x14:formula1>
          <xm:sqref>C7:C29 C31:C34 C36:C502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36"/>
  <sheetViews>
    <sheetView zoomScaleNormal="100" workbookViewId="0">
      <selection activeCell="H7" sqref="H7"/>
    </sheetView>
  </sheetViews>
  <sheetFormatPr defaultColWidth="9.109375" defaultRowHeight="13.8" x14ac:dyDescent="0.25"/>
  <cols>
    <col min="1" max="1" width="6.5546875" style="44" customWidth="1"/>
    <col min="2" max="2" width="5.6640625" style="44" customWidth="1"/>
    <col min="3" max="3" width="43.44140625" style="15" customWidth="1"/>
    <col min="4" max="4" width="21.6640625" style="25" customWidth="1"/>
    <col min="5" max="5" width="21.6640625" style="26" customWidth="1"/>
    <col min="6" max="7" width="9.109375" style="11"/>
    <col min="8" max="8" width="13.109375" style="11" customWidth="1"/>
    <col min="9" max="16384" width="9.109375" style="11"/>
  </cols>
  <sheetData>
    <row r="1" spans="1:8" ht="20.399999999999999" x14ac:dyDescent="0.35">
      <c r="A1" s="111" t="str">
        <f>CompanyName</f>
        <v>Kane's Pro Shop</v>
      </c>
      <c r="B1" s="111"/>
      <c r="C1" s="111"/>
      <c r="D1" s="111"/>
      <c r="E1" s="111"/>
    </row>
    <row r="2" spans="1:8" ht="14.4" x14ac:dyDescent="0.25">
      <c r="A2" s="113" t="str">
        <f>CONCATENATE("TRIAL BALANCE AS AT ",TEXT(CompanyYearEnd,"MMMM DD, YYYY"))</f>
        <v>TRIAL BALANCE AS AT April 30, 2003</v>
      </c>
      <c r="B2" s="113"/>
      <c r="C2" s="113"/>
      <c r="D2" s="113"/>
      <c r="E2" s="113"/>
    </row>
    <row r="3" spans="1:8" ht="15" customHeight="1" x14ac:dyDescent="0.25">
      <c r="A3" s="112" t="str">
        <f>StudentName</f>
        <v>Dhrumil Patel</v>
      </c>
      <c r="B3" s="112"/>
      <c r="C3" s="112"/>
      <c r="D3" s="120" t="str">
        <f>TeacherName</f>
        <v>Mr. Mirza</v>
      </c>
      <c r="E3" s="120"/>
    </row>
    <row r="4" spans="1:8" x14ac:dyDescent="0.25">
      <c r="B4" s="44">
        <f>'Chart of Accounts'!D:D</f>
        <v>0</v>
      </c>
      <c r="C4" s="15">
        <f>'Chart of Accounts'!B:B</f>
        <v>0</v>
      </c>
      <c r="D4" s="14"/>
      <c r="E4" s="14"/>
    </row>
    <row r="5" spans="1:8" x14ac:dyDescent="0.25">
      <c r="A5" s="43" t="s">
        <v>105</v>
      </c>
      <c r="B5" s="43" t="s">
        <v>91</v>
      </c>
      <c r="C5" s="16" t="s">
        <v>58</v>
      </c>
      <c r="D5" s="17" t="s">
        <v>9</v>
      </c>
      <c r="E5" s="17" t="s">
        <v>10</v>
      </c>
    </row>
    <row r="6" spans="1:8" x14ac:dyDescent="0.25">
      <c r="A6" s="43"/>
      <c r="B6" s="43"/>
      <c r="C6" s="16"/>
      <c r="D6" s="20"/>
      <c r="E6" s="19"/>
    </row>
    <row r="7" spans="1:8" x14ac:dyDescent="0.25">
      <c r="A7" s="43">
        <f>'Chart of Accounts'!A2</f>
        <v>0</v>
      </c>
      <c r="B7" s="43">
        <f>'Chart of Accounts'!D2</f>
        <v>0</v>
      </c>
      <c r="C7" s="16">
        <f>'Chart of Accounts'!B2</f>
        <v>0</v>
      </c>
      <c r="D7" s="45"/>
      <c r="E7" s="46"/>
      <c r="H7" s="50" t="s">
        <v>66</v>
      </c>
    </row>
    <row r="8" spans="1:8" ht="14.4" thickBot="1" x14ac:dyDescent="0.3">
      <c r="A8" s="21">
        <f>'Chart of Accounts'!A3</f>
        <v>0</v>
      </c>
      <c r="B8" s="21">
        <f>'Chart of Accounts'!D3</f>
        <v>0</v>
      </c>
      <c r="C8" s="22">
        <f>'Chart of Accounts'!B3</f>
        <v>0</v>
      </c>
      <c r="D8" s="49"/>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25">
        <f>(SUMIFS(DR,ACNumber2,"="&amp;A10) - SUMIFS(CR,ACNumber2,"="&amp;A10))+Table43[[#This Row],[DR]]</f>
        <v>2960</v>
      </c>
      <c r="H10" s="11" t="b">
        <f>OR(IF(ISERR(#REF!&lt;&gt;0),FALSE,#REF!&lt;&gt;0),IF(ISERR(#REF!&lt;&gt;0),FALSE,#REF!&lt;&gt;0),IF(ISERR(D10&lt;&gt;0),FALSE,D10&lt;&gt;0),IF(ISERR(E10&lt;&gt;0),FALSE,E10&lt;&gt;0))</f>
        <v>1</v>
      </c>
    </row>
    <row r="11" spans="1:8" hidden="1" x14ac:dyDescent="0.25">
      <c r="A11" s="44">
        <f>'Chart of Accounts'!A6</f>
        <v>1001</v>
      </c>
      <c r="B11" s="44">
        <f>'Chart of Accounts'!D6</f>
        <v>100</v>
      </c>
      <c r="C11" s="15" t="str">
        <f>'Chart of Accounts'!B6</f>
        <v>Petty cash</v>
      </c>
      <c r="D11" s="25">
        <f>(SUMIFS(DR,ACNumber2,"="&amp;A11) - SUMIFS(CR,ACNumber2,"="&amp;A11))+Table43[[#This Row],[DR]]</f>
        <v>0</v>
      </c>
      <c r="H11" s="11" t="b">
        <f>OR(IF(ISERR(#REF!&lt;&gt;0),FALSE,#REF!&lt;&gt;0),IF(ISERR(#REF!&lt;&gt;0),FALSE,#REF!&lt;&gt;0),IF(ISERR(D11&lt;&gt;0),FALSE,D11&lt;&gt;0),IF(ISERR(E11&lt;&gt;0),FALSE,E11&lt;&gt;0))</f>
        <v>0</v>
      </c>
    </row>
    <row r="12" spans="1:8" hidden="1" x14ac:dyDescent="0.25">
      <c r="A12" s="44">
        <f>'Chart of Accounts'!A7</f>
        <v>1002</v>
      </c>
      <c r="B12" s="44">
        <f>'Chart of Accounts'!D7</f>
        <v>100</v>
      </c>
      <c r="C12" s="15" t="str">
        <f>'Chart of Accounts'!B7</f>
        <v>Cash on hand</v>
      </c>
      <c r="D12" s="25">
        <f>(SUMIFS(DR,ACNumber2,"="&amp;A12) - SUMIFS(CR,ACNumber2,"="&amp;A12))+Table43[[#This Row],[DR]]</f>
        <v>0</v>
      </c>
      <c r="H12" s="11" t="b">
        <f>OR(IF(ISERR(#REF!&lt;&gt;0),FALSE,#REF!&lt;&gt;0),IF(ISERR(#REF!&lt;&gt;0),FALSE,#REF!&lt;&gt;0),IF(ISERR(D12&lt;&gt;0),FALSE,D12&lt;&gt;0),IF(ISERR(E12&lt;&gt;0),FALSE,E12&lt;&gt;0))</f>
        <v>0</v>
      </c>
    </row>
    <row r="13" spans="1:8" hidden="1" x14ac:dyDescent="0.25">
      <c r="A13" s="44">
        <f>'Chart of Accounts'!A8</f>
        <v>1003</v>
      </c>
      <c r="B13" s="44">
        <f>'Chart of Accounts'!D8</f>
        <v>100</v>
      </c>
      <c r="C13" s="15" t="str">
        <f>'Chart of Accounts'!B8</f>
        <v>Other cash</v>
      </c>
      <c r="D13" s="25">
        <f>(SUMIFS(DR,ACNumber2,"="&amp;A13) - SUMIFS(CR,ACNumber2,"="&amp;A13))+Table43[[#This Row],[DR]]</f>
        <v>0</v>
      </c>
      <c r="H13" s="11" t="b">
        <f>OR(IF(ISERR(#REF!&lt;&gt;0),FALSE,#REF!&lt;&gt;0),IF(ISERR(#REF!&lt;&gt;0),FALSE,#REF!&lt;&gt;0),IF(ISERR(D13&lt;&gt;0),FALSE,D13&lt;&gt;0),IF(ISERR(E13&lt;&gt;0),FALSE,E13&lt;&gt;0))</f>
        <v>0</v>
      </c>
    </row>
    <row r="14" spans="1:8" hidden="1" x14ac:dyDescent="0.25">
      <c r="A14" s="44">
        <f>'Chart of Accounts'!A9</f>
        <v>1010</v>
      </c>
      <c r="B14" s="44">
        <f>'Chart of Accounts'!D9</f>
        <v>100</v>
      </c>
      <c r="C14" s="15" t="str">
        <f>'Chart of Accounts'!B9</f>
        <v>Term deposits</v>
      </c>
      <c r="D14" s="25">
        <f>(SUMIFS(DR,ACNumber2,"="&amp;A14) - SUMIFS(CR,ACNumber2,"="&amp;A14))+Table43[[#This Row],[DR]]</f>
        <v>0</v>
      </c>
      <c r="H14" s="11" t="b">
        <f>OR(IF(ISERR(#REF!&lt;&gt;0),FALSE,#REF!&lt;&gt;0),IF(ISERR(#REF!&lt;&gt;0),FALSE,#REF!&lt;&gt;0),IF(ISERR(D14&lt;&gt;0),FALSE,D14&lt;&gt;0),IF(ISERR(E14&lt;&gt;0),FALSE,E14&lt;&gt;0))</f>
        <v>0</v>
      </c>
    </row>
    <row r="15" spans="1:8" x14ac:dyDescent="0.25">
      <c r="A15" s="44">
        <f>'Chart of Accounts'!A10</f>
        <v>1020</v>
      </c>
      <c r="B15" s="44">
        <f>'Chart of Accounts'!D10</f>
        <v>120</v>
      </c>
      <c r="C15" s="15" t="str">
        <f>'Chart of Accounts'!B10</f>
        <v>Accounts receivable</v>
      </c>
      <c r="D15" s="25">
        <f>(SUMIFS(DR,ACNumber2,"="&amp;A15) - SUMIFS(CR,ACNumber2,"="&amp;A15))+Table43[[#This Row],[DR]]</f>
        <v>470</v>
      </c>
      <c r="H15" s="11" t="b">
        <f>OR(IF(ISERR(#REF!&lt;&gt;0),FALSE,#REF!&lt;&gt;0),IF(ISERR(#REF!&lt;&gt;0),FALSE,#REF!&lt;&gt;0),IF(ISERR(D15&lt;&gt;0),FALSE,D15&lt;&gt;0),IF(ISERR(E15&lt;&gt;0),FALSE,E15&lt;&gt;0))</f>
        <v>1</v>
      </c>
    </row>
    <row r="16" spans="1:8" hidden="1" x14ac:dyDescent="0.25">
      <c r="A16" s="44">
        <f>'Chart of Accounts'!A11</f>
        <v>1021</v>
      </c>
      <c r="B16" s="44">
        <f>'Chart of Accounts'!D11</f>
        <v>120</v>
      </c>
      <c r="C16" s="15" t="str">
        <f>'Chart of Accounts'!B11</f>
        <v>Allowance for doubtful accounts</v>
      </c>
      <c r="D16" s="25">
        <f>(SUMIFS(DR,ACNumber2,"="&amp;A16) - SUMIFS(CR,ACNumber2,"="&amp;A16))+Table43[[#This Row],[DR]]</f>
        <v>0</v>
      </c>
      <c r="H16" s="11" t="b">
        <f>OR(IF(ISERR(#REF!&lt;&gt;0),FALSE,#REF!&lt;&gt;0),IF(ISERR(#REF!&lt;&gt;0),FALSE,#REF!&lt;&gt;0),IF(ISERR(D16&lt;&gt;0),FALSE,D16&lt;&gt;0),IF(ISERR(E16&lt;&gt;0),FALSE,E16&lt;&gt;0))</f>
        <v>0</v>
      </c>
    </row>
    <row r="17" spans="1:8" hidden="1" x14ac:dyDescent="0.25">
      <c r="A17" s="44">
        <f>'Chart of Accounts'!A12</f>
        <v>1022</v>
      </c>
      <c r="B17" s="44">
        <f>'Chart of Accounts'!D12</f>
        <v>120</v>
      </c>
      <c r="C17" s="15" t="str">
        <f>'Chart of Accounts'!B12</f>
        <v>Accounts receivable - other</v>
      </c>
      <c r="D17" s="25">
        <f>(SUMIFS(DR,ACNumber2,"="&amp;A17) - SUMIFS(CR,ACNumber2,"="&amp;A17))+Table43[[#This Row],[DR]]</f>
        <v>0</v>
      </c>
      <c r="H17" s="11" t="b">
        <f>OR(IF(ISERR(#REF!&lt;&gt;0),FALSE,#REF!&lt;&gt;0),IF(ISERR(#REF!&lt;&gt;0),FALSE,#REF!&lt;&gt;0),IF(ISERR(D17&lt;&gt;0),FALSE,D17&lt;&gt;0),IF(ISERR(E17&lt;&gt;0),FALSE,E17&lt;&gt;0))</f>
        <v>0</v>
      </c>
    </row>
    <row r="18" spans="1:8" hidden="1" x14ac:dyDescent="0.25">
      <c r="A18" s="44">
        <f>'Chart of Accounts'!A13</f>
        <v>1030</v>
      </c>
      <c r="B18" s="44">
        <f>'Chart of Accounts'!D13</f>
        <v>125</v>
      </c>
      <c r="C18" s="15" t="str">
        <f>'Chart of Accounts'!B13</f>
        <v>Interest receivable</v>
      </c>
      <c r="D18" s="25">
        <f>(SUMIFS(DR,ACNumber2,"="&amp;A18) - SUMIFS(CR,ACNumber2,"="&amp;A18))+Table43[[#This Row],[DR]]</f>
        <v>0</v>
      </c>
      <c r="H18" s="11" t="b">
        <f>OR(IF(ISERR(#REF!&lt;&gt;0),FALSE,#REF!&lt;&gt;0),IF(ISERR(#REF!&lt;&gt;0),FALSE,#REF!&lt;&gt;0),IF(ISERR(D18&lt;&gt;0),FALSE,D18&lt;&gt;0),IF(ISERR(E18&lt;&gt;0),FALSE,E18&lt;&gt;0))</f>
        <v>0</v>
      </c>
    </row>
    <row r="19" spans="1:8" hidden="1" x14ac:dyDescent="0.25">
      <c r="A19" s="44">
        <f>'Chart of Accounts'!A14</f>
        <v>1035</v>
      </c>
      <c r="B19" s="44">
        <f>'Chart of Accounts'!D14</f>
        <v>130</v>
      </c>
      <c r="C19" s="15" t="str">
        <f>'Chart of Accounts'!B14</f>
        <v>Notes receivable</v>
      </c>
      <c r="D19" s="25">
        <f>(SUMIFS(DR,ACNumber2,"="&amp;A19) - SUMIFS(CR,ACNumber2,"="&amp;A19))+Table43[[#This Row],[DR]]</f>
        <v>0</v>
      </c>
      <c r="H19" s="11" t="b">
        <f>OR(IF(ISERR(#REF!&lt;&gt;0),FALSE,#REF!&lt;&gt;0),IF(ISERR(#REF!&lt;&gt;0),FALSE,#REF!&lt;&gt;0),IF(ISERR(D19&lt;&gt;0),FALSE,D19&lt;&gt;0),IF(ISERR(E19&lt;&gt;0),FALSE,E19&lt;&gt;0))</f>
        <v>0</v>
      </c>
    </row>
    <row r="20" spans="1:8" hidden="1" x14ac:dyDescent="0.25">
      <c r="A20" s="44">
        <f>'Chart of Accounts'!A15</f>
        <v>1036</v>
      </c>
      <c r="B20" s="44">
        <f>'Chart of Accounts'!D15</f>
        <v>130</v>
      </c>
      <c r="C20" s="15" t="str">
        <f>'Chart of Accounts'!B15</f>
        <v>Allowance for doubtful notes</v>
      </c>
      <c r="D20" s="25">
        <f>(SUMIFS(DR,ACNumber2,"="&amp;A20) - SUMIFS(CR,ACNumber2,"="&amp;A20))+Table43[[#This Row],[DR]]</f>
        <v>0</v>
      </c>
      <c r="H20" s="11" t="b">
        <f>OR(IF(ISERR(#REF!&lt;&gt;0),FALSE,#REF!&lt;&gt;0),IF(ISERR(#REF!&lt;&gt;0),FALSE,#REF!&lt;&gt;0),IF(ISERR(D20&lt;&gt;0),FALSE,D20&lt;&gt;0),IF(ISERR(E20&lt;&gt;0),FALSE,E20&lt;&gt;0))</f>
        <v>0</v>
      </c>
    </row>
    <row r="21" spans="1:8" hidden="1" x14ac:dyDescent="0.25">
      <c r="A21" s="44">
        <f>'Chart of Accounts'!A16</f>
        <v>1040</v>
      </c>
      <c r="B21" s="44">
        <f>'Chart of Accounts'!D16</f>
        <v>135</v>
      </c>
      <c r="C21" s="15" t="str">
        <f>'Chart of Accounts'!B16</f>
        <v>HST recoverable</v>
      </c>
      <c r="D21" s="25">
        <f>(SUMIFS(DR,ACNumber2,"="&amp;A21) - SUMIFS(CR,ACNumber2,"="&amp;A21))+Table43[[#This Row],[DR]]</f>
        <v>0</v>
      </c>
      <c r="H21" s="11" t="b">
        <f>OR(IF(ISERR(#REF!&lt;&gt;0),FALSE,#REF!&lt;&gt;0),IF(ISERR(#REF!&lt;&gt;0),FALSE,#REF!&lt;&gt;0),IF(ISERR(D21&lt;&gt;0),FALSE,D21&lt;&gt;0),IF(ISERR(E21&lt;&gt;0),FALSE,E21&lt;&gt;0))</f>
        <v>0</v>
      </c>
    </row>
    <row r="22" spans="1:8" hidden="1" x14ac:dyDescent="0.25">
      <c r="A22" s="44">
        <f>'Chart of Accounts'!A17</f>
        <v>1050</v>
      </c>
      <c r="B22" s="44">
        <f>'Chart of Accounts'!D17</f>
        <v>137</v>
      </c>
      <c r="C22" s="15" t="str">
        <f>'Chart of Accounts'!B17</f>
        <v>Supplies</v>
      </c>
      <c r="D22" s="25">
        <f>(SUMIFS(DR,ACNumber2,"="&amp;A22) - SUMIFS(CR,ACNumber2,"="&amp;A22))+Table43[[#This Row],[DR]]</f>
        <v>0</v>
      </c>
      <c r="H22" s="11" t="b">
        <f>OR(IF(ISERR(#REF!&lt;&gt;0),FALSE,#REF!&lt;&gt;0),IF(ISERR(#REF!&lt;&gt;0),FALSE,#REF!&lt;&gt;0),IF(ISERR(D22&lt;&gt;0),FALSE,D22&lt;&gt;0),IF(ISERR(E22&lt;&gt;0),FALSE,E22&lt;&gt;0))</f>
        <v>0</v>
      </c>
    </row>
    <row r="23" spans="1:8" hidden="1" x14ac:dyDescent="0.25">
      <c r="A23" s="44">
        <f>'Chart of Accounts'!A18</f>
        <v>1051</v>
      </c>
      <c r="B23" s="44">
        <f>'Chart of Accounts'!D18</f>
        <v>140</v>
      </c>
      <c r="C23" s="15" t="str">
        <f>'Chart of Accounts'!B18</f>
        <v>Inventory</v>
      </c>
      <c r="D23" s="25">
        <f>(SUMIFS(DR,ACNumber2,"="&amp;A23) - SUMIFS(CR,ACNumber2,"="&amp;A23))+Table43[[#This Row],[DR]]</f>
        <v>0</v>
      </c>
      <c r="H23" s="11" t="b">
        <f>OR(IF(ISERR(#REF!&lt;&gt;0),FALSE,#REF!&lt;&gt;0),IF(ISERR(#REF!&lt;&gt;0),FALSE,#REF!&lt;&gt;0),IF(ISERR(D23&lt;&gt;0),FALSE,D23&lt;&gt;0),IF(ISERR(E23&lt;&gt;0),FALSE,E23&lt;&gt;0))</f>
        <v>0</v>
      </c>
    </row>
    <row r="24" spans="1:8" hidden="1" x14ac:dyDescent="0.25">
      <c r="A24" s="44">
        <f>'Chart of Accounts'!A19</f>
        <v>1052</v>
      </c>
      <c r="B24" s="44">
        <f>'Chart of Accounts'!D19</f>
        <v>150</v>
      </c>
      <c r="C24" s="15" t="str">
        <f>'Chart of Accounts'!B19</f>
        <v>Loan receivable</v>
      </c>
      <c r="D24" s="25">
        <f>(SUMIFS(DR,ACNumber2,"="&amp;A24) - SUMIFS(CR,ACNumber2,"="&amp;A24))+Table43[[#This Row],[DR]]</f>
        <v>0</v>
      </c>
      <c r="H24" s="11" t="b">
        <f>OR(IF(ISERR(#REF!&lt;&gt;0),FALSE,#REF!&lt;&gt;0),IF(ISERR(#REF!&lt;&gt;0),FALSE,#REF!&lt;&gt;0),IF(ISERR(D24&lt;&gt;0),FALSE,D24&lt;&gt;0),IF(ISERR(E24&lt;&gt;0),FALSE,E24&lt;&gt;0))</f>
        <v>0</v>
      </c>
    </row>
    <row r="25" spans="1:8" hidden="1" x14ac:dyDescent="0.25">
      <c r="A25" s="44">
        <f>'Chart of Accounts'!A20</f>
        <v>1053</v>
      </c>
      <c r="B25" s="44">
        <f>'Chart of Accounts'!D20</f>
        <v>155</v>
      </c>
      <c r="C25" s="15" t="str">
        <f>'Chart of Accounts'!B20</f>
        <v>Income taxes receivable</v>
      </c>
      <c r="D25" s="25">
        <f>(SUMIFS(DR,ACNumber2,"="&amp;A25) - SUMIFS(CR,ACNumber2,"="&amp;A25))+Table43[[#This Row],[DR]]</f>
        <v>0</v>
      </c>
      <c r="H25" s="11" t="b">
        <f>OR(IF(ISERR(#REF!&lt;&gt;0),FALSE,#REF!&lt;&gt;0),IF(ISERR(#REF!&lt;&gt;0),FALSE,#REF!&lt;&gt;0),IF(ISERR(D25&lt;&gt;0),FALSE,D25&lt;&gt;0),IF(ISERR(E25&lt;&gt;0),FALSE,E25&lt;&gt;0))</f>
        <v>0</v>
      </c>
    </row>
    <row r="26" spans="1:8" hidden="1" x14ac:dyDescent="0.25">
      <c r="A26" s="44">
        <f>'Chart of Accounts'!A21</f>
        <v>1054</v>
      </c>
      <c r="B26" s="44">
        <f>'Chart of Accounts'!D21</f>
        <v>160</v>
      </c>
      <c r="C26" s="15" t="str">
        <f>'Chart of Accounts'!B21</f>
        <v>Prepaid insurance</v>
      </c>
      <c r="D26" s="25">
        <f>(SUMIFS(DR,ACNumber2,"="&amp;A26) - SUMIFS(CR,ACNumber2,"="&amp;A26))+Table43[[#This Row],[DR]]</f>
        <v>0</v>
      </c>
      <c r="H26" s="11" t="b">
        <f>OR(IF(ISERR(#REF!&lt;&gt;0),FALSE,#REF!&lt;&gt;0),IF(ISERR(#REF!&lt;&gt;0),FALSE,#REF!&lt;&gt;0),IF(ISERR(D26&lt;&gt;0),FALSE,D26&lt;&gt;0),IF(ISERR(E26&lt;&gt;0),FALSE,E26&lt;&gt;0))</f>
        <v>0</v>
      </c>
    </row>
    <row r="27" spans="1:8" hidden="1" x14ac:dyDescent="0.25">
      <c r="A27" s="40">
        <f>'Chart of Accounts'!A22</f>
        <v>1055</v>
      </c>
      <c r="B27" s="40">
        <f>'Chart of Accounts'!D22</f>
        <v>160</v>
      </c>
      <c r="C27" s="41" t="str">
        <f>'Chart of Accounts'!B22</f>
        <v>Prepaid rent</v>
      </c>
      <c r="D27" s="25">
        <f>(SUMIFS(DR,ACNumber2,"="&amp;A27) - SUMIFS(CR,ACNumber2,"="&amp;A27))+Table43[[#This Row],[DR]]</f>
        <v>0</v>
      </c>
      <c r="E27" s="81"/>
      <c r="H27" s="11" t="b">
        <f>OR(IF(ISERR(#REF!&lt;&gt;0),FALSE,#REF!&lt;&gt;0),IF(ISERR(#REF!&lt;&gt;0),FALSE,#REF!&lt;&gt;0),IF(ISERR(D27&lt;&gt;0),FALSE,D27&lt;&gt;0),IF(ISERR(E27&lt;&gt;0),FALSE,E27&lt;&gt;0))</f>
        <v>0</v>
      </c>
    </row>
    <row r="28" spans="1:8" hidden="1" x14ac:dyDescent="0.25">
      <c r="A28" s="40">
        <f>'Chart of Accounts'!A23</f>
        <v>1056</v>
      </c>
      <c r="B28" s="40">
        <f>'Chart of Accounts'!D23</f>
        <v>160</v>
      </c>
      <c r="C28" s="41" t="str">
        <f>'Chart of Accounts'!B23</f>
        <v>Prepaid - others</v>
      </c>
      <c r="D28" s="25">
        <f>(SUMIFS(DR,ACNumber2,"="&amp;A28) - SUMIFS(CR,ACNumber2,"="&amp;A28))+Table43[[#This Row],[DR]]</f>
        <v>0</v>
      </c>
      <c r="E28" s="81"/>
      <c r="H28" s="11" t="b">
        <f>OR(IF(ISERR(#REF!&lt;&gt;0),FALSE,#REF!&lt;&gt;0),IF(ISERR(#REF!&lt;&gt;0),FALSE,#REF!&lt;&gt;0),IF(ISERR(D28&lt;&gt;0),FALSE,D28&lt;&gt;0),IF(ISERR(E28&lt;&gt;0),FALSE,E28&lt;&gt;0))</f>
        <v>0</v>
      </c>
    </row>
    <row r="29" spans="1:8" hidden="1" x14ac:dyDescent="0.25">
      <c r="A29" s="44">
        <f>'Chart of Accounts'!A24</f>
        <v>1070</v>
      </c>
      <c r="B29" s="44">
        <f>'Chart of Accounts'!D24</f>
        <v>175</v>
      </c>
      <c r="C29" s="15" t="str">
        <f>'Chart of Accounts'!B24</f>
        <v>Investments</v>
      </c>
      <c r="D29" s="25">
        <f>(SUMIFS(DR,ACNumber2,"="&amp;A29) - SUMIFS(CR,ACNumber2,"="&amp;A29))+Table43[[#This Row],[DR]]</f>
        <v>0</v>
      </c>
      <c r="H29" s="11" t="b">
        <f>OR(IF(ISERR(#REF!&lt;&gt;0),FALSE,#REF!&lt;&gt;0),IF(ISERR(#REF!&lt;&gt;0),FALSE,#REF!&lt;&gt;0),IF(ISERR(D29&lt;&gt;0),FALSE,D29&lt;&gt;0),IF(ISERR(E29&lt;&gt;0),FALSE,E29&lt;&gt;0))</f>
        <v>0</v>
      </c>
    </row>
    <row r="30" spans="1:8" hidden="1" x14ac:dyDescent="0.25">
      <c r="A30" s="44">
        <f>'Chart of Accounts'!A25</f>
        <v>1500</v>
      </c>
      <c r="B30" s="44">
        <f>'Chart of Accounts'!D25</f>
        <v>180</v>
      </c>
      <c r="C30" s="15" t="str">
        <f>'Chart of Accounts'!B25</f>
        <v>Land</v>
      </c>
      <c r="D30" s="25">
        <f>(SUMIFS(DR,ACNumber2,"="&amp;A30) - SUMIFS(CR,ACNumber2,"="&amp;A30))+Table43[[#This Row],[DR]]</f>
        <v>0</v>
      </c>
      <c r="H30" s="11" t="b">
        <f>OR(IF(ISERR(#REF!&lt;&gt;0),FALSE,#REF!&lt;&gt;0),IF(ISERR(#REF!&lt;&gt;0),FALSE,#REF!&lt;&gt;0),IF(ISERR(D30&lt;&gt;0),FALSE,D30&lt;&gt;0),IF(ISERR(E30&lt;&gt;0),FALSE,E30&lt;&gt;0))</f>
        <v>0</v>
      </c>
    </row>
    <row r="31" spans="1:8" hidden="1" x14ac:dyDescent="0.25">
      <c r="A31" s="44">
        <f>'Chart of Accounts'!A26</f>
        <v>1501</v>
      </c>
      <c r="B31" s="44">
        <f>'Chart of Accounts'!D26</f>
        <v>180</v>
      </c>
      <c r="C31" s="15" t="str">
        <f>'Chart of Accounts'!B26</f>
        <v>Building</v>
      </c>
      <c r="D31" s="25">
        <f>(SUMIFS(DR,ACNumber2,"="&amp;A31) - SUMIFS(CR,ACNumber2,"="&amp;A31))+Table43[[#This Row],[DR]]</f>
        <v>0</v>
      </c>
      <c r="H31" s="11" t="b">
        <f>OR(IF(ISERR(#REF!&lt;&gt;0),FALSE,#REF!&lt;&gt;0),IF(ISERR(#REF!&lt;&gt;0),FALSE,#REF!&lt;&gt;0),IF(ISERR(D31&lt;&gt;0),FALSE,D31&lt;&gt;0),IF(ISERR(E31&lt;&gt;0),FALSE,E31&lt;&gt;0))</f>
        <v>0</v>
      </c>
    </row>
    <row r="32" spans="1:8" hidden="1" x14ac:dyDescent="0.25">
      <c r="A32" s="44">
        <f>'Chart of Accounts'!A27</f>
        <v>1502</v>
      </c>
      <c r="B32" s="44">
        <f>'Chart of Accounts'!D27</f>
        <v>180</v>
      </c>
      <c r="C32" s="15" t="str">
        <f>'Chart of Accounts'!B27</f>
        <v>Automobiles</v>
      </c>
      <c r="D32" s="25">
        <f>(SUMIFS(DR,ACNumber2,"="&amp;A32) - SUMIFS(CR,ACNumber2,"="&amp;A32))+Table43[[#This Row],[DR]]</f>
        <v>0</v>
      </c>
      <c r="H32" s="11" t="b">
        <f>OR(IF(ISERR(#REF!&lt;&gt;0),FALSE,#REF!&lt;&gt;0),IF(ISERR(#REF!&lt;&gt;0),FALSE,#REF!&lt;&gt;0),IF(ISERR(D32&lt;&gt;0),FALSE,D32&lt;&gt;0),IF(ISERR(E32&lt;&gt;0),FALSE,E32&lt;&gt;0))</f>
        <v>0</v>
      </c>
    </row>
    <row r="33" spans="1:8" hidden="1" x14ac:dyDescent="0.25">
      <c r="A33" s="44">
        <f>'Chart of Accounts'!A28</f>
        <v>1503</v>
      </c>
      <c r="B33" s="44">
        <f>'Chart of Accounts'!D28</f>
        <v>180</v>
      </c>
      <c r="C33" s="15" t="str">
        <f>'Chart of Accounts'!B28</f>
        <v>Computer equipment</v>
      </c>
      <c r="D33" s="25">
        <f>(SUMIFS(DR,ACNumber2,"="&amp;A33) - SUMIFS(CR,ACNumber2,"="&amp;A33))+Table43[[#This Row],[DR]]</f>
        <v>0</v>
      </c>
      <c r="H33" s="11" t="b">
        <f>OR(IF(ISERR(#REF!&lt;&gt;0),FALSE,#REF!&lt;&gt;0),IF(ISERR(#REF!&lt;&gt;0),FALSE,#REF!&lt;&gt;0),IF(ISERR(D33&lt;&gt;0),FALSE,D33&lt;&gt;0),IF(ISERR(E33&lt;&gt;0),FALSE,E33&lt;&gt;0))</f>
        <v>0</v>
      </c>
    </row>
    <row r="34" spans="1:8" hidden="1" x14ac:dyDescent="0.25">
      <c r="A34" s="44">
        <f>'Chart of Accounts'!A29</f>
        <v>1504</v>
      </c>
      <c r="B34" s="44">
        <f>'Chart of Accounts'!D29</f>
        <v>180</v>
      </c>
      <c r="C34" s="15" t="str">
        <f>'Chart of Accounts'!B29</f>
        <v>Software</v>
      </c>
      <c r="D34" s="25">
        <f>(SUMIFS(DR,ACNumber2,"="&amp;A34) - SUMIFS(CR,ACNumber2,"="&amp;A34))+Table43[[#This Row],[DR]]</f>
        <v>0</v>
      </c>
      <c r="H34" s="11" t="b">
        <f>OR(IF(ISERR(#REF!&lt;&gt;0),FALSE,#REF!&lt;&gt;0),IF(ISERR(#REF!&lt;&gt;0),FALSE,#REF!&lt;&gt;0),IF(ISERR(D34&lt;&gt;0),FALSE,D34&lt;&gt;0),IF(ISERR(E34&lt;&gt;0),FALSE,E34&lt;&gt;0))</f>
        <v>0</v>
      </c>
    </row>
    <row r="35" spans="1:8" hidden="1" x14ac:dyDescent="0.25">
      <c r="A35" s="44">
        <f>'Chart of Accounts'!A30</f>
        <v>1505</v>
      </c>
      <c r="B35" s="44">
        <f>'Chart of Accounts'!D30</f>
        <v>180</v>
      </c>
      <c r="C35" s="15" t="str">
        <f>'Chart of Accounts'!B30</f>
        <v>Office furniture / equipment</v>
      </c>
      <c r="D35" s="25">
        <f>(SUMIFS(DR,ACNumber2,"="&amp;A35) - SUMIFS(CR,ACNumber2,"="&amp;A35))+Table43[[#This Row],[DR]]</f>
        <v>0</v>
      </c>
      <c r="H35" s="11" t="b">
        <f>OR(IF(ISERR(#REF!&lt;&gt;0),FALSE,#REF!&lt;&gt;0),IF(ISERR(#REF!&lt;&gt;0),FALSE,#REF!&lt;&gt;0),IF(ISERR(D35&lt;&gt;0),FALSE,D35&lt;&gt;0),IF(ISERR(E35&lt;&gt;0),FALSE,E35&lt;&gt;0))</f>
        <v>0</v>
      </c>
    </row>
    <row r="36" spans="1:8" hidden="1" x14ac:dyDescent="0.25">
      <c r="A36" s="44">
        <f>'Chart of Accounts'!A31</f>
        <v>1506</v>
      </c>
      <c r="B36" s="44">
        <f>'Chart of Accounts'!D31</f>
        <v>180</v>
      </c>
      <c r="C36" s="15" t="str">
        <f>'Chart of Accounts'!B31</f>
        <v>Manufacturing equipment</v>
      </c>
      <c r="D36" s="25">
        <f>(SUMIFS(DR,ACNumber2,"="&amp;A36) - SUMIFS(CR,ACNumber2,"="&amp;A36))+Table43[[#This Row],[DR]]</f>
        <v>0</v>
      </c>
      <c r="H36" s="11" t="b">
        <f>OR(IF(ISERR(#REF!&lt;&gt;0),FALSE,#REF!&lt;&gt;0),IF(ISERR(#REF!&lt;&gt;0),FALSE,#REF!&lt;&gt;0),IF(ISERR(D36&lt;&gt;0),FALSE,D36&lt;&gt;0),IF(ISERR(E36&lt;&gt;0),FALSE,E36&lt;&gt;0))</f>
        <v>0</v>
      </c>
    </row>
    <row r="37" spans="1:8" hidden="1" x14ac:dyDescent="0.25">
      <c r="A37" s="44">
        <f>'Chart of Accounts'!A32</f>
        <v>1507</v>
      </c>
      <c r="B37" s="44">
        <f>'Chart of Accounts'!D32</f>
        <v>180</v>
      </c>
      <c r="C37" s="15" t="str">
        <f>'Chart of Accounts'!B32</f>
        <v>Leasehold improvements</v>
      </c>
      <c r="D37" s="25">
        <f>(SUMIFS(DR,ACNumber2,"="&amp;A37) - SUMIFS(CR,ACNumber2,"="&amp;A37))+Table43[[#This Row],[DR]]</f>
        <v>0</v>
      </c>
      <c r="H37" s="11" t="b">
        <f>OR(IF(ISERR(#REF!&lt;&gt;0),FALSE,#REF!&lt;&gt;0),IF(ISERR(#REF!&lt;&gt;0),FALSE,#REF!&lt;&gt;0),IF(ISERR(D37&lt;&gt;0),FALSE,D37&lt;&gt;0),IF(ISERR(E37&lt;&gt;0),FALSE,E37&lt;&gt;0))</f>
        <v>0</v>
      </c>
    </row>
    <row r="38" spans="1:8" hidden="1" x14ac:dyDescent="0.25">
      <c r="A38" s="44">
        <f>'Chart of Accounts'!A33</f>
        <v>1601</v>
      </c>
      <c r="B38" s="44">
        <f>'Chart of Accounts'!D33</f>
        <v>181</v>
      </c>
      <c r="C38" s="15" t="str">
        <f>'Chart of Accounts'!B33</f>
        <v>Acc amortization - Building</v>
      </c>
      <c r="E38" s="26">
        <f>(SUMIFS(CR,ACNumber2,"="&amp;A38) - SUMIFS(DR,ACNumber2,"="&amp;A38))+Table43[[#This Row],[CR]]</f>
        <v>0</v>
      </c>
      <c r="H38" s="11" t="b">
        <f>OR(IF(ISERR(#REF!&lt;&gt;0),FALSE,#REF!&lt;&gt;0),IF(ISERR(#REF!&lt;&gt;0),FALSE,#REF!&lt;&gt;0),IF(ISERR(D38&lt;&gt;0),FALSE,D38&lt;&gt;0),IF(ISERR(E38&lt;&gt;0),FALSE,E38&lt;&gt;0))</f>
        <v>0</v>
      </c>
    </row>
    <row r="39" spans="1:8" hidden="1" x14ac:dyDescent="0.25">
      <c r="A39" s="44">
        <f>'Chart of Accounts'!A34</f>
        <v>1602</v>
      </c>
      <c r="B39" s="44">
        <f>'Chart of Accounts'!D34</f>
        <v>181</v>
      </c>
      <c r="C39" s="15" t="str">
        <f>'Chart of Accounts'!B34</f>
        <v>Acc amortization - Automobiles</v>
      </c>
      <c r="E39" s="26">
        <f>(SUMIFS(CR,ACNumber2,"="&amp;A39) - SUMIFS(DR,ACNumber2,"="&amp;A39))+Table43[[#This Row],[CR]]</f>
        <v>0</v>
      </c>
      <c r="H39" s="11" t="b">
        <f>OR(IF(ISERR(#REF!&lt;&gt;0),FALSE,#REF!&lt;&gt;0),IF(ISERR(#REF!&lt;&gt;0),FALSE,#REF!&lt;&gt;0),IF(ISERR(D39&lt;&gt;0),FALSE,D39&lt;&gt;0),IF(ISERR(E39&lt;&gt;0),FALSE,E39&lt;&gt;0))</f>
        <v>0</v>
      </c>
    </row>
    <row r="40" spans="1:8" hidden="1" x14ac:dyDescent="0.25">
      <c r="A40" s="44">
        <f>'Chart of Accounts'!A35</f>
        <v>1603</v>
      </c>
      <c r="B40" s="44">
        <f>'Chart of Accounts'!D35</f>
        <v>181</v>
      </c>
      <c r="C40" s="15" t="str">
        <f>'Chart of Accounts'!B35</f>
        <v>Acc amortization - Computer equipment</v>
      </c>
      <c r="E40" s="26">
        <f>(SUMIFS(CR,ACNumber2,"="&amp;A40) - SUMIFS(DR,ACNumber2,"="&amp;A40))+Table43[[#This Row],[CR]]</f>
        <v>0</v>
      </c>
      <c r="H40" s="11" t="b">
        <f>OR(IF(ISERR(#REF!&lt;&gt;0),FALSE,#REF!&lt;&gt;0),IF(ISERR(#REF!&lt;&gt;0),FALSE,#REF!&lt;&gt;0),IF(ISERR(D40&lt;&gt;0),FALSE,D40&lt;&gt;0),IF(ISERR(E40&lt;&gt;0),FALSE,E40&lt;&gt;0))</f>
        <v>0</v>
      </c>
    </row>
    <row r="41" spans="1:8" hidden="1" x14ac:dyDescent="0.25">
      <c r="A41" s="44">
        <f>'Chart of Accounts'!A36</f>
        <v>1604</v>
      </c>
      <c r="B41" s="44">
        <f>'Chart of Accounts'!D36</f>
        <v>181</v>
      </c>
      <c r="C41" s="15" t="str">
        <f>'Chart of Accounts'!B36</f>
        <v>Acc amortization - Software</v>
      </c>
      <c r="E41" s="26">
        <f>(SUMIFS(CR,ACNumber2,"="&amp;A41) - SUMIFS(DR,ACNumber2,"="&amp;A41))+Table43[[#This Row],[CR]]</f>
        <v>0</v>
      </c>
      <c r="H41" s="11" t="b">
        <f>OR(IF(ISERR(#REF!&lt;&gt;0),FALSE,#REF!&lt;&gt;0),IF(ISERR(#REF!&lt;&gt;0),FALSE,#REF!&lt;&gt;0),IF(ISERR(D41&lt;&gt;0),FALSE,D41&lt;&gt;0),IF(ISERR(E41&lt;&gt;0),FALSE,E41&lt;&gt;0))</f>
        <v>0</v>
      </c>
    </row>
    <row r="42" spans="1:8" hidden="1" x14ac:dyDescent="0.25">
      <c r="A42" s="44">
        <f>'Chart of Accounts'!A37</f>
        <v>1605</v>
      </c>
      <c r="B42" s="44">
        <f>'Chart of Accounts'!D37</f>
        <v>181</v>
      </c>
      <c r="C42" s="15" t="str">
        <f>'Chart of Accounts'!B37</f>
        <v>Acc amortization - Office furniture / equipment</v>
      </c>
      <c r="E42" s="26">
        <f>(SUMIFS(CR,ACNumber2,"="&amp;A42) - SUMIFS(DR,ACNumber2,"="&amp;A42))+Table43[[#This Row],[CR]]</f>
        <v>0</v>
      </c>
      <c r="H42" s="11" t="b">
        <f>OR(IF(ISERR(#REF!&lt;&gt;0),FALSE,#REF!&lt;&gt;0),IF(ISERR(#REF!&lt;&gt;0),FALSE,#REF!&lt;&gt;0),IF(ISERR(D42&lt;&gt;0),FALSE,D42&lt;&gt;0),IF(ISERR(E42&lt;&gt;0),FALSE,E42&lt;&gt;0))</f>
        <v>0</v>
      </c>
    </row>
    <row r="43" spans="1:8" hidden="1" x14ac:dyDescent="0.25">
      <c r="A43" s="44">
        <f>'Chart of Accounts'!A38</f>
        <v>1606</v>
      </c>
      <c r="B43" s="44">
        <f>'Chart of Accounts'!D38</f>
        <v>181</v>
      </c>
      <c r="C43" s="15" t="str">
        <f>'Chart of Accounts'!B38</f>
        <v>Acc amortization - Manufacturing equipment</v>
      </c>
      <c r="E43" s="26">
        <f>(SUMIFS(CR,ACNumber2,"="&amp;A43) - SUMIFS(DR,ACNumber2,"="&amp;A43))+Table43[[#This Row],[CR]]</f>
        <v>0</v>
      </c>
      <c r="H43" s="11" t="b">
        <f>OR(IF(ISERR(#REF!&lt;&gt;0),FALSE,#REF!&lt;&gt;0),IF(ISERR(#REF!&lt;&gt;0),FALSE,#REF!&lt;&gt;0),IF(ISERR(D43&lt;&gt;0),FALSE,D43&lt;&gt;0),IF(ISERR(E43&lt;&gt;0),FALSE,E43&lt;&gt;0))</f>
        <v>0</v>
      </c>
    </row>
    <row r="44" spans="1:8" hidden="1" x14ac:dyDescent="0.25">
      <c r="A44" s="44">
        <f>'Chart of Accounts'!A39</f>
        <v>1607</v>
      </c>
      <c r="B44" s="44">
        <f>'Chart of Accounts'!D39</f>
        <v>181</v>
      </c>
      <c r="C44" s="15" t="str">
        <f>'Chart of Accounts'!B39</f>
        <v>Acc amortization - Leasehold improvements</v>
      </c>
      <c r="E44" s="26">
        <f>(SUMIFS(CR,ACNumber2,"="&amp;A44) - SUMIFS(DR,ACNumber2,"="&amp;A44))+Table43[[#This Row],[CR]]</f>
        <v>0</v>
      </c>
      <c r="H44" s="11" t="b">
        <f>OR(IF(ISERR(#REF!&lt;&gt;0),FALSE,#REF!&lt;&gt;0),IF(ISERR(#REF!&lt;&gt;0),FALSE,#REF!&lt;&gt;0),IF(ISERR(D44&lt;&gt;0),FALSE,D44&lt;&gt;0),IF(ISERR(E44&lt;&gt;0),FALSE,E44&lt;&gt;0))</f>
        <v>0</v>
      </c>
    </row>
    <row r="45" spans="1:8" hidden="1" x14ac:dyDescent="0.25">
      <c r="A45" s="44">
        <f>'Chart of Accounts'!A40</f>
        <v>1700</v>
      </c>
      <c r="B45" s="44">
        <f>'Chart of Accounts'!D40</f>
        <v>190</v>
      </c>
      <c r="C45" s="15" t="str">
        <f>'Chart of Accounts'!B40</f>
        <v>Goodwill</v>
      </c>
      <c r="E45" s="26">
        <f>(SUMIFS(CR,ACNumber2,"="&amp;A45) - SUMIFS(DR,ACNumber2,"="&amp;A45))+Table43[[#This Row],[CR]]</f>
        <v>0</v>
      </c>
      <c r="H45" s="11" t="b">
        <f>OR(IF(ISERR(#REF!&lt;&gt;0),FALSE,#REF!&lt;&gt;0),IF(ISERR(#REF!&lt;&gt;0),FALSE,#REF!&lt;&gt;0),IF(ISERR(D45&lt;&gt;0),FALSE,D45&lt;&gt;0),IF(ISERR(E45&lt;&gt;0),FALSE,E45&lt;&gt;0))</f>
        <v>0</v>
      </c>
    </row>
    <row r="46" spans="1:8" hidden="1" x14ac:dyDescent="0.25">
      <c r="A46" s="44">
        <f>'Chart of Accounts'!A41</f>
        <v>1701</v>
      </c>
      <c r="B46" s="44">
        <f>'Chart of Accounts'!D41</f>
        <v>195</v>
      </c>
      <c r="C46" s="15" t="str">
        <f>'Chart of Accounts'!B41</f>
        <v>Incorporation costs</v>
      </c>
      <c r="E46" s="26">
        <f>(SUMIFS(CR,ACNumber2,"="&amp;A46) - SUMIFS(DR,ACNumber2,"="&amp;A46))+Table43[[#This Row],[CR]]</f>
        <v>0</v>
      </c>
      <c r="H46" s="11" t="b">
        <f>OR(IF(ISERR(#REF!&lt;&gt;0),FALSE,#REF!&lt;&gt;0),IF(ISERR(#REF!&lt;&gt;0),FALSE,#REF!&lt;&gt;0),IF(ISERR(D46&lt;&gt;0),FALSE,D46&lt;&gt;0),IF(ISERR(E46&lt;&gt;0),FALSE,E46&lt;&gt;0))</f>
        <v>0</v>
      </c>
    </row>
    <row r="47" spans="1:8" hidden="1" x14ac:dyDescent="0.25">
      <c r="A47" s="44">
        <f>'Chart of Accounts'!A42</f>
        <v>2000</v>
      </c>
      <c r="B47" s="44">
        <f>'Chart of Accounts'!D42</f>
        <v>200</v>
      </c>
      <c r="C47" s="15" t="str">
        <f>'Chart of Accounts'!B42</f>
        <v>Short term bank loans</v>
      </c>
      <c r="E47" s="26">
        <f>(SUMIFS(CR,ACNumber2,"="&amp;A47) - SUMIFS(DR,ACNumber2,"="&amp;A47))+Table43[[#This Row],[CR]]</f>
        <v>0</v>
      </c>
      <c r="H47" s="11" t="b">
        <f>OR(IF(ISERR(#REF!&lt;&gt;0),FALSE,#REF!&lt;&gt;0),IF(ISERR(#REF!&lt;&gt;0),FALSE,#REF!&lt;&gt;0),IF(ISERR(D47&lt;&gt;0),FALSE,D47&lt;&gt;0),IF(ISERR(E47&lt;&gt;0),FALSE,E47&lt;&gt;0))</f>
        <v>0</v>
      </c>
    </row>
    <row r="48" spans="1:8" hidden="1" x14ac:dyDescent="0.25">
      <c r="A48" s="44">
        <f>'Chart of Accounts'!A43</f>
        <v>2001</v>
      </c>
      <c r="B48" s="44">
        <f>'Chart of Accounts'!D43</f>
        <v>205</v>
      </c>
      <c r="C48" s="15" t="str">
        <f>'Chart of Accounts'!B43</f>
        <v>Short term other loans</v>
      </c>
      <c r="E48" s="26">
        <f>(SUMIFS(CR,ACNumber2,"="&amp;A48) - SUMIFS(DR,ACNumber2,"="&amp;A48))+Table43[[#This Row],[CR]]</f>
        <v>0</v>
      </c>
      <c r="H48" s="11" t="b">
        <f>OR(IF(ISERR(#REF!&lt;&gt;0),FALSE,#REF!&lt;&gt;0),IF(ISERR(#REF!&lt;&gt;0),FALSE,#REF!&lt;&gt;0),IF(ISERR(D48&lt;&gt;0),FALSE,D48&lt;&gt;0),IF(ISERR(E48&lt;&gt;0),FALSE,E48&lt;&gt;0))</f>
        <v>0</v>
      </c>
    </row>
    <row r="49" spans="1:8" hidden="1" x14ac:dyDescent="0.25">
      <c r="A49" s="40">
        <f>'Chart of Accounts'!A44</f>
        <v>2100</v>
      </c>
      <c r="B49" s="40">
        <f>'Chart of Accounts'!D44</f>
        <v>207</v>
      </c>
      <c r="C49" s="41" t="str">
        <f>'Chart of Accounts'!B44</f>
        <v>Unearned revenue</v>
      </c>
      <c r="D49" s="42"/>
      <c r="E49" s="26">
        <f>(SUMIFS(CR,ACNumber2,"="&amp;A49) - SUMIFS(DR,ACNumber2,"="&amp;A49))+Table43[[#This Row],[CR]]</f>
        <v>0</v>
      </c>
      <c r="H49" s="11" t="b">
        <f>OR(IF(ISERR(#REF!&lt;&gt;0),FALSE,#REF!&lt;&gt;0),IF(ISERR(#REF!&lt;&gt;0),FALSE,#REF!&lt;&gt;0),IF(ISERR(D49&lt;&gt;0),FALSE,D49&lt;&gt;0),IF(ISERR(E49&lt;&gt;0),FALSE,E49&lt;&gt;0))</f>
        <v>0</v>
      </c>
    </row>
    <row r="50" spans="1:8" x14ac:dyDescent="0.25">
      <c r="A50" s="44">
        <f>'Chart of Accounts'!A45</f>
        <v>2200</v>
      </c>
      <c r="B50" s="44">
        <f>'Chart of Accounts'!D45</f>
        <v>210</v>
      </c>
      <c r="C50" s="15" t="str">
        <f>'Chart of Accounts'!B45</f>
        <v>Accounts payable</v>
      </c>
      <c r="E50" s="26">
        <f>(SUMIFS(CR,ACNumber2,"="&amp;A50) - SUMIFS(DR,ACNumber2,"="&amp;A50))+Table43[[#This Row],[CR]]</f>
        <v>940</v>
      </c>
      <c r="H50" s="11" t="b">
        <f>OR(IF(ISERR(#REF!&lt;&gt;0),FALSE,#REF!&lt;&gt;0),IF(ISERR(#REF!&lt;&gt;0),FALSE,#REF!&lt;&gt;0),IF(ISERR(D50&lt;&gt;0),FALSE,D50&lt;&gt;0),IF(ISERR(E50&lt;&gt;0),FALSE,E50&lt;&gt;0))</f>
        <v>1</v>
      </c>
    </row>
    <row r="51" spans="1:8" hidden="1" x14ac:dyDescent="0.25">
      <c r="A51" s="44">
        <f>'Chart of Accounts'!A46</f>
        <v>2201</v>
      </c>
      <c r="B51" s="44">
        <f>'Chart of Accounts'!D46</f>
        <v>211</v>
      </c>
      <c r="C51" s="15" t="str">
        <f>'Chart of Accounts'!B46</f>
        <v>Interest payable</v>
      </c>
      <c r="E51" s="26">
        <f>(SUMIFS(CR,ACNumber2,"="&amp;A51) - SUMIFS(DR,ACNumber2,"="&amp;A51))+Table43[[#This Row],[CR]]</f>
        <v>0</v>
      </c>
      <c r="H51" s="11" t="b">
        <f>OR(IF(ISERR(#REF!&lt;&gt;0),FALSE,#REF!&lt;&gt;0),IF(ISERR(#REF!&lt;&gt;0),FALSE,#REF!&lt;&gt;0),IF(ISERR(D51&lt;&gt;0),FALSE,D51&lt;&gt;0),IF(ISERR(E51&lt;&gt;0),FALSE,E51&lt;&gt;0))</f>
        <v>0</v>
      </c>
    </row>
    <row r="52" spans="1:8" hidden="1" x14ac:dyDescent="0.25">
      <c r="A52" s="44">
        <f>'Chart of Accounts'!A47</f>
        <v>2202</v>
      </c>
      <c r="B52" s="44">
        <f>'Chart of Accounts'!D47</f>
        <v>212</v>
      </c>
      <c r="C52" s="15" t="str">
        <f>'Chart of Accounts'!B47</f>
        <v>Notes payable</v>
      </c>
      <c r="E52" s="26">
        <f>(SUMIFS(CR,ACNumber2,"="&amp;A52) - SUMIFS(DR,ACNumber2,"="&amp;A52))+Table43[[#This Row],[CR]]</f>
        <v>0</v>
      </c>
      <c r="H52" s="11" t="b">
        <f>OR(IF(ISERR(#REF!&lt;&gt;0),FALSE,#REF!&lt;&gt;0),IF(ISERR(#REF!&lt;&gt;0),FALSE,#REF!&lt;&gt;0),IF(ISERR(D52&lt;&gt;0),FALSE,D52&lt;&gt;0),IF(ISERR(E52&lt;&gt;0),FALSE,E52&lt;&gt;0))</f>
        <v>0</v>
      </c>
    </row>
    <row r="53" spans="1:8" hidden="1" x14ac:dyDescent="0.25">
      <c r="A53" s="44">
        <f>'Chart of Accounts'!A48</f>
        <v>2203</v>
      </c>
      <c r="B53" s="44">
        <f>'Chart of Accounts'!D48</f>
        <v>211</v>
      </c>
      <c r="C53" s="15" t="str">
        <f>'Chart of Accounts'!B48</f>
        <v>Accounts payable - other</v>
      </c>
      <c r="E53" s="26">
        <f>(SUMIFS(CR,ACNumber2,"="&amp;A53) - SUMIFS(DR,ACNumber2,"="&amp;A53))+Table43[[#This Row],[CR]]</f>
        <v>0</v>
      </c>
      <c r="H53" s="11" t="b">
        <f>OR(IF(ISERR(#REF!&lt;&gt;0),FALSE,#REF!&lt;&gt;0),IF(ISERR(#REF!&lt;&gt;0),FALSE,#REF!&lt;&gt;0),IF(ISERR(D53&lt;&gt;0),FALSE,D53&lt;&gt;0),IF(ISERR(E53&lt;&gt;0),FALSE,E53&lt;&gt;0))</f>
        <v>0</v>
      </c>
    </row>
    <row r="54" spans="1:8" hidden="1" x14ac:dyDescent="0.25">
      <c r="A54" s="44">
        <f>'Chart of Accounts'!A49</f>
        <v>2204</v>
      </c>
      <c r="B54" s="44">
        <f>'Chart of Accounts'!D49</f>
        <v>220</v>
      </c>
      <c r="C54" s="15" t="str">
        <f>'Chart of Accounts'!B49</f>
        <v>Salaries payable</v>
      </c>
      <c r="E54" s="26">
        <f>(SUMIFS(CR,ACNumber2,"="&amp;A54) - SUMIFS(DR,ACNumber2,"="&amp;A54))+Table43[[#This Row],[CR]]</f>
        <v>0</v>
      </c>
      <c r="H54" s="11" t="b">
        <f>OR(IF(ISERR(#REF!&lt;&gt;0),FALSE,#REF!&lt;&gt;0),IF(ISERR(#REF!&lt;&gt;0),FALSE,#REF!&lt;&gt;0),IF(ISERR(D54&lt;&gt;0),FALSE,D54&lt;&gt;0),IF(ISERR(E54&lt;&gt;0),FALSE,E54&lt;&gt;0))</f>
        <v>0</v>
      </c>
    </row>
    <row r="55" spans="1:8" hidden="1" x14ac:dyDescent="0.25">
      <c r="A55" s="44">
        <f>'Chart of Accounts'!A50</f>
        <v>2205</v>
      </c>
      <c r="B55" s="44">
        <f>'Chart of Accounts'!D50</f>
        <v>220</v>
      </c>
      <c r="C55" s="15" t="str">
        <f>'Chart of Accounts'!B50</f>
        <v>Tax deductions payable</v>
      </c>
      <c r="E55" s="26">
        <f>(SUMIFS(CR,ACNumber2,"="&amp;A55) - SUMIFS(DR,ACNumber2,"="&amp;A55))+Table43[[#This Row],[CR]]</f>
        <v>0</v>
      </c>
      <c r="H55" s="11" t="b">
        <f>OR(IF(ISERR(#REF!&lt;&gt;0),FALSE,#REF!&lt;&gt;0),IF(ISERR(#REF!&lt;&gt;0),FALSE,#REF!&lt;&gt;0),IF(ISERR(D55&lt;&gt;0),FALSE,D55&lt;&gt;0),IF(ISERR(E55&lt;&gt;0),FALSE,E55&lt;&gt;0))</f>
        <v>0</v>
      </c>
    </row>
    <row r="56" spans="1:8" hidden="1" x14ac:dyDescent="0.25">
      <c r="A56" s="44">
        <f>'Chart of Accounts'!A51</f>
        <v>2300</v>
      </c>
      <c r="B56" s="44">
        <f>'Chart of Accounts'!D51</f>
        <v>230</v>
      </c>
      <c r="C56" s="15" t="str">
        <f>'Chart of Accounts'!B51</f>
        <v>Income taxes payable</v>
      </c>
      <c r="E56" s="26">
        <f>(SUMIFS(CR,ACNumber2,"="&amp;A56) - SUMIFS(DR,ACNumber2,"="&amp;A56))+Table43[[#This Row],[CR]]</f>
        <v>0</v>
      </c>
      <c r="H56" s="11" t="b">
        <f>OR(IF(ISERR(#REF!&lt;&gt;0),FALSE,#REF!&lt;&gt;0),IF(ISERR(#REF!&lt;&gt;0),FALSE,#REF!&lt;&gt;0),IF(ISERR(D56&lt;&gt;0),FALSE,D56&lt;&gt;0),IF(ISERR(E56&lt;&gt;0),FALSE,E56&lt;&gt;0))</f>
        <v>0</v>
      </c>
    </row>
    <row r="57" spans="1:8" hidden="1" x14ac:dyDescent="0.25">
      <c r="A57" s="44">
        <f>'Chart of Accounts'!A52</f>
        <v>2301</v>
      </c>
      <c r="B57" s="44">
        <f>'Chart of Accounts'!D52</f>
        <v>225</v>
      </c>
      <c r="C57" s="15" t="str">
        <f>'Chart of Accounts'!B52</f>
        <v>HST payable</v>
      </c>
      <c r="E57" s="26">
        <f>(SUMIFS(CR,ACNumber2,"="&amp;A57) - SUMIFS(DR,ACNumber2,"="&amp;A57))+Table43[[#This Row],[CR]]</f>
        <v>0</v>
      </c>
      <c r="H57" s="11" t="b">
        <f>OR(IF(ISERR(#REF!&lt;&gt;0),FALSE,#REF!&lt;&gt;0),IF(ISERR(#REF!&lt;&gt;0),FALSE,#REF!&lt;&gt;0),IF(ISERR(D57&lt;&gt;0),FALSE,D57&lt;&gt;0),IF(ISERR(E57&lt;&gt;0),FALSE,E57&lt;&gt;0))</f>
        <v>0</v>
      </c>
    </row>
    <row r="58" spans="1:8" hidden="1" x14ac:dyDescent="0.25">
      <c r="A58" s="44">
        <f>'Chart of Accounts'!A53</f>
        <v>2400</v>
      </c>
      <c r="B58" s="44">
        <f>'Chart of Accounts'!D53</f>
        <v>206</v>
      </c>
      <c r="C58" s="15" t="str">
        <f>'Chart of Accounts'!B53</f>
        <v>Current portion of long term bank loans</v>
      </c>
      <c r="E58" s="26">
        <f>(SUMIFS(CR,ACNumber2,"="&amp;A58) - SUMIFS(DR,ACNumber2,"="&amp;A58))+Table43[[#This Row],[CR]]</f>
        <v>0</v>
      </c>
      <c r="H58" s="11" t="b">
        <f>OR(IF(ISERR(#REF!&lt;&gt;0),FALSE,#REF!&lt;&gt;0),IF(ISERR(#REF!&lt;&gt;0),FALSE,#REF!&lt;&gt;0),IF(ISERR(D58&lt;&gt;0),FALSE,D58&lt;&gt;0),IF(ISERR(E58&lt;&gt;0),FALSE,E58&lt;&gt;0))</f>
        <v>0</v>
      </c>
    </row>
    <row r="59" spans="1:8" hidden="1" x14ac:dyDescent="0.25">
      <c r="A59" s="44">
        <f>'Chart of Accounts'!A54</f>
        <v>2410</v>
      </c>
      <c r="B59" s="44">
        <f>'Chart of Accounts'!D54</f>
        <v>246</v>
      </c>
      <c r="C59" s="15" t="str">
        <f>'Chart of Accounts'!B54</f>
        <v>Dividends payable</v>
      </c>
      <c r="E59" s="26">
        <f>(SUMIFS(CR,ACNumber2,"="&amp;A59) - SUMIFS(DR,ACNumber2,"="&amp;A59))+Table43[[#This Row],[CR]]</f>
        <v>0</v>
      </c>
      <c r="H59" s="11" t="b">
        <f>OR(IF(ISERR(#REF!&lt;&gt;0),FALSE,#REF!&lt;&gt;0),IF(ISERR(#REF!&lt;&gt;0),FALSE,#REF!&lt;&gt;0),IF(ISERR(D59&lt;&gt;0),FALSE,D59&lt;&gt;0),IF(ISERR(E59&lt;&gt;0),FALSE,E59&lt;&gt;0))</f>
        <v>0</v>
      </c>
    </row>
    <row r="60" spans="1:8" hidden="1" x14ac:dyDescent="0.25">
      <c r="A60" s="44">
        <f>'Chart of Accounts'!A55</f>
        <v>2420</v>
      </c>
      <c r="B60" s="44">
        <f>'Chart of Accounts'!D55</f>
        <v>250</v>
      </c>
      <c r="C60" s="15" t="str">
        <f>'Chart of Accounts'!B55</f>
        <v>Long term bank loans</v>
      </c>
      <c r="E60" s="26">
        <f>(SUMIFS(CR,ACNumber2,"="&amp;A60) - SUMIFS(DR,ACNumber2,"="&amp;A60))+Table43[[#This Row],[CR]]</f>
        <v>0</v>
      </c>
      <c r="H60" s="11" t="b">
        <f>OR(IF(ISERR(#REF!&lt;&gt;0),FALSE,#REF!&lt;&gt;0),IF(ISERR(#REF!&lt;&gt;0),FALSE,#REF!&lt;&gt;0),IF(ISERR(D60&lt;&gt;0),FALSE,D60&lt;&gt;0),IF(ISERR(E60&lt;&gt;0),FALSE,E60&lt;&gt;0))</f>
        <v>0</v>
      </c>
    </row>
    <row r="61" spans="1:8" hidden="1" x14ac:dyDescent="0.25">
      <c r="A61" s="44">
        <f>'Chart of Accounts'!A56</f>
        <v>2421</v>
      </c>
      <c r="B61" s="44">
        <f>'Chart of Accounts'!D56</f>
        <v>251</v>
      </c>
      <c r="C61" s="15" t="str">
        <f>'Chart of Accounts'!B56</f>
        <v>Long term other loans</v>
      </c>
      <c r="E61" s="26">
        <f>(SUMIFS(CR,ACNumber2,"="&amp;A61) - SUMIFS(DR,ACNumber2,"="&amp;A61))+Table43[[#This Row],[CR]]</f>
        <v>0</v>
      </c>
      <c r="H61" s="11" t="b">
        <f>OR(IF(ISERR(#REF!&lt;&gt;0),FALSE,#REF!&lt;&gt;0),IF(ISERR(#REF!&lt;&gt;0),FALSE,#REF!&lt;&gt;0),IF(ISERR(D61&lt;&gt;0),FALSE,D61&lt;&gt;0),IF(ISERR(E61&lt;&gt;0),FALSE,E61&lt;&gt;0))</f>
        <v>0</v>
      </c>
    </row>
    <row r="62" spans="1:8" hidden="1" x14ac:dyDescent="0.25">
      <c r="A62" s="40">
        <f>'Chart of Accounts'!A57</f>
        <v>2422</v>
      </c>
      <c r="B62" s="40">
        <f>'Chart of Accounts'!D57</f>
        <v>252</v>
      </c>
      <c r="C62" s="41" t="str">
        <f>'Chart of Accounts'!B57</f>
        <v>Mortgage payable</v>
      </c>
      <c r="D62" s="42"/>
      <c r="E62" s="26">
        <f>(SUMIFS(CR,ACNumber2,"="&amp;A62) - SUMIFS(DR,ACNumber2,"="&amp;A62))+Table43[[#This Row],[CR]]</f>
        <v>0</v>
      </c>
      <c r="H62" s="11" t="b">
        <f>OR(IF(ISERR(#REF!&lt;&gt;0),FALSE,#REF!&lt;&gt;0),IF(ISERR(#REF!&lt;&gt;0),FALSE,#REF!&lt;&gt;0),IF(ISERR(D62&lt;&gt;0),FALSE,D62&lt;&gt;0),IF(ISERR(E62&lt;&gt;0),FALSE,E62&lt;&gt;0))</f>
        <v>0</v>
      </c>
    </row>
    <row r="63" spans="1:8" hidden="1" x14ac:dyDescent="0.25">
      <c r="A63" s="44">
        <f>'Chart of Accounts'!A58</f>
        <v>2430</v>
      </c>
      <c r="B63" s="44">
        <f>'Chart of Accounts'!D58</f>
        <v>255</v>
      </c>
      <c r="C63" s="15" t="str">
        <f>'Chart of Accounts'!B58</f>
        <v>Deferred income taxes</v>
      </c>
      <c r="E63" s="26">
        <f>(SUMIFS(CR,ACNumber2,"="&amp;A63) - SUMIFS(DR,ACNumber2,"="&amp;A63))+Table43[[#This Row],[CR]]</f>
        <v>0</v>
      </c>
      <c r="H63" s="11" t="b">
        <f>OR(IF(ISERR(#REF!&lt;&gt;0),FALSE,#REF!&lt;&gt;0),IF(ISERR(#REF!&lt;&gt;0),FALSE,#REF!&lt;&gt;0),IF(ISERR(D63&lt;&gt;0),FALSE,D63&lt;&gt;0),IF(ISERR(E63&lt;&gt;0),FALSE,E63&lt;&gt;0))</f>
        <v>0</v>
      </c>
    </row>
    <row r="64" spans="1:8" x14ac:dyDescent="0.25">
      <c r="A64" s="44">
        <f>'Chart of Accounts'!A59</f>
        <v>3000</v>
      </c>
      <c r="B64" s="44">
        <f>'Chart of Accounts'!D59</f>
        <v>300</v>
      </c>
      <c r="C64" s="15" t="str">
        <f>'Chart of Accounts'!B59</f>
        <v>Owner's capital</v>
      </c>
      <c r="E64" s="26">
        <f>(SUMIFS(CR,ACNumber2,"="&amp;A64) - SUMIFS(DR,ACNumber2,"="&amp;A64))+Table43[[#This Row],[CR]]</f>
        <v>6000</v>
      </c>
      <c r="H64" s="11" t="b">
        <f>OR(IF(ISERR(#REF!&lt;&gt;0),FALSE,#REF!&lt;&gt;0),IF(ISERR(#REF!&lt;&gt;0),FALSE,#REF!&lt;&gt;0),IF(ISERR(D64&lt;&gt;0),FALSE,D64&lt;&gt;0),IF(ISERR(E64&lt;&gt;0),FALSE,E64&lt;&gt;0))</f>
        <v>1</v>
      </c>
    </row>
    <row r="65" spans="1:8" hidden="1" x14ac:dyDescent="0.25">
      <c r="A65" s="44">
        <f>'Chart of Accounts'!A60</f>
        <v>3001</v>
      </c>
      <c r="B65" s="44">
        <f>'Chart of Accounts'!D60</f>
        <v>301</v>
      </c>
      <c r="C65" s="15" t="str">
        <f>'Chart of Accounts'!B60</f>
        <v>Owner's investment</v>
      </c>
      <c r="E65" s="26">
        <f>(SUMIFS(CR,ACNumber2,"="&amp;A65) - SUMIFS(DR,ACNumber2,"="&amp;A65))+Table43[[#This Row],[CR]]</f>
        <v>0</v>
      </c>
      <c r="H65" s="11" t="b">
        <f>OR(IF(ISERR(#REF!&lt;&gt;0),FALSE,#REF!&lt;&gt;0),IF(ISERR(#REF!&lt;&gt;0),FALSE,#REF!&lt;&gt;0),IF(ISERR(D65&lt;&gt;0),FALSE,D65&lt;&gt;0),IF(ISERR(E65&lt;&gt;0),FALSE,E65&lt;&gt;0))</f>
        <v>0</v>
      </c>
    </row>
    <row r="66" spans="1:8" hidden="1" x14ac:dyDescent="0.25">
      <c r="A66" s="44">
        <f>'Chart of Accounts'!A61</f>
        <v>3002</v>
      </c>
      <c r="B66" s="44">
        <f>'Chart of Accounts'!D61</f>
        <v>302</v>
      </c>
      <c r="C66" s="15" t="str">
        <f>'Chart of Accounts'!B61</f>
        <v>Owner's drawings</v>
      </c>
      <c r="D66" s="25">
        <f>(SUMIFS(DR,ACNumber2,"="&amp;A66) - SUMIFS(CR,ACNumber2,"="&amp;A66))+Table43[[#This Row],[DR]]</f>
        <v>0</v>
      </c>
      <c r="H66" s="11" t="b">
        <f>OR(IF(ISERR(#REF!&lt;&gt;0),FALSE,#REF!&lt;&gt;0),IF(ISERR(#REF!&lt;&gt;0),FALSE,#REF!&lt;&gt;0),IF(ISERR(D66&lt;&gt;0),FALSE,D66&lt;&gt;0),IF(ISERR(E66&lt;&gt;0),FALSE,E66&lt;&gt;0))</f>
        <v>0</v>
      </c>
    </row>
    <row r="67" spans="1:8" hidden="1" x14ac:dyDescent="0.25">
      <c r="A67" s="44">
        <f>'Chart of Accounts'!A62</f>
        <v>3100</v>
      </c>
      <c r="B67" s="44">
        <f>'Chart of Accounts'!D62</f>
        <v>310</v>
      </c>
      <c r="C67" s="15" t="str">
        <f>'Chart of Accounts'!B62</f>
        <v>Common shares</v>
      </c>
      <c r="E67" s="26">
        <f>(SUMIFS(CR,ACNumber2,"="&amp;A67) - SUMIFS(DR,ACNumber2,"="&amp;A67))+Table43[[#This Row],[CR]]</f>
        <v>0</v>
      </c>
      <c r="H67" s="11" t="b">
        <f>OR(IF(ISERR(#REF!&lt;&gt;0),FALSE,#REF!&lt;&gt;0),IF(ISERR(#REF!&lt;&gt;0),FALSE,#REF!&lt;&gt;0),IF(ISERR(D67&lt;&gt;0),FALSE,D67&lt;&gt;0),IF(ISERR(E67&lt;&gt;0),FALSE,E67&lt;&gt;0))</f>
        <v>0</v>
      </c>
    </row>
    <row r="68" spans="1:8" hidden="1" x14ac:dyDescent="0.25">
      <c r="A68" s="44">
        <f>'Chart of Accounts'!A63</f>
        <v>3200</v>
      </c>
      <c r="B68" s="44">
        <f>'Chart of Accounts'!D63</f>
        <v>320</v>
      </c>
      <c r="C68" s="15" t="str">
        <f>'Chart of Accounts'!B63</f>
        <v>Preferred shares</v>
      </c>
      <c r="E68" s="26">
        <f>(SUMIFS(CR,ACNumber2,"="&amp;A68) - SUMIFS(DR,ACNumber2,"="&amp;A68))+Table43[[#This Row],[CR]]</f>
        <v>0</v>
      </c>
      <c r="H68" s="11" t="b">
        <f>OR(IF(ISERR(#REF!&lt;&gt;0),FALSE,#REF!&lt;&gt;0),IF(ISERR(#REF!&lt;&gt;0),FALSE,#REF!&lt;&gt;0),IF(ISERR(D68&lt;&gt;0),FALSE,D68&lt;&gt;0),IF(ISERR(E68&lt;&gt;0),FALSE,E68&lt;&gt;0))</f>
        <v>0</v>
      </c>
    </row>
    <row r="69" spans="1:8" hidden="1" x14ac:dyDescent="0.25">
      <c r="A69" s="44">
        <f>'Chart of Accounts'!A64</f>
        <v>3300</v>
      </c>
      <c r="B69" s="44">
        <f>'Chart of Accounts'!D64</f>
        <v>330</v>
      </c>
      <c r="C69" s="15" t="str">
        <f>'Chart of Accounts'!B64</f>
        <v>Retained earnings</v>
      </c>
      <c r="E69" s="26">
        <f>(SUMIFS(CR,ACNumber2,"="&amp;A69) - SUMIFS(DR,ACNumber2,"="&amp;A69))+Table43[[#This Row],[CR]]</f>
        <v>0</v>
      </c>
      <c r="H69" s="11" t="b">
        <f>OR(IF(ISERR(#REF!&lt;&gt;0),FALSE,#REF!&lt;&gt;0),IF(ISERR(#REF!&lt;&gt;0),FALSE,#REF!&lt;&gt;0),IF(ISERR(D69&lt;&gt;0),FALSE,D69&lt;&gt;0),IF(ISERR(E69&lt;&gt;0),FALSE,E69&lt;&gt;0))</f>
        <v>0</v>
      </c>
    </row>
    <row r="70" spans="1:8" hidden="1" x14ac:dyDescent="0.25">
      <c r="A70" s="44">
        <f>'Chart of Accounts'!A65</f>
        <v>3400</v>
      </c>
      <c r="B70" s="44">
        <f>'Chart of Accounts'!D65</f>
        <v>340</v>
      </c>
      <c r="C70" s="15" t="str">
        <f>'Chart of Accounts'!B65</f>
        <v>Dividends</v>
      </c>
      <c r="D70" s="25">
        <f>(SUMIFS(DR,ACNumber2,"="&amp;A70) - SUMIFS(CR,ACNumber2,"="&amp;A70))+Table43[[#This Row],[DR]]</f>
        <v>0</v>
      </c>
      <c r="H70" s="11" t="b">
        <f>OR(IF(ISERR(#REF!&lt;&gt;0),FALSE,#REF!&lt;&gt;0),IF(ISERR(#REF!&lt;&gt;0),FALSE,#REF!&lt;&gt;0),IF(ISERR(D70&lt;&gt;0),FALSE,D70&lt;&gt;0),IF(ISERR(E70&lt;&gt;0),FALSE,E70&lt;&gt;0))</f>
        <v>0</v>
      </c>
    </row>
    <row r="71" spans="1:8" x14ac:dyDescent="0.25">
      <c r="A71" s="44">
        <f>'Chart of Accounts'!A66</f>
        <v>4000</v>
      </c>
      <c r="B71" s="44">
        <f>'Chart of Accounts'!D66</f>
        <v>400</v>
      </c>
      <c r="C71" s="15" t="str">
        <f>'Chart of Accounts'!B66</f>
        <v>Revenue</v>
      </c>
      <c r="E71" s="26">
        <f>(SUMIFS(CR,ACNumber2,"="&amp;A71) - SUMIFS(DR,ACNumber2,"="&amp;A71))+Table43[[#This Row],[CR]]</f>
        <v>2170</v>
      </c>
      <c r="H71" s="11" t="b">
        <f>OR(IF(ISERR(#REF!&lt;&gt;0),FALSE,#REF!&lt;&gt;0),IF(ISERR(#REF!&lt;&gt;0),FALSE,#REF!&lt;&gt;0),IF(ISERR(D71&lt;&gt;0),FALSE,D71&lt;&gt;0),IF(ISERR(E71&lt;&gt;0),FALSE,E71&lt;&gt;0))</f>
        <v>1</v>
      </c>
    </row>
    <row r="72" spans="1:8" hidden="1" x14ac:dyDescent="0.25">
      <c r="A72" s="44">
        <f>'Chart of Accounts'!A67</f>
        <v>4001</v>
      </c>
      <c r="B72" s="44">
        <f>'Chart of Accounts'!D67</f>
        <v>400</v>
      </c>
      <c r="C72" s="15" t="str">
        <f>'Chart of Accounts'!B67</f>
        <v>Sales</v>
      </c>
      <c r="E72" s="26">
        <f>(SUMIFS(CR,ACNumber2,"="&amp;A72) - SUMIFS(DR,ACNumber2,"="&amp;A72))+Table43[[#This Row],[CR]]</f>
        <v>0</v>
      </c>
      <c r="H72" s="11" t="b">
        <f>OR(IF(ISERR(#REF!&lt;&gt;0),FALSE,#REF!&lt;&gt;0),IF(ISERR(#REF!&lt;&gt;0),FALSE,#REF!&lt;&gt;0),IF(ISERR(D72&lt;&gt;0),FALSE,D72&lt;&gt;0),IF(ISERR(E72&lt;&gt;0),FALSE,E72&lt;&gt;0))</f>
        <v>0</v>
      </c>
    </row>
    <row r="73" spans="1:8" hidden="1" x14ac:dyDescent="0.25">
      <c r="A73" s="102">
        <f>'Chart of Accounts'!A68</f>
        <v>4002</v>
      </c>
      <c r="B73" s="102">
        <f>'Chart of Accounts'!D68</f>
        <v>400</v>
      </c>
      <c r="C73" s="15" t="str">
        <f>'Chart of Accounts'!B68</f>
        <v>Service revenue</v>
      </c>
      <c r="E73" s="26">
        <f>(SUMIFS(CR,ACNumber2,"="&amp;A73) - SUMIFS(DR,ACNumber2,"="&amp;A73))+Table43[[#This Row],[CR]]</f>
        <v>0</v>
      </c>
      <c r="H73" s="11" t="b">
        <f>OR(IF(ISERR(#REF!&lt;&gt;0),FALSE,#REF!&lt;&gt;0),IF(ISERR(#REF!&lt;&gt;0),FALSE,#REF!&lt;&gt;0),IF(ISERR(D73&lt;&gt;0),FALSE,D73&lt;&gt;0),IF(ISERR(E73&lt;&gt;0),FALSE,E73&lt;&gt;0))</f>
        <v>0</v>
      </c>
    </row>
    <row r="74" spans="1:8" hidden="1" x14ac:dyDescent="0.25">
      <c r="A74" s="102">
        <f>'Chart of Accounts'!A69</f>
        <v>4003</v>
      </c>
      <c r="B74" s="102">
        <f>'Chart of Accounts'!D69</f>
        <v>400</v>
      </c>
      <c r="C74" s="15" t="str">
        <f>'Chart of Accounts'!B69</f>
        <v>Fees earned</v>
      </c>
      <c r="E74" s="26">
        <f>(SUMIFS(CR,ACNumber2,"="&amp;A74) - SUMIFS(DR,ACNumber2,"="&amp;A74))+Table43[[#This Row],[CR]]</f>
        <v>0</v>
      </c>
      <c r="H74" s="11" t="b">
        <f>OR(IF(ISERR(#REF!&lt;&gt;0),FALSE,#REF!&lt;&gt;0),IF(ISERR(#REF!&lt;&gt;0),FALSE,#REF!&lt;&gt;0),IF(ISERR(D74&lt;&gt;0),FALSE,D74&lt;&gt;0),IF(ISERR(E74&lt;&gt;0),FALSE,E74&lt;&gt;0))</f>
        <v>0</v>
      </c>
    </row>
    <row r="75" spans="1:8" hidden="1" x14ac:dyDescent="0.25">
      <c r="A75" s="102">
        <f>'Chart of Accounts'!A70</f>
        <v>4004</v>
      </c>
      <c r="B75" s="102">
        <f>'Chart of Accounts'!D70</f>
        <v>401</v>
      </c>
      <c r="C75" s="15" t="str">
        <f>'Chart of Accounts'!B70</f>
        <v>Interest income</v>
      </c>
      <c r="E75" s="26">
        <f>(SUMIFS(CR,ACNumber2,"="&amp;A75) - SUMIFS(DR,ACNumber2,"="&amp;A75))+Table43[[#This Row],[CR]]</f>
        <v>0</v>
      </c>
      <c r="H75" s="11" t="b">
        <f>OR(IF(ISERR(#REF!&lt;&gt;0),FALSE,#REF!&lt;&gt;0),IF(ISERR(#REF!&lt;&gt;0),FALSE,#REF!&lt;&gt;0),IF(ISERR(D75&lt;&gt;0),FALSE,D75&lt;&gt;0),IF(ISERR(E75&lt;&gt;0),FALSE,E75&lt;&gt;0))</f>
        <v>0</v>
      </c>
    </row>
    <row r="76" spans="1:8" hidden="1" x14ac:dyDescent="0.25">
      <c r="A76" s="102">
        <f>'Chart of Accounts'!A71</f>
        <v>4005</v>
      </c>
      <c r="B76" s="102">
        <f>'Chart of Accounts'!D71</f>
        <v>402</v>
      </c>
      <c r="C76" s="15" t="str">
        <f>'Chart of Accounts'!B71</f>
        <v>Other sales</v>
      </c>
      <c r="E76" s="26">
        <f>(SUMIFS(CR,ACNumber2,"="&amp;A76) - SUMIFS(DR,ACNumber2,"="&amp;A76))+Table43[[#This Row],[CR]]</f>
        <v>0</v>
      </c>
      <c r="H76" s="11" t="b">
        <f>OR(IF(ISERR(#REF!&lt;&gt;0),FALSE,#REF!&lt;&gt;0),IF(ISERR(#REF!&lt;&gt;0),FALSE,#REF!&lt;&gt;0),IF(ISERR(D76&lt;&gt;0),FALSE,D76&lt;&gt;0),IF(ISERR(E76&lt;&gt;0),FALSE,E76&lt;&gt;0))</f>
        <v>0</v>
      </c>
    </row>
    <row r="77" spans="1:8" hidden="1" x14ac:dyDescent="0.25">
      <c r="A77" s="102">
        <f>'Chart of Accounts'!A72</f>
        <v>4006</v>
      </c>
      <c r="B77" s="102">
        <f>'Chart of Accounts'!D72</f>
        <v>400</v>
      </c>
      <c r="C77" s="15" t="str">
        <f>'Chart of Accounts'!B72</f>
        <v>Commissions</v>
      </c>
      <c r="E77" s="26">
        <f>(SUMIFS(CR,ACNumber2,"="&amp;A77) - SUMIFS(DR,ACNumber2,"="&amp;A77))+Table43[[#This Row],[CR]]</f>
        <v>0</v>
      </c>
      <c r="H77" s="11" t="b">
        <f>OR(IF(ISERR(#REF!&lt;&gt;0),FALSE,#REF!&lt;&gt;0),IF(ISERR(#REF!&lt;&gt;0),FALSE,#REF!&lt;&gt;0),IF(ISERR(D77&lt;&gt;0),FALSE,D77&lt;&gt;0),IF(ISERR(E77&lt;&gt;0),FALSE,E77&lt;&gt;0))</f>
        <v>0</v>
      </c>
    </row>
    <row r="78" spans="1:8" hidden="1" x14ac:dyDescent="0.25">
      <c r="A78" s="102">
        <f>'Chart of Accounts'!A73</f>
        <v>4007</v>
      </c>
      <c r="B78" s="102">
        <f>'Chart of Accounts'!D73</f>
        <v>402</v>
      </c>
      <c r="C78" s="15" t="str">
        <f>'Chart of Accounts'!B73</f>
        <v>Other income</v>
      </c>
      <c r="E78" s="26">
        <f>(SUMIFS(CR,ACNumber2,"="&amp;A78) - SUMIFS(DR,ACNumber2,"="&amp;A78))+Table43[[#This Row],[CR]]</f>
        <v>0</v>
      </c>
      <c r="H78" s="11" t="b">
        <f>OR(IF(ISERR(#REF!&lt;&gt;0),FALSE,#REF!&lt;&gt;0),IF(ISERR(#REF!&lt;&gt;0),FALSE,#REF!&lt;&gt;0),IF(ISERR(D78&lt;&gt;0),FALSE,D78&lt;&gt;0),IF(ISERR(E78&lt;&gt;0),FALSE,E78&lt;&gt;0))</f>
        <v>0</v>
      </c>
    </row>
    <row r="79" spans="1:8" hidden="1" x14ac:dyDescent="0.25">
      <c r="A79" s="102">
        <f>'Chart of Accounts'!A74</f>
        <v>4100</v>
      </c>
      <c r="B79" s="102">
        <f>'Chart of Accounts'!D74</f>
        <v>403</v>
      </c>
      <c r="C79" s="15" t="str">
        <f>'Chart of Accounts'!B74</f>
        <v>Sales discounts</v>
      </c>
      <c r="D79" s="25">
        <f>(SUMIFS(DR,ACNumber2,"="&amp;A79) - SUMIFS(CR,ACNumber2,"="&amp;A79))+Table43[[#This Row],[DR]]</f>
        <v>0</v>
      </c>
      <c r="H79" s="11" t="b">
        <f>OR(IF(ISERR(#REF!&lt;&gt;0),FALSE,#REF!&lt;&gt;0),IF(ISERR(#REF!&lt;&gt;0),FALSE,#REF!&lt;&gt;0),IF(ISERR(D79&lt;&gt;0),FALSE,D79&lt;&gt;0),IF(ISERR(E79&lt;&gt;0),FALSE,E79&lt;&gt;0))</f>
        <v>0</v>
      </c>
    </row>
    <row r="80" spans="1:8" hidden="1" x14ac:dyDescent="0.25">
      <c r="A80" s="102">
        <f>'Chart of Accounts'!A75</f>
        <v>4101</v>
      </c>
      <c r="B80" s="102">
        <f>'Chart of Accounts'!D75</f>
        <v>404</v>
      </c>
      <c r="C80" s="15" t="str">
        <f>'Chart of Accounts'!B75</f>
        <v>Sales returns and allowances</v>
      </c>
      <c r="D80" s="25">
        <f>(SUMIFS(DR,ACNumber2,"="&amp;A80) - SUMIFS(CR,ACNumber2,"="&amp;A80))+Table43[[#This Row],[DR]]</f>
        <v>0</v>
      </c>
      <c r="E80" s="81"/>
      <c r="H80" s="11" t="b">
        <f>OR(IF(ISERR(#REF!&lt;&gt;0),FALSE,#REF!&lt;&gt;0),IF(ISERR(#REF!&lt;&gt;0),FALSE,#REF!&lt;&gt;0),IF(ISERR(D80&lt;&gt;0),FALSE,D80&lt;&gt;0),IF(ISERR(E80&lt;&gt;0),FALSE,E80&lt;&gt;0))</f>
        <v>0</v>
      </c>
    </row>
    <row r="81" spans="1:8" x14ac:dyDescent="0.25">
      <c r="A81" s="102">
        <f>'Chart of Accounts'!A76</f>
        <v>5000</v>
      </c>
      <c r="B81" s="102">
        <f>'Chart of Accounts'!D76</f>
        <v>490</v>
      </c>
      <c r="C81" s="15" t="str">
        <f>'Chart of Accounts'!B76</f>
        <v>Inventory - opening</v>
      </c>
      <c r="D81" s="25">
        <f>(SUMIFS(DR,ACNumber2,"="&amp;A81) - SUMIFS(CR,ACNumber2,"="&amp;A81))+Table43[[#This Row],[DR]]</f>
        <v>3500</v>
      </c>
      <c r="H81" s="11" t="b">
        <f>OR(IF(ISERR(#REF!&lt;&gt;0),FALSE,#REF!&lt;&gt;0),IF(ISERR(#REF!&lt;&gt;0),FALSE,#REF!&lt;&gt;0),IF(ISERR(D81&lt;&gt;0),FALSE,D81&lt;&gt;0),IF(ISERR(E81&lt;&gt;0),FALSE,E81&lt;&gt;0))</f>
        <v>1</v>
      </c>
    </row>
    <row r="82" spans="1:8" x14ac:dyDescent="0.25">
      <c r="A82" s="102">
        <f>'Chart of Accounts'!A77</f>
        <v>5001</v>
      </c>
      <c r="B82" s="102">
        <f>'Chart of Accounts'!D77</f>
        <v>491</v>
      </c>
      <c r="C82" s="15" t="str">
        <f>'Chart of Accounts'!B77</f>
        <v>Purchases</v>
      </c>
      <c r="D82" s="25">
        <f>(SUMIFS(DR,ACNumber2,"="&amp;A82) - SUMIFS(CR,ACNumber2,"="&amp;A82))+Table43[[#This Row],[DR]]</f>
        <v>2100</v>
      </c>
      <c r="H82" s="11" t="b">
        <f>OR(IF(ISERR(#REF!&lt;&gt;0),FALSE,#REF!&lt;&gt;0),IF(ISERR(#REF!&lt;&gt;0),FALSE,#REF!&lt;&gt;0),IF(ISERR(D82&lt;&gt;0),FALSE,D82&lt;&gt;0),IF(ISERR(E82&lt;&gt;0),FALSE,E82&lt;&gt;0))</f>
        <v>1</v>
      </c>
    </row>
    <row r="83" spans="1:8" hidden="1" x14ac:dyDescent="0.25">
      <c r="A83" s="102">
        <f>'Chart of Accounts'!A78</f>
        <v>5002</v>
      </c>
      <c r="B83" s="102">
        <f>'Chart of Accounts'!D78</f>
        <v>492</v>
      </c>
      <c r="C83" s="15" t="str">
        <f>'Chart of Accounts'!B78</f>
        <v>Purchase discounts</v>
      </c>
      <c r="E83" s="26">
        <f>(SUMIFS(CR,ACNumber2,"="&amp;A83) - SUMIFS(DR,ACNumber2,"="&amp;A83))+Table43[[#This Row],[CR]]</f>
        <v>0</v>
      </c>
      <c r="H83" s="11" t="b">
        <f>OR(IF(ISERR(#REF!&lt;&gt;0),FALSE,#REF!&lt;&gt;0),IF(ISERR(#REF!&lt;&gt;0),FALSE,#REF!&lt;&gt;0),IF(ISERR(D83&lt;&gt;0),FALSE,D83&lt;&gt;0),IF(ISERR(E83&lt;&gt;0),FALSE,E83&lt;&gt;0))</f>
        <v>0</v>
      </c>
    </row>
    <row r="84" spans="1:8" hidden="1" x14ac:dyDescent="0.25">
      <c r="A84" s="102">
        <f>'Chart of Accounts'!A79</f>
        <v>5003</v>
      </c>
      <c r="B84" s="102">
        <f>'Chart of Accounts'!D79</f>
        <v>493</v>
      </c>
      <c r="C84" s="15" t="str">
        <f>'Chart of Accounts'!B79</f>
        <v>Purchase returns and allowances</v>
      </c>
      <c r="E84" s="26">
        <f>(SUMIFS(CR,ACNumber2,"="&amp;A84) - SUMIFS(DR,ACNumber2,"="&amp;A84))+Table43[[#This Row],[CR]]</f>
        <v>0</v>
      </c>
      <c r="H84" s="11" t="b">
        <f>OR(IF(ISERR(#REF!&lt;&gt;0),FALSE,#REF!&lt;&gt;0),IF(ISERR(#REF!&lt;&gt;0),FALSE,#REF!&lt;&gt;0),IF(ISERR(D84&lt;&gt;0),FALSE,D84&lt;&gt;0),IF(ISERR(E84&lt;&gt;0),FALSE,E84&lt;&gt;0))</f>
        <v>0</v>
      </c>
    </row>
    <row r="85" spans="1:8" hidden="1" x14ac:dyDescent="0.25">
      <c r="A85" s="44">
        <f>'Chart of Accounts'!A80</f>
        <v>5004</v>
      </c>
      <c r="B85" s="102">
        <f>'Chart of Accounts'!D80</f>
        <v>494</v>
      </c>
      <c r="C85" s="15" t="str">
        <f>'Chart of Accounts'!B80</f>
        <v>Inventory - ending</v>
      </c>
      <c r="D85" s="25">
        <f>(SUMIFS(DR,ACNumber2,"="&amp;A85) - SUMIFS(CR,ACNumber2,"="&amp;A85))+Table43[[#This Row],[DR]]</f>
        <v>0</v>
      </c>
      <c r="H85" s="11" t="b">
        <f>OR(IF(ISERR(#REF!&lt;&gt;0),FALSE,#REF!&lt;&gt;0),IF(ISERR(#REF!&lt;&gt;0),FALSE,#REF!&lt;&gt;0),IF(ISERR(D85&lt;&gt;0),FALSE,D85&lt;&gt;0),IF(ISERR(E85&lt;&gt;0),FALSE,E85&lt;&gt;0))</f>
        <v>0</v>
      </c>
    </row>
    <row r="86" spans="1:8" hidden="1" x14ac:dyDescent="0.25">
      <c r="A86" s="44">
        <f>'Chart of Accounts'!A81</f>
        <v>5100</v>
      </c>
      <c r="B86" s="44">
        <f>'Chart of Accounts'!D81</f>
        <v>500</v>
      </c>
      <c r="C86" s="15" t="str">
        <f>'Chart of Accounts'!B81</f>
        <v>Advertising expense</v>
      </c>
      <c r="D86" s="25">
        <f>(SUMIFS(DR,ACNumber2,"="&amp;A86) - SUMIFS(CR,ACNumber2,"="&amp;A86))+Table43[[#This Row],[DR]]</f>
        <v>0</v>
      </c>
      <c r="H86" s="11" t="b">
        <f>OR(IF(ISERR(#REF!&lt;&gt;0),FALSE,#REF!&lt;&gt;0),IF(ISERR(#REF!&lt;&gt;0),FALSE,#REF!&lt;&gt;0),IF(ISERR(D86&lt;&gt;0),FALSE,D86&lt;&gt;0),IF(ISERR(E86&lt;&gt;0),FALSE,E86&lt;&gt;0))</f>
        <v>0</v>
      </c>
    </row>
    <row r="87" spans="1:8" hidden="1" x14ac:dyDescent="0.25">
      <c r="A87" s="44">
        <f>'Chart of Accounts'!A82</f>
        <v>5101</v>
      </c>
      <c r="B87" s="44">
        <f>'Chart of Accounts'!D82</f>
        <v>501</v>
      </c>
      <c r="C87" s="15" t="str">
        <f>'Chart of Accounts'!B82</f>
        <v>Promotion expense</v>
      </c>
      <c r="D87" s="25">
        <f>(SUMIFS(DR,ACNumber2,"="&amp;A87) - SUMIFS(CR,ACNumber2,"="&amp;A87))+Table43[[#This Row],[DR]]</f>
        <v>0</v>
      </c>
      <c r="H87" s="11" t="b">
        <f>OR(IF(ISERR(#REF!&lt;&gt;0),FALSE,#REF!&lt;&gt;0),IF(ISERR(#REF!&lt;&gt;0),FALSE,#REF!&lt;&gt;0),IF(ISERR(D87&lt;&gt;0),FALSE,D87&lt;&gt;0),IF(ISERR(E87&lt;&gt;0),FALSE,E87&lt;&gt;0))</f>
        <v>0</v>
      </c>
    </row>
    <row r="88" spans="1:8" hidden="1" x14ac:dyDescent="0.25">
      <c r="A88" s="44">
        <f>'Chart of Accounts'!A83</f>
        <v>5102</v>
      </c>
      <c r="B88" s="44">
        <f>'Chart of Accounts'!D83</f>
        <v>501</v>
      </c>
      <c r="C88" s="15" t="str">
        <f>'Chart of Accounts'!B83</f>
        <v>Meals and entertainment expense</v>
      </c>
      <c r="D88" s="25">
        <f>(SUMIFS(DR,ACNumber2,"="&amp;A88) - SUMIFS(CR,ACNumber2,"="&amp;A88))+Table43[[#This Row],[DR]]</f>
        <v>0</v>
      </c>
      <c r="H88" s="11" t="b">
        <f>OR(IF(ISERR(#REF!&lt;&gt;0),FALSE,#REF!&lt;&gt;0),IF(ISERR(#REF!&lt;&gt;0),FALSE,#REF!&lt;&gt;0),IF(ISERR(D88&lt;&gt;0),FALSE,D88&lt;&gt;0),IF(ISERR(E88&lt;&gt;0),FALSE,E88&lt;&gt;0))</f>
        <v>0</v>
      </c>
    </row>
    <row r="89" spans="1:8" hidden="1" x14ac:dyDescent="0.25">
      <c r="A89" s="44">
        <f>'Chart of Accounts'!A84</f>
        <v>5103</v>
      </c>
      <c r="B89" s="44">
        <f>'Chart of Accounts'!D84</f>
        <v>501</v>
      </c>
      <c r="C89" s="15" t="str">
        <f>'Chart of Accounts'!B84</f>
        <v>Meetings and conventions expense</v>
      </c>
      <c r="D89" s="25">
        <f>(SUMIFS(DR,ACNumber2,"="&amp;A89) - SUMIFS(CR,ACNumber2,"="&amp;A89))+Table43[[#This Row],[DR]]</f>
        <v>0</v>
      </c>
      <c r="H89" s="11" t="b">
        <f>OR(IF(ISERR(#REF!&lt;&gt;0),FALSE,#REF!&lt;&gt;0),IF(ISERR(#REF!&lt;&gt;0),FALSE,#REF!&lt;&gt;0),IF(ISERR(D89&lt;&gt;0),FALSE,D89&lt;&gt;0),IF(ISERR(E89&lt;&gt;0),FALSE,E89&lt;&gt;0))</f>
        <v>0</v>
      </c>
    </row>
    <row r="90" spans="1:8" hidden="1" x14ac:dyDescent="0.25">
      <c r="A90" s="44">
        <f>'Chart of Accounts'!A85</f>
        <v>5150</v>
      </c>
      <c r="B90" s="44">
        <f>'Chart of Accounts'!D85</f>
        <v>505</v>
      </c>
      <c r="C90" s="15" t="str">
        <f>'Chart of Accounts'!B85</f>
        <v>Amortization expense - building</v>
      </c>
      <c r="D90" s="25">
        <f>(SUMIFS(DR,ACNumber2,"="&amp;A90) - SUMIFS(CR,ACNumber2,"="&amp;A90))+Table43[[#This Row],[DR]]</f>
        <v>0</v>
      </c>
      <c r="H90" s="11" t="b">
        <f>OR(IF(ISERR(#REF!&lt;&gt;0),FALSE,#REF!&lt;&gt;0),IF(ISERR(#REF!&lt;&gt;0),FALSE,#REF!&lt;&gt;0),IF(ISERR(D90&lt;&gt;0),FALSE,D90&lt;&gt;0),IF(ISERR(E90&lt;&gt;0),FALSE,E90&lt;&gt;0))</f>
        <v>0</v>
      </c>
    </row>
    <row r="91" spans="1:8" hidden="1" x14ac:dyDescent="0.25">
      <c r="A91" s="40">
        <f>'Chart of Accounts'!A86</f>
        <v>5151</v>
      </c>
      <c r="B91" s="40">
        <f>'Chart of Accounts'!D86</f>
        <v>505</v>
      </c>
      <c r="C91" s="41" t="str">
        <f>'Chart of Accounts'!B86</f>
        <v>Amortization expense - automobiles</v>
      </c>
      <c r="D91" s="25">
        <f>(SUMIFS(DR,ACNumber2,"="&amp;A91) - SUMIFS(CR,ACNumber2,"="&amp;A91))+Table43[[#This Row],[DR]]</f>
        <v>0</v>
      </c>
      <c r="E91" s="81"/>
      <c r="H91" s="11" t="b">
        <f>OR(IF(ISERR(#REF!&lt;&gt;0),FALSE,#REF!&lt;&gt;0),IF(ISERR(#REF!&lt;&gt;0),FALSE,#REF!&lt;&gt;0),IF(ISERR(D91&lt;&gt;0),FALSE,D91&lt;&gt;0),IF(ISERR(E91&lt;&gt;0),FALSE,E91&lt;&gt;0))</f>
        <v>0</v>
      </c>
    </row>
    <row r="92" spans="1:8" hidden="1" x14ac:dyDescent="0.25">
      <c r="A92" s="40">
        <f>'Chart of Accounts'!A87</f>
        <v>5152</v>
      </c>
      <c r="B92" s="40">
        <f>'Chart of Accounts'!D87</f>
        <v>505</v>
      </c>
      <c r="C92" s="41" t="str">
        <f>'Chart of Accounts'!B87</f>
        <v>Amortization expense - computer equip</v>
      </c>
      <c r="D92" s="25">
        <f>(SUMIFS(DR,ACNumber2,"="&amp;A92) - SUMIFS(CR,ACNumber2,"="&amp;A92))+Table43[[#This Row],[DR]]</f>
        <v>0</v>
      </c>
      <c r="E92" s="81"/>
      <c r="H92" s="11" t="b">
        <f>OR(IF(ISERR(#REF!&lt;&gt;0),FALSE,#REF!&lt;&gt;0),IF(ISERR(#REF!&lt;&gt;0),FALSE,#REF!&lt;&gt;0),IF(ISERR(D92&lt;&gt;0),FALSE,D92&lt;&gt;0),IF(ISERR(E92&lt;&gt;0),FALSE,E92&lt;&gt;0))</f>
        <v>0</v>
      </c>
    </row>
    <row r="93" spans="1:8" hidden="1" x14ac:dyDescent="0.25">
      <c r="A93" s="40">
        <f>'Chart of Accounts'!A88</f>
        <v>5153</v>
      </c>
      <c r="B93" s="40">
        <f>'Chart of Accounts'!D88</f>
        <v>505</v>
      </c>
      <c r="C93" s="41" t="str">
        <f>'Chart of Accounts'!B88</f>
        <v>Amortization expense - software</v>
      </c>
      <c r="D93" s="25">
        <f>(SUMIFS(DR,ACNumber2,"="&amp;A93) - SUMIFS(CR,ACNumber2,"="&amp;A93))+Table43[[#This Row],[DR]]</f>
        <v>0</v>
      </c>
      <c r="E93" s="81"/>
      <c r="H93" s="11" t="b">
        <f>OR(IF(ISERR(#REF!&lt;&gt;0),FALSE,#REF!&lt;&gt;0),IF(ISERR(#REF!&lt;&gt;0),FALSE,#REF!&lt;&gt;0),IF(ISERR(D93&lt;&gt;0),FALSE,D93&lt;&gt;0),IF(ISERR(E93&lt;&gt;0),FALSE,E93&lt;&gt;0))</f>
        <v>0</v>
      </c>
    </row>
    <row r="94" spans="1:8" hidden="1" x14ac:dyDescent="0.25">
      <c r="A94" s="40">
        <f>'Chart of Accounts'!A89</f>
        <v>5154</v>
      </c>
      <c r="B94" s="40">
        <f>'Chart of Accounts'!D89</f>
        <v>505</v>
      </c>
      <c r="C94" s="41" t="str">
        <f>'Chart of Accounts'!B89</f>
        <v>Amortization expense - office furniture</v>
      </c>
      <c r="D94" s="25">
        <f>(SUMIFS(DR,ACNumber2,"="&amp;A94) - SUMIFS(CR,ACNumber2,"="&amp;A94))+Table43[[#This Row],[DR]]</f>
        <v>0</v>
      </c>
      <c r="E94" s="81"/>
      <c r="H94" s="11" t="b">
        <f>OR(IF(ISERR(#REF!&lt;&gt;0),FALSE,#REF!&lt;&gt;0),IF(ISERR(#REF!&lt;&gt;0),FALSE,#REF!&lt;&gt;0),IF(ISERR(D94&lt;&gt;0),FALSE,D94&lt;&gt;0),IF(ISERR(E94&lt;&gt;0),FALSE,E94&lt;&gt;0))</f>
        <v>0</v>
      </c>
    </row>
    <row r="95" spans="1:8" hidden="1" x14ac:dyDescent="0.25">
      <c r="A95" s="40">
        <f>'Chart of Accounts'!A90</f>
        <v>5155</v>
      </c>
      <c r="B95" s="40">
        <f>'Chart of Accounts'!D90</f>
        <v>505</v>
      </c>
      <c r="C95" s="41" t="str">
        <f>'Chart of Accounts'!B90</f>
        <v>Amortization expense - mfg equipment</v>
      </c>
      <c r="D95" s="25">
        <f>(SUMIFS(DR,ACNumber2,"="&amp;A95) - SUMIFS(CR,ACNumber2,"="&amp;A95))+Table43[[#This Row],[DR]]</f>
        <v>0</v>
      </c>
      <c r="E95" s="81"/>
      <c r="H95" s="11" t="b">
        <f>OR(IF(ISERR(#REF!&lt;&gt;0),FALSE,#REF!&lt;&gt;0),IF(ISERR(#REF!&lt;&gt;0),FALSE,#REF!&lt;&gt;0),IF(ISERR(D95&lt;&gt;0),FALSE,D95&lt;&gt;0),IF(ISERR(E95&lt;&gt;0),FALSE,E95&lt;&gt;0))</f>
        <v>0</v>
      </c>
    </row>
    <row r="96" spans="1:8" hidden="1" x14ac:dyDescent="0.25">
      <c r="A96" s="40">
        <f>'Chart of Accounts'!A91</f>
        <v>5156</v>
      </c>
      <c r="B96" s="40">
        <f>'Chart of Accounts'!D91</f>
        <v>505</v>
      </c>
      <c r="C96" s="41" t="str">
        <f>'Chart of Accounts'!B91</f>
        <v>Amortization expense - leasehold impmts</v>
      </c>
      <c r="D96" s="25">
        <f>(SUMIFS(DR,ACNumber2,"="&amp;A96) - SUMIFS(CR,ACNumber2,"="&amp;A96))+Table43[[#This Row],[DR]]</f>
        <v>0</v>
      </c>
      <c r="E96" s="81"/>
      <c r="H96" s="11" t="b">
        <f>OR(IF(ISERR(#REF!&lt;&gt;0),FALSE,#REF!&lt;&gt;0),IF(ISERR(#REF!&lt;&gt;0),FALSE,#REF!&lt;&gt;0),IF(ISERR(D96&lt;&gt;0),FALSE,D96&lt;&gt;0),IF(ISERR(E96&lt;&gt;0),FALSE,E96&lt;&gt;0))</f>
        <v>0</v>
      </c>
    </row>
    <row r="97" spans="1:8" hidden="1" x14ac:dyDescent="0.25">
      <c r="A97" s="44">
        <f>'Chart of Accounts'!A92</f>
        <v>5200</v>
      </c>
      <c r="B97" s="44">
        <f>'Chart of Accounts'!D92</f>
        <v>510</v>
      </c>
      <c r="C97" s="15" t="str">
        <f>'Chart of Accounts'!B92</f>
        <v>Automobile expense</v>
      </c>
      <c r="D97" s="25">
        <f>(SUMIFS(DR,ACNumber2,"="&amp;A97) - SUMIFS(CR,ACNumber2,"="&amp;A97))+Table43[[#This Row],[DR]]</f>
        <v>0</v>
      </c>
      <c r="H97" s="11" t="b">
        <f>OR(IF(ISERR(#REF!&lt;&gt;0),FALSE,#REF!&lt;&gt;0),IF(ISERR(#REF!&lt;&gt;0),FALSE,#REF!&lt;&gt;0),IF(ISERR(D97&lt;&gt;0),FALSE,D97&lt;&gt;0),IF(ISERR(E97&lt;&gt;0),FALSE,E97&lt;&gt;0))</f>
        <v>0</v>
      </c>
    </row>
    <row r="98" spans="1:8" hidden="1" x14ac:dyDescent="0.25">
      <c r="A98" s="44">
        <f>'Chart of Accounts'!A93</f>
        <v>5250</v>
      </c>
      <c r="B98" s="44">
        <f>'Chart of Accounts'!D93</f>
        <v>515</v>
      </c>
      <c r="C98" s="15" t="str">
        <f>'Chart of Accounts'!B93</f>
        <v>Bad debts expense</v>
      </c>
      <c r="D98" s="25">
        <f>(SUMIFS(DR,ACNumber2,"="&amp;A98) - SUMIFS(CR,ACNumber2,"="&amp;A98))+Table43[[#This Row],[DR]]</f>
        <v>0</v>
      </c>
      <c r="H98" s="11" t="b">
        <f>OR(IF(ISERR(#REF!&lt;&gt;0),FALSE,#REF!&lt;&gt;0),IF(ISERR(#REF!&lt;&gt;0),FALSE,#REF!&lt;&gt;0),IF(ISERR(D98&lt;&gt;0),FALSE,D98&lt;&gt;0),IF(ISERR(E98&lt;&gt;0),FALSE,E98&lt;&gt;0))</f>
        <v>0</v>
      </c>
    </row>
    <row r="99" spans="1:8" hidden="1" x14ac:dyDescent="0.25">
      <c r="A99" s="44">
        <f>'Chart of Accounts'!A94</f>
        <v>5300</v>
      </c>
      <c r="B99" s="44">
        <f>'Chart of Accounts'!D94</f>
        <v>520</v>
      </c>
      <c r="C99" s="15" t="str">
        <f>'Chart of Accounts'!B94</f>
        <v>Bank service charges / expense</v>
      </c>
      <c r="D99" s="25">
        <f>(SUMIFS(DR,ACNumber2,"="&amp;A99) - SUMIFS(CR,ACNumber2,"="&amp;A99))+Table43[[#This Row],[DR]]</f>
        <v>0</v>
      </c>
      <c r="H99" s="11" t="b">
        <f>OR(IF(ISERR(#REF!&lt;&gt;0),FALSE,#REF!&lt;&gt;0),IF(ISERR(#REF!&lt;&gt;0),FALSE,#REF!&lt;&gt;0),IF(ISERR(D99&lt;&gt;0),FALSE,D99&lt;&gt;0),IF(ISERR(E99&lt;&gt;0),FALSE,E99&lt;&gt;0))</f>
        <v>0</v>
      </c>
    </row>
    <row r="100" spans="1:8" hidden="1" x14ac:dyDescent="0.25">
      <c r="A100" s="44">
        <f>'Chart of Accounts'!A95</f>
        <v>5351</v>
      </c>
      <c r="B100" s="44">
        <f>'Chart of Accounts'!D95</f>
        <v>525</v>
      </c>
      <c r="C100" s="15" t="str">
        <f>'Chart of Accounts'!B95</f>
        <v>General and administrative expense</v>
      </c>
      <c r="D100" s="25">
        <f>(SUMIFS(DR,ACNumber2,"="&amp;A100) - SUMIFS(CR,ACNumber2,"="&amp;A100))+Table43[[#This Row],[DR]]</f>
        <v>0</v>
      </c>
      <c r="H100" s="11" t="b">
        <f>OR(IF(ISERR(#REF!&lt;&gt;0),FALSE,#REF!&lt;&gt;0),IF(ISERR(#REF!&lt;&gt;0),FALSE,#REF!&lt;&gt;0),IF(ISERR(D100&lt;&gt;0),FALSE,D100&lt;&gt;0),IF(ISERR(E100&lt;&gt;0),FALSE,E100&lt;&gt;0))</f>
        <v>0</v>
      </c>
    </row>
    <row r="101" spans="1:8" hidden="1" x14ac:dyDescent="0.25">
      <c r="A101" s="44">
        <f>'Chart of Accounts'!A96</f>
        <v>5352</v>
      </c>
      <c r="B101" s="44">
        <f>'Chart of Accounts'!D96</f>
        <v>525</v>
      </c>
      <c r="C101" s="15" t="str">
        <f>'Chart of Accounts'!B96</f>
        <v>Research and development expense</v>
      </c>
      <c r="D101" s="25">
        <f>(SUMIFS(DR,ACNumber2,"="&amp;A101) - SUMIFS(CR,ACNumber2,"="&amp;A101))+Table43[[#This Row],[DR]]</f>
        <v>0</v>
      </c>
      <c r="H101" s="11" t="b">
        <f>OR(IF(ISERR(#REF!&lt;&gt;0),FALSE,#REF!&lt;&gt;0),IF(ISERR(#REF!&lt;&gt;0),FALSE,#REF!&lt;&gt;0),IF(ISERR(D101&lt;&gt;0),FALSE,D101&lt;&gt;0),IF(ISERR(E101&lt;&gt;0),FALSE,E101&lt;&gt;0))</f>
        <v>0</v>
      </c>
    </row>
    <row r="102" spans="1:8" hidden="1" x14ac:dyDescent="0.25">
      <c r="A102" s="44">
        <f>'Chart of Accounts'!A97</f>
        <v>5400</v>
      </c>
      <c r="B102" s="44">
        <f>'Chart of Accounts'!D97</f>
        <v>530</v>
      </c>
      <c r="C102" s="15" t="str">
        <f>'Chart of Accounts'!B97</f>
        <v>Insurance expense</v>
      </c>
      <c r="D102" s="25">
        <f>(SUMIFS(DR,ACNumber2,"="&amp;A102) - SUMIFS(CR,ACNumber2,"="&amp;A102))+Table43[[#This Row],[DR]]</f>
        <v>0</v>
      </c>
      <c r="H102" s="11" t="b">
        <f>OR(IF(ISERR(#REF!&lt;&gt;0),FALSE,#REF!&lt;&gt;0),IF(ISERR(#REF!&lt;&gt;0),FALSE,#REF!&lt;&gt;0),IF(ISERR(D102&lt;&gt;0),FALSE,D102&lt;&gt;0),IF(ISERR(E102&lt;&gt;0),FALSE,E102&lt;&gt;0))</f>
        <v>0</v>
      </c>
    </row>
    <row r="103" spans="1:8" hidden="1" x14ac:dyDescent="0.25">
      <c r="A103" s="44">
        <f>'Chart of Accounts'!A98</f>
        <v>5450</v>
      </c>
      <c r="B103" s="44">
        <f>'Chart of Accounts'!D98</f>
        <v>535</v>
      </c>
      <c r="C103" s="15" t="str">
        <f>'Chart of Accounts'!B98</f>
        <v>Interest expense</v>
      </c>
      <c r="D103" s="25">
        <f>(SUMIFS(DR,ACNumber2,"="&amp;A103) - SUMIFS(CR,ACNumber2,"="&amp;A103))+Table43[[#This Row],[DR]]</f>
        <v>0</v>
      </c>
      <c r="H103" s="11" t="b">
        <f>OR(IF(ISERR(#REF!&lt;&gt;0),FALSE,#REF!&lt;&gt;0),IF(ISERR(#REF!&lt;&gt;0),FALSE,#REF!&lt;&gt;0),IF(ISERR(D103&lt;&gt;0),FALSE,D103&lt;&gt;0),IF(ISERR(E103&lt;&gt;0),FALSE,E103&lt;&gt;0))</f>
        <v>0</v>
      </c>
    </row>
    <row r="104" spans="1:8" hidden="1" x14ac:dyDescent="0.25">
      <c r="A104" s="44">
        <f>'Chart of Accounts'!A99</f>
        <v>5500</v>
      </c>
      <c r="B104" s="44">
        <f>'Chart of Accounts'!D99</f>
        <v>525</v>
      </c>
      <c r="C104" s="15" t="str">
        <f>'Chart of Accounts'!B99</f>
        <v>Office expense</v>
      </c>
      <c r="D104" s="25">
        <f>(SUMIFS(DR,ACNumber2,"="&amp;A104) - SUMIFS(CR,ACNumber2,"="&amp;A104))+Table43[[#This Row],[DR]]</f>
        <v>0</v>
      </c>
      <c r="H104" s="11" t="b">
        <f>OR(IF(ISERR(#REF!&lt;&gt;0),FALSE,#REF!&lt;&gt;0),IF(ISERR(#REF!&lt;&gt;0),FALSE,#REF!&lt;&gt;0),IF(ISERR(D104&lt;&gt;0),FALSE,D104&lt;&gt;0),IF(ISERR(E104&lt;&gt;0),FALSE,E104&lt;&gt;0))</f>
        <v>0</v>
      </c>
    </row>
    <row r="105" spans="1:8" hidden="1" x14ac:dyDescent="0.25">
      <c r="A105" s="44">
        <f>'Chart of Accounts'!A100</f>
        <v>5501</v>
      </c>
      <c r="B105" s="44">
        <f>'Chart of Accounts'!D100</f>
        <v>525</v>
      </c>
      <c r="C105" s="15" t="str">
        <f>'Chart of Accounts'!B100</f>
        <v>Membership expense</v>
      </c>
      <c r="D105" s="25">
        <f>(SUMIFS(DR,ACNumber2,"="&amp;A105) - SUMIFS(CR,ACNumber2,"="&amp;A105))+Table43[[#This Row],[DR]]</f>
        <v>0</v>
      </c>
      <c r="H105" s="11" t="b">
        <f>OR(IF(ISERR(#REF!&lt;&gt;0),FALSE,#REF!&lt;&gt;0),IF(ISERR(#REF!&lt;&gt;0),FALSE,#REF!&lt;&gt;0),IF(ISERR(D105&lt;&gt;0),FALSE,D105&lt;&gt;0),IF(ISERR(E105&lt;&gt;0),FALSE,E105&lt;&gt;0))</f>
        <v>0</v>
      </c>
    </row>
    <row r="106" spans="1:8" hidden="1" x14ac:dyDescent="0.25">
      <c r="A106" s="44">
        <f>'Chart of Accounts'!A101</f>
        <v>5502</v>
      </c>
      <c r="B106" s="44">
        <f>'Chart of Accounts'!D101</f>
        <v>540</v>
      </c>
      <c r="C106" s="15" t="str">
        <f>'Chart of Accounts'!B101</f>
        <v>Franchise expense</v>
      </c>
      <c r="D106" s="25">
        <f>(SUMIFS(DR,ACNumber2,"="&amp;A106) - SUMIFS(CR,ACNumber2,"="&amp;A106))+Table43[[#This Row],[DR]]</f>
        <v>0</v>
      </c>
      <c r="H106" s="11" t="b">
        <f>OR(IF(ISERR(#REF!&lt;&gt;0),FALSE,#REF!&lt;&gt;0),IF(ISERR(#REF!&lt;&gt;0),FALSE,#REF!&lt;&gt;0),IF(ISERR(D106&lt;&gt;0),FALSE,D106&lt;&gt;0),IF(ISERR(E106&lt;&gt;0),FALSE,E106&lt;&gt;0))</f>
        <v>0</v>
      </c>
    </row>
    <row r="107" spans="1:8" hidden="1" x14ac:dyDescent="0.25">
      <c r="A107" s="44">
        <f>'Chart of Accounts'!A102</f>
        <v>5504</v>
      </c>
      <c r="B107" s="44">
        <f>'Chart of Accounts'!D102</f>
        <v>540</v>
      </c>
      <c r="C107" s="15" t="str">
        <f>'Chart of Accounts'!B102</f>
        <v>Royalty expense</v>
      </c>
      <c r="D107" s="25">
        <f>(SUMIFS(DR,ACNumber2,"="&amp;A107) - SUMIFS(CR,ACNumber2,"="&amp;A107))+Table43[[#This Row],[DR]]</f>
        <v>0</v>
      </c>
      <c r="H107" s="11" t="b">
        <f>OR(IF(ISERR(#REF!&lt;&gt;0),FALSE,#REF!&lt;&gt;0),IF(ISERR(#REF!&lt;&gt;0),FALSE,#REF!&lt;&gt;0),IF(ISERR(D107&lt;&gt;0),FALSE,D107&lt;&gt;0),IF(ISERR(E107&lt;&gt;0),FALSE,E107&lt;&gt;0))</f>
        <v>0</v>
      </c>
    </row>
    <row r="108" spans="1:8" hidden="1" x14ac:dyDescent="0.25">
      <c r="A108" s="44">
        <f>'Chart of Accounts'!A103</f>
        <v>5505</v>
      </c>
      <c r="B108" s="44">
        <f>'Chart of Accounts'!D103</f>
        <v>540</v>
      </c>
      <c r="C108" s="15" t="str">
        <f>'Chart of Accounts'!B103</f>
        <v>License expense</v>
      </c>
      <c r="D108" s="25">
        <f>(SUMIFS(DR,ACNumber2,"="&amp;A108) - SUMIFS(CR,ACNumber2,"="&amp;A108))+Table43[[#This Row],[DR]]</f>
        <v>0</v>
      </c>
      <c r="H108" s="11" t="b">
        <f>OR(IF(ISERR(#REF!&lt;&gt;0),FALSE,#REF!&lt;&gt;0),IF(ISERR(#REF!&lt;&gt;0),FALSE,#REF!&lt;&gt;0),IF(ISERR(D108&lt;&gt;0),FALSE,D108&lt;&gt;0),IF(ISERR(E108&lt;&gt;0),FALSE,E108&lt;&gt;0))</f>
        <v>0</v>
      </c>
    </row>
    <row r="109" spans="1:8" hidden="1" x14ac:dyDescent="0.25">
      <c r="A109" s="44">
        <f>'Chart of Accounts'!A104</f>
        <v>5506</v>
      </c>
      <c r="B109" s="44">
        <f>'Chart of Accounts'!D104</f>
        <v>525</v>
      </c>
      <c r="C109" s="15" t="str">
        <f>'Chart of Accounts'!B104</f>
        <v>Training expense</v>
      </c>
      <c r="D109" s="25">
        <f>(SUMIFS(DR,ACNumber2,"="&amp;A109) - SUMIFS(CR,ACNumber2,"="&amp;A109))+Table43[[#This Row],[DR]]</f>
        <v>0</v>
      </c>
      <c r="H109" s="11" t="b">
        <f>OR(IF(ISERR(#REF!&lt;&gt;0),FALSE,#REF!&lt;&gt;0),IF(ISERR(#REF!&lt;&gt;0),FALSE,#REF!&lt;&gt;0),IF(ISERR(D109&lt;&gt;0),FALSE,D109&lt;&gt;0),IF(ISERR(E109&lt;&gt;0),FALSE,E109&lt;&gt;0))</f>
        <v>0</v>
      </c>
    </row>
    <row r="110" spans="1:8" hidden="1" x14ac:dyDescent="0.25">
      <c r="A110" s="44">
        <f>'Chart of Accounts'!A105</f>
        <v>5507</v>
      </c>
      <c r="B110" s="44">
        <f>'Chart of Accounts'!D105</f>
        <v>545</v>
      </c>
      <c r="C110" s="15" t="str">
        <f>'Chart of Accounts'!B105</f>
        <v>Supplies expense</v>
      </c>
      <c r="D110" s="25">
        <f>(SUMIFS(DR,ACNumber2,"="&amp;A110) - SUMIFS(CR,ACNumber2,"="&amp;A110))+Table43[[#This Row],[DR]]</f>
        <v>0</v>
      </c>
      <c r="H110" s="11" t="b">
        <f>OR(IF(ISERR(#REF!&lt;&gt;0),FALSE,#REF!&lt;&gt;0),IF(ISERR(#REF!&lt;&gt;0),FALSE,#REF!&lt;&gt;0),IF(ISERR(D110&lt;&gt;0),FALSE,D110&lt;&gt;0),IF(ISERR(E110&lt;&gt;0),FALSE,E110&lt;&gt;0))</f>
        <v>0</v>
      </c>
    </row>
    <row r="111" spans="1:8" hidden="1" x14ac:dyDescent="0.25">
      <c r="A111" s="44">
        <f>'Chart of Accounts'!A106</f>
        <v>5508</v>
      </c>
      <c r="B111" s="44">
        <f>'Chart of Accounts'!D106</f>
        <v>525</v>
      </c>
      <c r="C111" s="15" t="str">
        <f>'Chart of Accounts'!B106</f>
        <v>Computer related expense</v>
      </c>
      <c r="D111" s="25">
        <f>(SUMIFS(DR,ACNumber2,"="&amp;A111) - SUMIFS(CR,ACNumber2,"="&amp;A111))+Table43[[#This Row],[DR]]</f>
        <v>0</v>
      </c>
      <c r="H111" s="11" t="b">
        <f>OR(IF(ISERR(#REF!&lt;&gt;0),FALSE,#REF!&lt;&gt;0),IF(ISERR(#REF!&lt;&gt;0),FALSE,#REF!&lt;&gt;0),IF(ISERR(D111&lt;&gt;0),FALSE,D111&lt;&gt;0),IF(ISERR(E111&lt;&gt;0),FALSE,E111&lt;&gt;0))</f>
        <v>0</v>
      </c>
    </row>
    <row r="112" spans="1:8" x14ac:dyDescent="0.25">
      <c r="A112" s="44">
        <f>'Chart of Accounts'!A107</f>
        <v>5509</v>
      </c>
      <c r="B112" s="44">
        <f>'Chart of Accounts'!D107</f>
        <v>525</v>
      </c>
      <c r="C112" s="15" t="str">
        <f>'Chart of Accounts'!B107</f>
        <v>Delivery, freight, and express expense</v>
      </c>
      <c r="D112" s="25">
        <f>(SUMIFS(DR,ACNumber2,"="&amp;A112) - SUMIFS(CR,ACNumber2,"="&amp;A112))+Table43[[#This Row],[DR]]</f>
        <v>80</v>
      </c>
      <c r="H112" s="11" t="b">
        <f>OR(IF(ISERR(#REF!&lt;&gt;0),FALSE,#REF!&lt;&gt;0),IF(ISERR(#REF!&lt;&gt;0),FALSE,#REF!&lt;&gt;0),IF(ISERR(D112&lt;&gt;0),FALSE,D112&lt;&gt;0),IF(ISERR(E112&lt;&gt;0),FALSE,E112&lt;&gt;0))</f>
        <v>1</v>
      </c>
    </row>
    <row r="113" spans="1:8" hidden="1" x14ac:dyDescent="0.25">
      <c r="A113" s="44">
        <f>'Chart of Accounts'!A108</f>
        <v>5510</v>
      </c>
      <c r="B113" s="44">
        <f>'Chart of Accounts'!D108</f>
        <v>525</v>
      </c>
      <c r="C113" s="15" t="str">
        <f>'Chart of Accounts'!B108</f>
        <v>Stationery expense</v>
      </c>
      <c r="D113" s="25">
        <f>(SUMIFS(DR,ACNumber2,"="&amp;A113) - SUMIFS(CR,ACNumber2,"="&amp;A113))+Table43[[#This Row],[DR]]</f>
        <v>0</v>
      </c>
      <c r="H113" s="11" t="b">
        <f>OR(IF(ISERR(#REF!&lt;&gt;0),FALSE,#REF!&lt;&gt;0),IF(ISERR(#REF!&lt;&gt;0),FALSE,#REF!&lt;&gt;0),IF(ISERR(D113&lt;&gt;0),FALSE,D113&lt;&gt;0),IF(ISERR(E113&lt;&gt;0),FALSE,E113&lt;&gt;0))</f>
        <v>0</v>
      </c>
    </row>
    <row r="114" spans="1:8" hidden="1" x14ac:dyDescent="0.25">
      <c r="A114" s="44">
        <f>'Chart of Accounts'!A109</f>
        <v>5511</v>
      </c>
      <c r="B114" s="44">
        <f>'Chart of Accounts'!D109</f>
        <v>525</v>
      </c>
      <c r="C114" s="15" t="str">
        <f>'Chart of Accounts'!B109</f>
        <v>Other / miscelleneous expense</v>
      </c>
      <c r="D114" s="25">
        <f>(SUMIFS(DR,ACNumber2,"="&amp;A114) - SUMIFS(CR,ACNumber2,"="&amp;A114))+Table43[[#This Row],[DR]]</f>
        <v>0</v>
      </c>
      <c r="H114" s="11" t="b">
        <f>OR(IF(ISERR(#REF!&lt;&gt;0),FALSE,#REF!&lt;&gt;0),IF(ISERR(#REF!&lt;&gt;0),FALSE,#REF!&lt;&gt;0),IF(ISERR(D114&lt;&gt;0),FALSE,D114&lt;&gt;0),IF(ISERR(E114&lt;&gt;0),FALSE,E114&lt;&gt;0))</f>
        <v>0</v>
      </c>
    </row>
    <row r="115" spans="1:8" hidden="1" x14ac:dyDescent="0.25">
      <c r="A115" s="44">
        <f>'Chart of Accounts'!A110</f>
        <v>5550</v>
      </c>
      <c r="B115" s="44">
        <f>'Chart of Accounts'!D110</f>
        <v>540</v>
      </c>
      <c r="C115" s="15" t="str">
        <f>'Chart of Accounts'!B110</f>
        <v>Accounting expense</v>
      </c>
      <c r="D115" s="25">
        <f>(SUMIFS(DR,ACNumber2,"="&amp;A115) - SUMIFS(CR,ACNumber2,"="&amp;A115))+Table43[[#This Row],[DR]]</f>
        <v>0</v>
      </c>
      <c r="H115" s="11" t="b">
        <f>OR(IF(ISERR(#REF!&lt;&gt;0),FALSE,#REF!&lt;&gt;0),IF(ISERR(#REF!&lt;&gt;0),FALSE,#REF!&lt;&gt;0),IF(ISERR(D115&lt;&gt;0),FALSE,D115&lt;&gt;0),IF(ISERR(E115&lt;&gt;0),FALSE,E115&lt;&gt;0))</f>
        <v>0</v>
      </c>
    </row>
    <row r="116" spans="1:8" hidden="1" x14ac:dyDescent="0.25">
      <c r="A116" s="44">
        <f>'Chart of Accounts'!A111</f>
        <v>5551</v>
      </c>
      <c r="B116" s="44">
        <f>'Chart of Accounts'!D111</f>
        <v>540</v>
      </c>
      <c r="C116" s="15" t="str">
        <f>'Chart of Accounts'!B111</f>
        <v>Legal expense</v>
      </c>
      <c r="D116" s="25">
        <f>(SUMIFS(DR,ACNumber2,"="&amp;A116) - SUMIFS(CR,ACNumber2,"="&amp;A116))+Table43[[#This Row],[DR]]</f>
        <v>0</v>
      </c>
      <c r="H116" s="11" t="b">
        <f>OR(IF(ISERR(#REF!&lt;&gt;0),FALSE,#REF!&lt;&gt;0),IF(ISERR(#REF!&lt;&gt;0),FALSE,#REF!&lt;&gt;0),IF(ISERR(D116&lt;&gt;0),FALSE,D116&lt;&gt;0),IF(ISERR(E116&lt;&gt;0),FALSE,E116&lt;&gt;0))</f>
        <v>0</v>
      </c>
    </row>
    <row r="117" spans="1:8" hidden="1" x14ac:dyDescent="0.25">
      <c r="A117" s="44">
        <f>'Chart of Accounts'!A112</f>
        <v>5552</v>
      </c>
      <c r="B117" s="44">
        <f>'Chart of Accounts'!D112</f>
        <v>540</v>
      </c>
      <c r="C117" s="15" t="str">
        <f>'Chart of Accounts'!B112</f>
        <v>Appraisal expense</v>
      </c>
      <c r="D117" s="25">
        <f>(SUMIFS(DR,ACNumber2,"="&amp;A117) - SUMIFS(CR,ACNumber2,"="&amp;A117))+Table43[[#This Row],[DR]]</f>
        <v>0</v>
      </c>
      <c r="H117" s="11" t="b">
        <f>OR(IF(ISERR(#REF!&lt;&gt;0),FALSE,#REF!&lt;&gt;0),IF(ISERR(#REF!&lt;&gt;0),FALSE,#REF!&lt;&gt;0),IF(ISERR(D117&lt;&gt;0),FALSE,D117&lt;&gt;0),IF(ISERR(E117&lt;&gt;0),FALSE,E117&lt;&gt;0))</f>
        <v>0</v>
      </c>
    </row>
    <row r="118" spans="1:8" hidden="1" x14ac:dyDescent="0.25">
      <c r="A118" s="44">
        <f>'Chart of Accounts'!A113</f>
        <v>5553</v>
      </c>
      <c r="B118" s="44">
        <f>'Chart of Accounts'!D113</f>
        <v>540</v>
      </c>
      <c r="C118" s="15" t="str">
        <f>'Chart of Accounts'!B113</f>
        <v>Brokerage expense</v>
      </c>
      <c r="D118" s="25">
        <f>(SUMIFS(DR,ACNumber2,"="&amp;A118) - SUMIFS(CR,ACNumber2,"="&amp;A118))+Table43[[#This Row],[DR]]</f>
        <v>0</v>
      </c>
      <c r="H118" s="11" t="b">
        <f>OR(IF(ISERR(#REF!&lt;&gt;0),FALSE,#REF!&lt;&gt;0),IF(ISERR(#REF!&lt;&gt;0),FALSE,#REF!&lt;&gt;0),IF(ISERR(D118&lt;&gt;0),FALSE,D118&lt;&gt;0),IF(ISERR(E118&lt;&gt;0),FALSE,E118&lt;&gt;0))</f>
        <v>0</v>
      </c>
    </row>
    <row r="119" spans="1:8" hidden="1" x14ac:dyDescent="0.25">
      <c r="A119" s="44">
        <f>'Chart of Accounts'!A114</f>
        <v>5554</v>
      </c>
      <c r="B119" s="44">
        <f>'Chart of Accounts'!D114</f>
        <v>540</v>
      </c>
      <c r="C119" s="15" t="str">
        <f>'Chart of Accounts'!B114</f>
        <v>Management and administration expense</v>
      </c>
      <c r="D119" s="25">
        <f>(SUMIFS(DR,ACNumber2,"="&amp;A119) - SUMIFS(CR,ACNumber2,"="&amp;A119))+Table43[[#This Row],[DR]]</f>
        <v>0</v>
      </c>
      <c r="H119" s="11" t="b">
        <f>OR(IF(ISERR(#REF!&lt;&gt;0),FALSE,#REF!&lt;&gt;0),IF(ISERR(#REF!&lt;&gt;0),FALSE,#REF!&lt;&gt;0),IF(ISERR(D119&lt;&gt;0),FALSE,D119&lt;&gt;0),IF(ISERR(E119&lt;&gt;0),FALSE,E119&lt;&gt;0))</f>
        <v>0</v>
      </c>
    </row>
    <row r="120" spans="1:8" hidden="1" x14ac:dyDescent="0.25">
      <c r="A120" s="44">
        <f>'Chart of Accounts'!A115</f>
        <v>5555</v>
      </c>
      <c r="B120" s="44">
        <f>'Chart of Accounts'!D115</f>
        <v>540</v>
      </c>
      <c r="C120" s="15" t="str">
        <f>'Chart of Accounts'!B115</f>
        <v>Other professional expense</v>
      </c>
      <c r="D120" s="25">
        <f>(SUMIFS(DR,ACNumber2,"="&amp;A120) - SUMIFS(CR,ACNumber2,"="&amp;A120))+Table43[[#This Row],[DR]]</f>
        <v>0</v>
      </c>
      <c r="H120" s="11" t="b">
        <f>OR(IF(ISERR(#REF!&lt;&gt;0),FALSE,#REF!&lt;&gt;0),IF(ISERR(#REF!&lt;&gt;0),FALSE,#REF!&lt;&gt;0),IF(ISERR(D120&lt;&gt;0),FALSE,D120&lt;&gt;0),IF(ISERR(E120&lt;&gt;0),FALSE,E120&lt;&gt;0))</f>
        <v>0</v>
      </c>
    </row>
    <row r="121" spans="1:8" hidden="1" x14ac:dyDescent="0.25">
      <c r="A121" s="44">
        <f>'Chart of Accounts'!A116</f>
        <v>5556</v>
      </c>
      <c r="B121" s="44">
        <f>'Chart of Accounts'!D116</f>
        <v>540</v>
      </c>
      <c r="C121" s="15" t="str">
        <f>'Chart of Accounts'!B116</f>
        <v>Consulting expense</v>
      </c>
      <c r="D121" s="25">
        <f>(SUMIFS(DR,ACNumber2,"="&amp;A121) - SUMIFS(CR,ACNumber2,"="&amp;A121))+Table43[[#This Row],[DR]]</f>
        <v>0</v>
      </c>
      <c r="H121" s="11" t="b">
        <f>OR(IF(ISERR(#REF!&lt;&gt;0),FALSE,#REF!&lt;&gt;0),IF(ISERR(#REF!&lt;&gt;0),FALSE,#REF!&lt;&gt;0),IF(ISERR(D121&lt;&gt;0),FALSE,D121&lt;&gt;0),IF(ISERR(E121&lt;&gt;0),FALSE,E121&lt;&gt;0))</f>
        <v>0</v>
      </c>
    </row>
    <row r="122" spans="1:8" hidden="1" x14ac:dyDescent="0.25">
      <c r="A122" s="44">
        <f>'Chart of Accounts'!A117</f>
        <v>5600</v>
      </c>
      <c r="B122" s="44">
        <f>'Chart of Accounts'!D117</f>
        <v>550</v>
      </c>
      <c r="C122" s="15" t="str">
        <f>'Chart of Accounts'!B117</f>
        <v>Rent expense</v>
      </c>
      <c r="D122" s="25">
        <f>(SUMIFS(DR,ACNumber2,"="&amp;A122) - SUMIFS(CR,ACNumber2,"="&amp;A122))+Table43[[#This Row],[DR]]</f>
        <v>0</v>
      </c>
      <c r="H122" s="11" t="b">
        <f>OR(IF(ISERR(#REF!&lt;&gt;0),FALSE,#REF!&lt;&gt;0),IF(ISERR(#REF!&lt;&gt;0),FALSE,#REF!&lt;&gt;0),IF(ISERR(D122&lt;&gt;0),FALSE,D122&lt;&gt;0),IF(ISERR(E122&lt;&gt;0),FALSE,E122&lt;&gt;0))</f>
        <v>0</v>
      </c>
    </row>
    <row r="123" spans="1:8" hidden="1" x14ac:dyDescent="0.25">
      <c r="A123" s="44">
        <f>'Chart of Accounts'!A118</f>
        <v>5601</v>
      </c>
      <c r="B123" s="44">
        <f>'Chart of Accounts'!D118</f>
        <v>550</v>
      </c>
      <c r="C123" s="15" t="str">
        <f>'Chart of Accounts'!B118</f>
        <v>Maintenance expense</v>
      </c>
      <c r="D123" s="25">
        <f>(SUMIFS(DR,ACNumber2,"="&amp;A123) - SUMIFS(CR,ACNumber2,"="&amp;A123))+Table43[[#This Row],[DR]]</f>
        <v>0</v>
      </c>
      <c r="H123" s="11" t="b">
        <f>OR(IF(ISERR(#REF!&lt;&gt;0),FALSE,#REF!&lt;&gt;0),IF(ISERR(#REF!&lt;&gt;0),FALSE,#REF!&lt;&gt;0),IF(ISERR(D123&lt;&gt;0),FALSE,D123&lt;&gt;0),IF(ISERR(E123&lt;&gt;0),FALSE,E123&lt;&gt;0))</f>
        <v>0</v>
      </c>
    </row>
    <row r="124" spans="1:8" hidden="1" x14ac:dyDescent="0.25">
      <c r="A124" s="44">
        <f>'Chart of Accounts'!A119</f>
        <v>5602</v>
      </c>
      <c r="B124" s="44">
        <f>'Chart of Accounts'!D119</f>
        <v>550</v>
      </c>
      <c r="C124" s="15" t="str">
        <f>'Chart of Accounts'!B119</f>
        <v>Property tax expense</v>
      </c>
      <c r="D124" s="25">
        <f>(SUMIFS(DR,ACNumber2,"="&amp;A124) - SUMIFS(CR,ACNumber2,"="&amp;A124))+Table43[[#This Row],[DR]]</f>
        <v>0</v>
      </c>
      <c r="H124" s="11" t="b">
        <f>OR(IF(ISERR(#REF!&lt;&gt;0),FALSE,#REF!&lt;&gt;0),IF(ISERR(#REF!&lt;&gt;0),FALSE,#REF!&lt;&gt;0),IF(ISERR(D124&lt;&gt;0),FALSE,D124&lt;&gt;0),IF(ISERR(E124&lt;&gt;0),FALSE,E124&lt;&gt;0))</f>
        <v>0</v>
      </c>
    </row>
    <row r="125" spans="1:8" hidden="1" x14ac:dyDescent="0.25">
      <c r="A125" s="44">
        <f>'Chart of Accounts'!A120</f>
        <v>5603</v>
      </c>
      <c r="B125" s="44">
        <f>'Chart of Accounts'!D120</f>
        <v>550</v>
      </c>
      <c r="C125" s="15" t="str">
        <f>'Chart of Accounts'!B120</f>
        <v>Utilities expense</v>
      </c>
      <c r="D125" s="25">
        <f>(SUMIFS(DR,ACNumber2,"="&amp;A125) - SUMIFS(CR,ACNumber2,"="&amp;A125))+Table43[[#This Row],[DR]]</f>
        <v>0</v>
      </c>
      <c r="H125" s="11" t="b">
        <f>OR(IF(ISERR(#REF!&lt;&gt;0),FALSE,#REF!&lt;&gt;0),IF(ISERR(#REF!&lt;&gt;0),FALSE,#REF!&lt;&gt;0),IF(ISERR(D125&lt;&gt;0),FALSE,D125&lt;&gt;0),IF(ISERR(E125&lt;&gt;0),FALSE,E125&lt;&gt;0))</f>
        <v>0</v>
      </c>
    </row>
    <row r="126" spans="1:8" hidden="1" x14ac:dyDescent="0.25">
      <c r="A126" s="44">
        <f>'Chart of Accounts'!A121</f>
        <v>5604</v>
      </c>
      <c r="B126" s="44">
        <f>'Chart of Accounts'!D121</f>
        <v>550</v>
      </c>
      <c r="C126" s="15" t="str">
        <f>'Chart of Accounts'!B121</f>
        <v>Equipment rental expense</v>
      </c>
      <c r="D126" s="25">
        <f>(SUMIFS(DR,ACNumber2,"="&amp;A126) - SUMIFS(CR,ACNumber2,"="&amp;A126))+Table43[[#This Row],[DR]]</f>
        <v>0</v>
      </c>
      <c r="H126" s="11" t="b">
        <f>OR(IF(ISERR(#REF!&lt;&gt;0),FALSE,#REF!&lt;&gt;0),IF(ISERR(#REF!&lt;&gt;0),FALSE,#REF!&lt;&gt;0),IF(ISERR(D126&lt;&gt;0),FALSE,D126&lt;&gt;0),IF(ISERR(E126&lt;&gt;0),FALSE,E126&lt;&gt;0))</f>
        <v>0</v>
      </c>
    </row>
    <row r="127" spans="1:8" hidden="1" x14ac:dyDescent="0.25">
      <c r="A127" s="44">
        <f>'Chart of Accounts'!A122</f>
        <v>5605</v>
      </c>
      <c r="B127" s="44">
        <f>'Chart of Accounts'!D122</f>
        <v>550</v>
      </c>
      <c r="C127" s="15" t="str">
        <f>'Chart of Accounts'!B122</f>
        <v>Storage expense</v>
      </c>
      <c r="D127" s="25">
        <f>(SUMIFS(DR,ACNumber2,"="&amp;A127) - SUMIFS(CR,ACNumber2,"="&amp;A127))+Table43[[#This Row],[DR]]</f>
        <v>0</v>
      </c>
      <c r="H127" s="11" t="b">
        <f>OR(IF(ISERR(#REF!&lt;&gt;0),FALSE,#REF!&lt;&gt;0),IF(ISERR(#REF!&lt;&gt;0),FALSE,#REF!&lt;&gt;0),IF(ISERR(D127&lt;&gt;0),FALSE,D127&lt;&gt;0),IF(ISERR(E127&lt;&gt;0),FALSE,E127&lt;&gt;0))</f>
        <v>0</v>
      </c>
    </row>
    <row r="128" spans="1:8" hidden="1" x14ac:dyDescent="0.25">
      <c r="A128" s="44">
        <f>'Chart of Accounts'!A123</f>
        <v>5606</v>
      </c>
      <c r="B128" s="44">
        <f>'Chart of Accounts'!D123</f>
        <v>550</v>
      </c>
      <c r="C128" s="15" t="str">
        <f>'Chart of Accounts'!B123</f>
        <v>Repairs and maintenance expense</v>
      </c>
      <c r="D128" s="25">
        <f>(SUMIFS(DR,ACNumber2,"="&amp;A128) - SUMIFS(CR,ACNumber2,"="&amp;A128))+Table43[[#This Row],[DR]]</f>
        <v>0</v>
      </c>
      <c r="H128" s="11" t="b">
        <f>OR(IF(ISERR(#REF!&lt;&gt;0),FALSE,#REF!&lt;&gt;0),IF(ISERR(#REF!&lt;&gt;0),FALSE,#REF!&lt;&gt;0),IF(ISERR(D128&lt;&gt;0),FALSE,D128&lt;&gt;0),IF(ISERR(E128&lt;&gt;0),FALSE,E128&lt;&gt;0))</f>
        <v>0</v>
      </c>
    </row>
    <row r="129" spans="1:8" hidden="1" x14ac:dyDescent="0.25">
      <c r="A129" s="44">
        <f>'Chart of Accounts'!A124</f>
        <v>5650</v>
      </c>
      <c r="B129" s="44">
        <f>'Chart of Accounts'!D124</f>
        <v>555</v>
      </c>
      <c r="C129" s="15" t="str">
        <f>'Chart of Accounts'!B124</f>
        <v>Salaries and wages expense</v>
      </c>
      <c r="D129" s="25">
        <f>(SUMIFS(DR,ACNumber2,"="&amp;A129) - SUMIFS(CR,ACNumber2,"="&amp;A129))+Table43[[#This Row],[DR]]</f>
        <v>0</v>
      </c>
      <c r="H129" s="11" t="b">
        <f>OR(IF(ISERR(#REF!&lt;&gt;0),FALSE,#REF!&lt;&gt;0),IF(ISERR(#REF!&lt;&gt;0),FALSE,#REF!&lt;&gt;0),IF(ISERR(D129&lt;&gt;0),FALSE,D129&lt;&gt;0),IF(ISERR(E129&lt;&gt;0),FALSE,E129&lt;&gt;0))</f>
        <v>0</v>
      </c>
    </row>
    <row r="130" spans="1:8" hidden="1" x14ac:dyDescent="0.25">
      <c r="A130" s="44">
        <f>'Chart of Accounts'!A125</f>
        <v>5651</v>
      </c>
      <c r="B130" s="44">
        <f>'Chart of Accounts'!D125</f>
        <v>555</v>
      </c>
      <c r="C130" s="15" t="str">
        <f>'Chart of Accounts'!B125</f>
        <v>Subcontracts expense</v>
      </c>
      <c r="D130" s="25">
        <f>(SUMIFS(DR,ACNumber2,"="&amp;A130) - SUMIFS(CR,ACNumber2,"="&amp;A130))+Table43[[#This Row],[DR]]</f>
        <v>0</v>
      </c>
      <c r="H130" s="11" t="b">
        <f>OR(IF(ISERR(#REF!&lt;&gt;0),FALSE,#REF!&lt;&gt;0),IF(ISERR(#REF!&lt;&gt;0),FALSE,#REF!&lt;&gt;0),IF(ISERR(D130&lt;&gt;0),FALSE,D130&lt;&gt;0),IF(ISERR(E130&lt;&gt;0),FALSE,E130&lt;&gt;0))</f>
        <v>0</v>
      </c>
    </row>
    <row r="131" spans="1:8" hidden="1" x14ac:dyDescent="0.25">
      <c r="A131" s="44">
        <f>'Chart of Accounts'!A126</f>
        <v>5700</v>
      </c>
      <c r="B131" s="44">
        <f>'Chart of Accounts'!D126</f>
        <v>570</v>
      </c>
      <c r="C131" s="15" t="str">
        <f>'Chart of Accounts'!B126</f>
        <v>Telephone expense</v>
      </c>
      <c r="D131" s="25">
        <f>(SUMIFS(DR,ACNumber2,"="&amp;A131) - SUMIFS(CR,ACNumber2,"="&amp;A131))+Table43[[#This Row],[DR]]</f>
        <v>0</v>
      </c>
      <c r="H131" s="11" t="b">
        <f>OR(IF(ISERR(#REF!&lt;&gt;0),FALSE,#REF!&lt;&gt;0),IF(ISERR(#REF!&lt;&gt;0),FALSE,#REF!&lt;&gt;0),IF(ISERR(D131&lt;&gt;0),FALSE,D131&lt;&gt;0),IF(ISERR(E131&lt;&gt;0),FALSE,E131&lt;&gt;0))</f>
        <v>0</v>
      </c>
    </row>
    <row r="132" spans="1:8" hidden="1" x14ac:dyDescent="0.25">
      <c r="A132" s="44">
        <f>'Chart of Accounts'!A127</f>
        <v>5701</v>
      </c>
      <c r="B132" s="44">
        <f>'Chart of Accounts'!D127</f>
        <v>570</v>
      </c>
      <c r="C132" s="15" t="str">
        <f>'Chart of Accounts'!B127</f>
        <v>Internet expense</v>
      </c>
      <c r="D132" s="25">
        <f>(SUMIFS(DR,ACNumber2,"="&amp;A132) - SUMIFS(CR,ACNumber2,"="&amp;A132))+Table43[[#This Row],[DR]]</f>
        <v>0</v>
      </c>
      <c r="H132" s="11" t="b">
        <f>OR(IF(ISERR(#REF!&lt;&gt;0),FALSE,#REF!&lt;&gt;0),IF(ISERR(#REF!&lt;&gt;0),FALSE,#REF!&lt;&gt;0),IF(ISERR(D132&lt;&gt;0),FALSE,D132&lt;&gt;0),IF(ISERR(E132&lt;&gt;0),FALSE,E132&lt;&gt;0))</f>
        <v>0</v>
      </c>
    </row>
    <row r="133" spans="1:8" hidden="1" x14ac:dyDescent="0.25">
      <c r="A133" s="44">
        <f>'Chart of Accounts'!A128</f>
        <v>5750</v>
      </c>
      <c r="B133" s="44">
        <f>'Chart of Accounts'!D128</f>
        <v>575</v>
      </c>
      <c r="C133" s="15" t="str">
        <f>'Chart of Accounts'!B128</f>
        <v>Travel expense</v>
      </c>
      <c r="D133" s="25">
        <f>(SUMIFS(DR,ACNumber2,"="&amp;A133) - SUMIFS(CR,ACNumber2,"="&amp;A133))+Table43[[#This Row],[DR]]</f>
        <v>0</v>
      </c>
      <c r="H133" s="11" t="b">
        <f>OR(IF(ISERR(#REF!&lt;&gt;0),FALSE,#REF!&lt;&gt;0),IF(ISERR(#REF!&lt;&gt;0),FALSE,#REF!&lt;&gt;0),IF(ISERR(D133&lt;&gt;0),FALSE,D133&lt;&gt;0),IF(ISERR(E133&lt;&gt;0),FALSE,E133&lt;&gt;0))</f>
        <v>0</v>
      </c>
    </row>
    <row r="134" spans="1:8" hidden="1" x14ac:dyDescent="0.25">
      <c r="A134" s="44">
        <f>'Chart of Accounts'!A129</f>
        <v>5800</v>
      </c>
      <c r="B134" s="44">
        <f>'Chart of Accounts'!D129</f>
        <v>580</v>
      </c>
      <c r="C134" s="15" t="str">
        <f>'Chart of Accounts'!B129</f>
        <v>Income taxes expense</v>
      </c>
      <c r="D134" s="25">
        <f>(SUMIFS(DR,ACNumber2,"="&amp;A134) - SUMIFS(CR,ACNumber2,"="&amp;A134))+Table43[[#This Row],[DR]]</f>
        <v>0</v>
      </c>
      <c r="H134" s="11" t="b">
        <f>OR(IF(ISERR(#REF!&lt;&gt;0),FALSE,#REF!&lt;&gt;0),IF(ISERR(#REF!&lt;&gt;0),FALSE,#REF!&lt;&gt;0),IF(ISERR(D134&lt;&gt;0),FALSE,D134&lt;&gt;0),IF(ISERR(E134&lt;&gt;0),FALSE,E134&lt;&gt;0))</f>
        <v>0</v>
      </c>
    </row>
    <row r="135" spans="1:8" hidden="1" x14ac:dyDescent="0.25">
      <c r="A135" s="44">
        <f>'Chart of Accounts'!A130</f>
        <v>0</v>
      </c>
      <c r="B135" s="44">
        <f>'Chart of Accounts'!D130</f>
        <v>0</v>
      </c>
      <c r="C135" s="15">
        <f>'Chart of Accounts'!B130</f>
        <v>0</v>
      </c>
      <c r="H135" s="11" t="b">
        <f>OR(IF(ISERR(#REF!&lt;&gt;0),FALSE,#REF!&lt;&gt;0),IF(ISERR(#REF!&lt;&gt;0),FALSE,#REF!&lt;&gt;0),IF(ISERR(D135&lt;&gt;0),FALSE,D135&lt;&gt;0),IF(ISERR(E135&lt;&gt;0),FALSE,E135&lt;&gt;0))</f>
        <v>0</v>
      </c>
    </row>
    <row r="136" spans="1:8" x14ac:dyDescent="0.25">
      <c r="A136" s="102"/>
      <c r="B136" s="102"/>
      <c r="D136" s="84">
        <f>SUBTOTAL(109,Table4[DR])</f>
        <v>9110</v>
      </c>
      <c r="E136" s="85">
        <f>SUBTOTAL(109,Table4[CR])</f>
        <v>9110</v>
      </c>
      <c r="H136" s="11" t="b">
        <f>OR(IF(ISERR(#REF!&lt;&gt;0),FALSE,#REF!&lt;&gt;0),IF(ISERR(#REF!&lt;&gt;0),FALSE,#REF!&lt;&gt;0),IF(ISERR(D136&lt;&gt;0),FALSE,D136&lt;&gt;0),IF(ISERR(E136&lt;&gt;0),FALSE,E136&lt;&gt;0))</f>
        <v>1</v>
      </c>
    </row>
  </sheetData>
  <sheetProtection password="E582" sheet="1" objects="1" scenarios="1" selectLockedCells="1" sort="0" autoFilter="0"/>
  <autoFilter ref="H7:H136" xr:uid="{00000000-0009-0000-0000-000004000000}">
    <filterColumn colId="0">
      <filters>
        <filter val="TRUE"/>
      </filters>
    </filterColumn>
  </autoFilter>
  <mergeCells count="4">
    <mergeCell ref="D3:E3"/>
    <mergeCell ref="A3:C3"/>
    <mergeCell ref="A1:E1"/>
    <mergeCell ref="A2:E2"/>
  </mergeCells>
  <phoneticPr fontId="0" type="noConversion"/>
  <pageMargins left="0.70866141732283472" right="0.70866141732283472" top="0.74803149606299213" bottom="0.74803149606299213" header="0.31496062992125984" footer="0.31496062992125984"/>
  <pageSetup scale="82" orientation="portrait" r:id="rId1"/>
  <rowBreaks count="1" manualBreakCount="1">
    <brk id="59" max="4" man="1"/>
  </rowBreaks>
  <colBreaks count="1" manualBreakCount="1">
    <brk id="5" max="1048575" man="1"/>
  </colBreaks>
  <ignoredErrors>
    <ignoredError sqref="D66 D70 D80:D82 D10:D37 D85:D134 D79" calculatedColumn="1"/>
    <ignoredError sqref="H83 H66 H70" formula="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F70"/>
  <sheetViews>
    <sheetView topLeftCell="A4" zoomScaleNormal="100" workbookViewId="0">
      <selection activeCell="F7" sqref="F7"/>
    </sheetView>
  </sheetViews>
  <sheetFormatPr defaultColWidth="9.109375" defaultRowHeight="13.8" x14ac:dyDescent="0.25"/>
  <cols>
    <col min="1" max="1" width="8.88671875" style="55" customWidth="1"/>
    <col min="2" max="2" width="51.6640625" style="55" customWidth="1"/>
    <col min="3" max="3" width="21.109375" style="55" customWidth="1"/>
    <col min="4" max="4" width="9.109375" style="55"/>
    <col min="5" max="5" width="14.109375" style="55" customWidth="1"/>
    <col min="6" max="6" width="18.6640625" style="55" customWidth="1"/>
    <col min="7" max="16384" width="9.109375" style="55"/>
  </cols>
  <sheetData>
    <row r="1" spans="1:6" x14ac:dyDescent="0.25">
      <c r="A1" s="124" t="str">
        <f>StudentName</f>
        <v>Dhrumil Patel</v>
      </c>
      <c r="B1" s="124"/>
      <c r="C1" s="57" t="str">
        <f>TeacherName</f>
        <v>Mr. Mirza</v>
      </c>
    </row>
    <row r="3" spans="1:6" ht="21" x14ac:dyDescent="0.4">
      <c r="A3" s="121" t="str">
        <f>CompanyName</f>
        <v>Kane's Pro Shop</v>
      </c>
      <c r="B3" s="121"/>
      <c r="C3" s="121"/>
    </row>
    <row r="4" spans="1:6" ht="14.4" x14ac:dyDescent="0.25">
      <c r="A4" s="122" t="s">
        <v>59</v>
      </c>
      <c r="B4" s="122"/>
      <c r="C4" s="122"/>
    </row>
    <row r="5" spans="1:6" ht="14.4" x14ac:dyDescent="0.25">
      <c r="A5" s="123" t="str">
        <f>CONCATENATE("AS AT ",TEXT(CompanyYearEnd,"MMMM DD, YYYY"))</f>
        <v>AS AT April 30, 2003</v>
      </c>
      <c r="B5" s="123"/>
      <c r="C5" s="123"/>
    </row>
    <row r="6" spans="1:6" ht="15" thickBot="1" x14ac:dyDescent="0.3">
      <c r="A6" s="58"/>
      <c r="B6" s="58"/>
      <c r="C6" s="58"/>
    </row>
    <row r="7" spans="1:6" ht="15" thickBot="1" x14ac:dyDescent="0.3">
      <c r="A7" s="27" t="s">
        <v>60</v>
      </c>
      <c r="B7" s="59"/>
      <c r="C7" s="60">
        <f>CompanyYear</f>
        <v>2003</v>
      </c>
      <c r="E7" s="55" t="s">
        <v>91</v>
      </c>
      <c r="F7" s="50" t="s">
        <v>66</v>
      </c>
    </row>
    <row r="8" spans="1:6" ht="14.4" x14ac:dyDescent="0.25">
      <c r="A8" s="54"/>
      <c r="B8" s="54"/>
      <c r="C8" s="61" t="s">
        <v>65</v>
      </c>
      <c r="F8" s="55" t="b">
        <f>TRUE</f>
        <v>1</v>
      </c>
    </row>
    <row r="9" spans="1:6" ht="14.4" x14ac:dyDescent="0.25">
      <c r="A9" s="51" t="s">
        <v>61</v>
      </c>
      <c r="B9" s="52"/>
      <c r="C9" s="62"/>
      <c r="F9" s="55" t="b">
        <f>TRUE</f>
        <v>1</v>
      </c>
    </row>
    <row r="10" spans="1:6" ht="14.4" x14ac:dyDescent="0.25">
      <c r="A10" s="53" t="s">
        <v>82</v>
      </c>
      <c r="B10" s="54"/>
      <c r="C10" s="30"/>
      <c r="F10" s="55" t="b">
        <f>TRUE</f>
        <v>1</v>
      </c>
    </row>
    <row r="11" spans="1:6" ht="14.4" x14ac:dyDescent="0.25">
      <c r="A11" s="54"/>
      <c r="B11" s="55" t="str">
        <f t="shared" ref="B11:B21" si="0">VLOOKUP(E11,Table2,2,FALSE)</f>
        <v>Cash</v>
      </c>
      <c r="C11" s="28">
        <f>SUMIFS('Trial Balance'!D:D,'Trial Balance'!B:B,"="&amp;BS!E11)-SUMIFS('Trial Balance'!E:E,'Trial Balance'!B:B,"="&amp;BS!E11)</f>
        <v>2960</v>
      </c>
      <c r="E11" s="55">
        <v>100</v>
      </c>
      <c r="F11" s="55" t="b">
        <f t="shared" ref="F11:F22" si="1">OR(IF(ISERR(C11&lt;&gt;0),FALSE,C11&lt;&gt;0))</f>
        <v>1</v>
      </c>
    </row>
    <row r="12" spans="1:6" ht="14.4" x14ac:dyDescent="0.25">
      <c r="A12" s="54"/>
      <c r="B12" s="55" t="str">
        <f t="shared" si="0"/>
        <v>Accounts receivable</v>
      </c>
      <c r="C12" s="28">
        <f>SUMIFS('Trial Balance'!D:D,'Trial Balance'!B:B,"="&amp;BS!E12)-SUMIFS('Trial Balance'!E:E,'Trial Balance'!B:B,"="&amp;BS!E12)</f>
        <v>470</v>
      </c>
      <c r="E12" s="55">
        <v>120</v>
      </c>
      <c r="F12" s="55" t="b">
        <f t="shared" si="1"/>
        <v>1</v>
      </c>
    </row>
    <row r="13" spans="1:6" ht="14.4" hidden="1" x14ac:dyDescent="0.25">
      <c r="A13" s="54"/>
      <c r="B13" s="55" t="str">
        <f t="shared" si="0"/>
        <v>Notes receivable</v>
      </c>
      <c r="C13" s="28">
        <f>SUMIFS('Trial Balance'!D:D,'Trial Balance'!B:B,"="&amp;BS!E13)-SUMIFS('Trial Balance'!E:E,'Trial Balance'!B:B,"="&amp;BS!E13)</f>
        <v>0</v>
      </c>
      <c r="E13" s="55">
        <v>130</v>
      </c>
      <c r="F13" s="55" t="b">
        <f t="shared" si="1"/>
        <v>0</v>
      </c>
    </row>
    <row r="14" spans="1:6" ht="14.4" hidden="1" x14ac:dyDescent="0.25">
      <c r="A14" s="54"/>
      <c r="B14" s="55" t="str">
        <f t="shared" si="0"/>
        <v>Interest receivable</v>
      </c>
      <c r="C14" s="28">
        <f>SUMIFS('Trial Balance'!D:D,'Trial Balance'!B:B,"="&amp;BS!E14)-SUMIFS('Trial Balance'!E:E,'Trial Balance'!B:B,"="&amp;BS!E14)</f>
        <v>0</v>
      </c>
      <c r="E14" s="55">
        <v>125</v>
      </c>
      <c r="F14" s="55" t="b">
        <f t="shared" si="1"/>
        <v>0</v>
      </c>
    </row>
    <row r="15" spans="1:6" ht="14.4" hidden="1" x14ac:dyDescent="0.25">
      <c r="A15" s="54"/>
      <c r="B15" s="55" t="str">
        <f t="shared" si="0"/>
        <v>HST recoverable</v>
      </c>
      <c r="C15" s="28">
        <f>SUMIFS('Trial Balance'!D:D,'Trial Balance'!B:B,"="&amp;BS!E15)-SUMIFS('Trial Balance'!E:E,'Trial Balance'!B:B,"="&amp;BS!E15)</f>
        <v>0</v>
      </c>
      <c r="E15" s="55">
        <v>135</v>
      </c>
      <c r="F15" s="55" t="b">
        <f t="shared" si="1"/>
        <v>0</v>
      </c>
    </row>
    <row r="16" spans="1:6" ht="14.4" hidden="1" x14ac:dyDescent="0.25">
      <c r="A16" s="54"/>
      <c r="B16" s="55" t="str">
        <f t="shared" si="0"/>
        <v>Supplies</v>
      </c>
      <c r="C16" s="28">
        <f>SUMIFS('Trial Balance'!D:D,'Trial Balance'!B:B,"="&amp;BS!E16)-SUMIFS('Trial Balance'!E:E,'Trial Balance'!B:B,"="&amp;BS!E16)</f>
        <v>0</v>
      </c>
      <c r="E16" s="55">
        <v>137</v>
      </c>
      <c r="F16" s="55" t="b">
        <f t="shared" si="1"/>
        <v>0</v>
      </c>
    </row>
    <row r="17" spans="1:6" ht="14.4" hidden="1" x14ac:dyDescent="0.25">
      <c r="A17" s="54"/>
      <c r="B17" s="55" t="str">
        <f t="shared" si="0"/>
        <v>Inventory</v>
      </c>
      <c r="C17" s="28">
        <f>SUMIFS('Trial Balance'!D:D,'Trial Balance'!B:B,"="&amp;BS!E17)-SUMIFS('Trial Balance'!E:E,'Trial Balance'!B:B,"="&amp;BS!E17)</f>
        <v>0</v>
      </c>
      <c r="E17" s="55">
        <v>140</v>
      </c>
      <c r="F17" s="55" t="b">
        <f t="shared" si="1"/>
        <v>0</v>
      </c>
    </row>
    <row r="18" spans="1:6" ht="14.4" hidden="1" x14ac:dyDescent="0.25">
      <c r="A18" s="54"/>
      <c r="B18" s="55" t="str">
        <f t="shared" si="0"/>
        <v>Loans receivable</v>
      </c>
      <c r="C18" s="28">
        <f>SUMIFS('Trial Balance'!D:D,'Trial Balance'!B:B,"="&amp;BS!E18)-SUMIFS('Trial Balance'!E:E,'Trial Balance'!B:B,"="&amp;BS!E18)</f>
        <v>0</v>
      </c>
      <c r="E18" s="55">
        <v>150</v>
      </c>
      <c r="F18" s="55" t="b">
        <f t="shared" si="1"/>
        <v>0</v>
      </c>
    </row>
    <row r="19" spans="1:6" ht="14.4" hidden="1" x14ac:dyDescent="0.25">
      <c r="A19" s="54"/>
      <c r="B19" s="55" t="str">
        <f t="shared" si="0"/>
        <v>Income taxes receivable</v>
      </c>
      <c r="C19" s="28">
        <f>SUMIFS('Trial Balance'!D:D,'Trial Balance'!B:B,"="&amp;BS!E19)-SUMIFS('Trial Balance'!E:E,'Trial Balance'!B:B,"="&amp;BS!E19)</f>
        <v>0</v>
      </c>
      <c r="E19" s="55">
        <v>155</v>
      </c>
      <c r="F19" s="55" t="b">
        <f t="shared" si="1"/>
        <v>0</v>
      </c>
    </row>
    <row r="20" spans="1:6" ht="14.4" x14ac:dyDescent="0.25">
      <c r="A20" s="54"/>
      <c r="B20" s="55" t="str">
        <f t="shared" si="0"/>
        <v>Prepaids</v>
      </c>
      <c r="C20" s="28">
        <f>SUMIFS('Trial Balance'!D:D,'Trial Balance'!B:B,"="&amp;BS!E20)-SUMIFS('Trial Balance'!E:E,'Trial Balance'!B:B,"="&amp;BS!E20)</f>
        <v>0</v>
      </c>
      <c r="E20" s="55">
        <v>160</v>
      </c>
      <c r="F20" s="55" t="b">
        <f t="shared" si="1"/>
        <v>0</v>
      </c>
    </row>
    <row r="21" spans="1:6" ht="14.4" hidden="1" x14ac:dyDescent="0.25">
      <c r="A21" s="54"/>
      <c r="B21" s="55" t="str">
        <f t="shared" si="0"/>
        <v>Investments</v>
      </c>
      <c r="C21" s="28">
        <f>SUMIFS('Trial Balance'!D:D,'Trial Balance'!B:B,"="&amp;BS!E21)-SUMIFS('Trial Balance'!E:E,'Trial Balance'!B:B,"="&amp;BS!E21)</f>
        <v>0</v>
      </c>
      <c r="E21" s="55">
        <v>175</v>
      </c>
      <c r="F21" s="55" t="b">
        <f t="shared" si="1"/>
        <v>0</v>
      </c>
    </row>
    <row r="22" spans="1:6" ht="14.4" x14ac:dyDescent="0.25">
      <c r="A22" s="54"/>
      <c r="C22" s="29">
        <f>SUM(C11:C21)</f>
        <v>3430</v>
      </c>
      <c r="F22" s="55" t="b">
        <f t="shared" si="1"/>
        <v>1</v>
      </c>
    </row>
    <row r="23" spans="1:6" ht="14.4" x14ac:dyDescent="0.25">
      <c r="A23" s="53"/>
      <c r="C23" s="30"/>
      <c r="F23" s="55" t="b">
        <f>TRUE</f>
        <v>1</v>
      </c>
    </row>
    <row r="24" spans="1:6" ht="14.4" x14ac:dyDescent="0.25">
      <c r="A24" s="53" t="s">
        <v>83</v>
      </c>
      <c r="C24" s="30"/>
      <c r="F24" s="55" t="b">
        <f>TRUE</f>
        <v>1</v>
      </c>
    </row>
    <row r="25" spans="1:6" ht="14.4" hidden="1" x14ac:dyDescent="0.25">
      <c r="A25" s="54"/>
      <c r="B25" s="55" t="str">
        <f>VLOOKUP(E25,Table2,2,FALSE)</f>
        <v>Property, plant, and equipment</v>
      </c>
      <c r="C25" s="30">
        <f>SUMIFS('Trial Balance'!D:D,'Trial Balance'!B:B,"="&amp;BS!E25)-SUMIFS('Trial Balance'!E:E,'Trial Balance'!B:B,"="&amp;BS!E25)</f>
        <v>0</v>
      </c>
      <c r="E25" s="55">
        <v>180</v>
      </c>
      <c r="F25" s="55" t="b">
        <f t="shared" ref="F25:F29" si="2">OR(IF(ISERR(C25&lt;&gt;0),FALSE,C25&lt;&gt;0))</f>
        <v>0</v>
      </c>
    </row>
    <row r="26" spans="1:6" ht="14.4" hidden="1" x14ac:dyDescent="0.25">
      <c r="A26" s="54"/>
      <c r="B26" s="55" t="str">
        <f>VLOOKUP(E26,Table2,2,FALSE)</f>
        <v>Accumulated amortization - PPE</v>
      </c>
      <c r="C26" s="30">
        <f>SUMIFS('Trial Balance'!D:D,'Trial Balance'!B:B,"="&amp;BS!E26)-SUMIFS('Trial Balance'!E:E,'Trial Balance'!B:B,"="&amp;BS!E26)</f>
        <v>0</v>
      </c>
      <c r="E26" s="55">
        <v>181</v>
      </c>
      <c r="F26" s="55" t="b">
        <f t="shared" si="2"/>
        <v>0</v>
      </c>
    </row>
    <row r="27" spans="1:6" ht="14.4" hidden="1" x14ac:dyDescent="0.25">
      <c r="A27" s="54"/>
      <c r="B27" s="55" t="str">
        <f>VLOOKUP(E27,Table2,2,FALSE)</f>
        <v>Goodwill</v>
      </c>
      <c r="C27" s="30">
        <f>SUMIFS('Trial Balance'!D:D,'Trial Balance'!B:B,"="&amp;BS!E27)-SUMIFS('Trial Balance'!E:E,'Trial Balance'!B:B,"="&amp;BS!E27)</f>
        <v>0</v>
      </c>
      <c r="E27" s="55">
        <v>190</v>
      </c>
      <c r="F27" s="55" t="b">
        <f t="shared" si="2"/>
        <v>0</v>
      </c>
    </row>
    <row r="28" spans="1:6" ht="14.4" hidden="1" x14ac:dyDescent="0.25">
      <c r="A28" s="54"/>
      <c r="B28" s="55" t="str">
        <f>VLOOKUP(E28,Table2,2,FALSE)</f>
        <v>Incorporation costs</v>
      </c>
      <c r="C28" s="30">
        <f>SUMIFS('Trial Balance'!D:D,'Trial Balance'!B:B,"="&amp;BS!E28)-SUMIFS('Trial Balance'!E:E,'Trial Balance'!B:B,"="&amp;BS!E28)</f>
        <v>0</v>
      </c>
      <c r="E28" s="55">
        <v>195</v>
      </c>
      <c r="F28" s="55" t="b">
        <f t="shared" si="2"/>
        <v>0</v>
      </c>
    </row>
    <row r="29" spans="1:6" ht="14.4" hidden="1" x14ac:dyDescent="0.25">
      <c r="A29" s="54"/>
      <c r="C29" s="29">
        <f>SUM(C25:C28)</f>
        <v>0</v>
      </c>
      <c r="F29" s="55" t="b">
        <f t="shared" si="2"/>
        <v>0</v>
      </c>
    </row>
    <row r="30" spans="1:6" ht="14.4" x14ac:dyDescent="0.25">
      <c r="A30" s="54"/>
      <c r="C30" s="30"/>
      <c r="F30" s="55" t="b">
        <f>TRUE</f>
        <v>1</v>
      </c>
    </row>
    <row r="31" spans="1:6" ht="15" thickBot="1" x14ac:dyDescent="0.3">
      <c r="A31" s="54"/>
      <c r="C31" s="31">
        <f>SUM(C22,C29)</f>
        <v>3430</v>
      </c>
      <c r="F31" s="55" t="b">
        <f>OR(IF(ISERR(C31&lt;&gt;0),FALSE,C31&lt;&gt;0))</f>
        <v>1</v>
      </c>
    </row>
    <row r="32" spans="1:6" ht="14.4" x14ac:dyDescent="0.25">
      <c r="A32" s="32" t="s">
        <v>60</v>
      </c>
      <c r="C32" s="63"/>
      <c r="F32" s="55" t="b">
        <f>TRUE</f>
        <v>1</v>
      </c>
    </row>
    <row r="33" spans="1:6" ht="14.4" x14ac:dyDescent="0.25">
      <c r="A33" s="51" t="s">
        <v>84</v>
      </c>
      <c r="C33" s="64"/>
      <c r="F33" s="55" t="b">
        <f>TRUE</f>
        <v>1</v>
      </c>
    </row>
    <row r="34" spans="1:6" ht="14.4" x14ac:dyDescent="0.25">
      <c r="A34" s="53" t="s">
        <v>82</v>
      </c>
      <c r="C34" s="30"/>
      <c r="F34" s="55" t="b">
        <f>TRUE</f>
        <v>1</v>
      </c>
    </row>
    <row r="35" spans="1:6" ht="14.4" hidden="1" x14ac:dyDescent="0.25">
      <c r="A35" s="54"/>
      <c r="B35" s="55" t="str">
        <f t="shared" ref="B35:B45" si="3">VLOOKUP(E35,Table2,2,FALSE)</f>
        <v>Short term bank loans</v>
      </c>
      <c r="C35" s="28">
        <f>SUMIFS('Trial Balance'!E:E,'Trial Balance'!B:B,"="&amp;BS!E35)-SUMIFS('Trial Balance'!D:D,'Trial Balance'!B:B,"="&amp;BS!E35)</f>
        <v>0</v>
      </c>
      <c r="E35" s="55">
        <v>200</v>
      </c>
      <c r="F35" s="55" t="b">
        <f t="shared" ref="F35:F46" si="4">OR(IF(ISERR(C35&lt;&gt;0),FALSE,C35&lt;&gt;0))</f>
        <v>0</v>
      </c>
    </row>
    <row r="36" spans="1:6" ht="14.4" hidden="1" x14ac:dyDescent="0.25">
      <c r="A36" s="54"/>
      <c r="B36" s="55" t="str">
        <f t="shared" si="3"/>
        <v>Short term other loans</v>
      </c>
      <c r="C36" s="28">
        <f>SUMIFS('Trial Balance'!E:E,'Trial Balance'!B:B,"="&amp;BS!E36)-SUMIFS('Trial Balance'!D:D,'Trial Balance'!B:B,"="&amp;BS!E36)</f>
        <v>0</v>
      </c>
      <c r="E36" s="55">
        <v>205</v>
      </c>
      <c r="F36" s="55" t="b">
        <f t="shared" si="4"/>
        <v>0</v>
      </c>
    </row>
    <row r="37" spans="1:6" ht="14.4" hidden="1" x14ac:dyDescent="0.25">
      <c r="A37" s="54"/>
      <c r="B37" s="55" t="str">
        <f t="shared" si="3"/>
        <v>Current portion of long term bank loans</v>
      </c>
      <c r="C37" s="28">
        <f>SUMIFS('Trial Balance'!E:E,'Trial Balance'!B:B,"="&amp;BS!E37)-SUMIFS('Trial Balance'!D:D,'Trial Balance'!B:B,"="&amp;BS!E37)</f>
        <v>0</v>
      </c>
      <c r="E37" s="55">
        <v>206</v>
      </c>
      <c r="F37" s="55" t="b">
        <f t="shared" si="4"/>
        <v>0</v>
      </c>
    </row>
    <row r="38" spans="1:6" ht="14.4" x14ac:dyDescent="0.25">
      <c r="A38" s="54"/>
      <c r="B38" s="55" t="str">
        <f t="shared" si="3"/>
        <v>Unearned revenue</v>
      </c>
      <c r="C38" s="28">
        <f>SUMIFS('Trial Balance'!E:E,'Trial Balance'!B:B,"="&amp;BS!E38)-SUMIFS('Trial Balance'!D:D,'Trial Balance'!B:B,"="&amp;BS!E38)</f>
        <v>0</v>
      </c>
      <c r="E38" s="55">
        <v>207</v>
      </c>
      <c r="F38" s="55" t="b">
        <f t="shared" si="4"/>
        <v>0</v>
      </c>
    </row>
    <row r="39" spans="1:6" ht="14.4" x14ac:dyDescent="0.25">
      <c r="A39" s="54"/>
      <c r="B39" s="55" t="str">
        <f t="shared" si="3"/>
        <v>Accounts payable</v>
      </c>
      <c r="C39" s="28">
        <f>SUMIFS('Trial Balance'!E:E,'Trial Balance'!B:B,"="&amp;BS!E39)-SUMIFS('Trial Balance'!D:D,'Trial Balance'!B:B,"="&amp;BS!E39)</f>
        <v>940</v>
      </c>
      <c r="E39" s="55">
        <v>210</v>
      </c>
      <c r="F39" s="55" t="b">
        <f t="shared" si="4"/>
        <v>1</v>
      </c>
    </row>
    <row r="40" spans="1:6" ht="14.4" hidden="1" x14ac:dyDescent="0.25">
      <c r="A40" s="54"/>
      <c r="B40" s="55" t="str">
        <f t="shared" si="3"/>
        <v>Interest payable</v>
      </c>
      <c r="C40" s="28">
        <f>SUMIFS('Trial Balance'!E:E,'Trial Balance'!B:B,"="&amp;BS!E40)-SUMIFS('Trial Balance'!D:D,'Trial Balance'!B:B,"="&amp;BS!E40)</f>
        <v>0</v>
      </c>
      <c r="E40" s="55">
        <v>211</v>
      </c>
      <c r="F40" s="55" t="b">
        <f t="shared" si="4"/>
        <v>0</v>
      </c>
    </row>
    <row r="41" spans="1:6" ht="14.4" hidden="1" x14ac:dyDescent="0.25">
      <c r="A41" s="54"/>
      <c r="B41" s="55" t="str">
        <f t="shared" si="3"/>
        <v>Notes payable</v>
      </c>
      <c r="C41" s="28">
        <f>SUMIFS('Trial Balance'!E:E,'Trial Balance'!B:B,"="&amp;BS!E41)-SUMIFS('Trial Balance'!D:D,'Trial Balance'!B:B,"="&amp;BS!E41)</f>
        <v>0</v>
      </c>
      <c r="E41" s="55">
        <v>212</v>
      </c>
      <c r="F41" s="55" t="b">
        <f t="shared" si="4"/>
        <v>0</v>
      </c>
    </row>
    <row r="42" spans="1:6" ht="14.4" hidden="1" x14ac:dyDescent="0.25">
      <c r="A42" s="54"/>
      <c r="B42" s="55" t="str">
        <f t="shared" si="3"/>
        <v>Salaries payable</v>
      </c>
      <c r="C42" s="28">
        <f>SUMIFS('Trial Balance'!E:E,'Trial Balance'!B:B,"="&amp;BS!E42)-SUMIFS('Trial Balance'!D:D,'Trial Balance'!B:B,"="&amp;BS!E42)</f>
        <v>0</v>
      </c>
      <c r="E42" s="55">
        <v>220</v>
      </c>
      <c r="F42" s="55" t="b">
        <f t="shared" si="4"/>
        <v>0</v>
      </c>
    </row>
    <row r="43" spans="1:6" ht="14.4" hidden="1" x14ac:dyDescent="0.25">
      <c r="A43" s="54"/>
      <c r="B43" s="55" t="str">
        <f t="shared" si="3"/>
        <v>HST payable</v>
      </c>
      <c r="C43" s="28">
        <f>SUMIFS('Trial Balance'!E:E,'Trial Balance'!B:B,"="&amp;BS!E43)-SUMIFS('Trial Balance'!D:D,'Trial Balance'!B:B,"="&amp;BS!E43)</f>
        <v>0</v>
      </c>
      <c r="E43" s="55">
        <v>225</v>
      </c>
      <c r="F43" s="55" t="b">
        <f t="shared" si="4"/>
        <v>0</v>
      </c>
    </row>
    <row r="44" spans="1:6" ht="14.4" hidden="1" x14ac:dyDescent="0.25">
      <c r="A44" s="54"/>
      <c r="B44" s="55" t="str">
        <f t="shared" si="3"/>
        <v>Income taxes payable</v>
      </c>
      <c r="C44" s="28">
        <f>SUMIFS('Trial Balance'!E:E,'Trial Balance'!B:B,"="&amp;BS!E44)-SUMIFS('Trial Balance'!D:D,'Trial Balance'!B:B,"="&amp;BS!E44)</f>
        <v>0</v>
      </c>
      <c r="E44" s="55">
        <v>230</v>
      </c>
      <c r="F44" s="55" t="b">
        <f t="shared" si="4"/>
        <v>0</v>
      </c>
    </row>
    <row r="45" spans="1:6" ht="14.4" hidden="1" x14ac:dyDescent="0.25">
      <c r="A45" s="54"/>
      <c r="B45" s="55" t="str">
        <f t="shared" si="3"/>
        <v>Dividends payable</v>
      </c>
      <c r="C45" s="28">
        <f>SUMIFS('Trial Balance'!E:E,'Trial Balance'!B:B,"="&amp;BS!E45)-SUMIFS('Trial Balance'!D:D,'Trial Balance'!B:B,"="&amp;BS!E45)</f>
        <v>0</v>
      </c>
      <c r="E45" s="55">
        <v>246</v>
      </c>
      <c r="F45" s="55" t="b">
        <f t="shared" si="4"/>
        <v>0</v>
      </c>
    </row>
    <row r="46" spans="1:6" ht="14.4" x14ac:dyDescent="0.25">
      <c r="A46" s="54"/>
      <c r="C46" s="29">
        <f>SUM(C35:C45)</f>
        <v>940</v>
      </c>
      <c r="F46" s="55" t="b">
        <f t="shared" si="4"/>
        <v>1</v>
      </c>
    </row>
    <row r="47" spans="1:6" ht="14.4" x14ac:dyDescent="0.25">
      <c r="A47" s="54"/>
      <c r="C47" s="30"/>
      <c r="F47" s="55" t="b">
        <f>TRUE</f>
        <v>1</v>
      </c>
    </row>
    <row r="48" spans="1:6" ht="14.4" x14ac:dyDescent="0.25">
      <c r="A48" s="53" t="s">
        <v>83</v>
      </c>
      <c r="C48" s="30"/>
      <c r="F48" s="55" t="b">
        <f>TRUE</f>
        <v>1</v>
      </c>
    </row>
    <row r="49" spans="1:6" ht="14.4" hidden="1" x14ac:dyDescent="0.25">
      <c r="A49" s="54"/>
      <c r="B49" s="55" t="str">
        <f>VLOOKUP(E49,Table2,2,FALSE)</f>
        <v>Long term bank loans</v>
      </c>
      <c r="C49" s="30">
        <f>SUMIFS('Trial Balance'!E:E,'Trial Balance'!B:B,"="&amp;BS!E49)-SUMIFS('Trial Balance'!D:D,'Trial Balance'!B:B,"="&amp;BS!E49)</f>
        <v>0</v>
      </c>
      <c r="E49" s="55">
        <v>250</v>
      </c>
      <c r="F49" s="55" t="b">
        <f t="shared" ref="F49:F54" si="5">OR(IF(ISERR(C49&lt;&gt;0),FALSE,C49&lt;&gt;0))</f>
        <v>0</v>
      </c>
    </row>
    <row r="50" spans="1:6" ht="14.4" hidden="1" x14ac:dyDescent="0.25">
      <c r="A50" s="54"/>
      <c r="B50" s="55" t="str">
        <f>VLOOKUP(E50,Table2,2,FALSE)</f>
        <v>Long term other loans</v>
      </c>
      <c r="C50" s="30">
        <f>SUMIFS('Trial Balance'!E:E,'Trial Balance'!B:B,"="&amp;BS!E50)-SUMIFS('Trial Balance'!D:D,'Trial Balance'!B:B,"="&amp;BS!E50)</f>
        <v>0</v>
      </c>
      <c r="E50" s="55">
        <v>251</v>
      </c>
      <c r="F50" s="55" t="b">
        <f t="shared" si="5"/>
        <v>0</v>
      </c>
    </row>
    <row r="51" spans="1:6" ht="14.4" hidden="1" x14ac:dyDescent="0.25">
      <c r="A51" s="54"/>
      <c r="B51" s="55" t="str">
        <f>VLOOKUP(E51,Table2,2,FALSE)</f>
        <v>Mortgages payable</v>
      </c>
      <c r="C51" s="30">
        <f>SUMIFS('Trial Balance'!E:E,'Trial Balance'!B:B,"="&amp;BS!E51)-SUMIFS('Trial Balance'!D:D,'Trial Balance'!B:B,"="&amp;BS!E51)</f>
        <v>0</v>
      </c>
      <c r="E51" s="55">
        <v>252</v>
      </c>
      <c r="F51" s="55" t="b">
        <f t="shared" si="5"/>
        <v>0</v>
      </c>
    </row>
    <row r="52" spans="1:6" ht="14.4" hidden="1" x14ac:dyDescent="0.25">
      <c r="A52" s="54"/>
      <c r="B52" s="55" t="str">
        <f>VLOOKUP(E52,Table2,2,FALSE)</f>
        <v>Deferred income taxes</v>
      </c>
      <c r="C52" s="30">
        <f>SUMIFS('Trial Balance'!E:E,'Trial Balance'!B:B,"="&amp;BS!E52)-SUMIFS('Trial Balance'!D:D,'Trial Balance'!B:B,"="&amp;BS!E52)</f>
        <v>0</v>
      </c>
      <c r="E52" s="55">
        <v>255</v>
      </c>
      <c r="F52" s="55" t="b">
        <f t="shared" si="5"/>
        <v>0</v>
      </c>
    </row>
    <row r="53" spans="1:6" ht="14.4" hidden="1" x14ac:dyDescent="0.25">
      <c r="A53" s="32"/>
      <c r="C53" s="29">
        <f>SUM(C49:C52)</f>
        <v>0</v>
      </c>
      <c r="F53" s="55" t="b">
        <f t="shared" si="5"/>
        <v>0</v>
      </c>
    </row>
    <row r="54" spans="1:6" ht="14.4" x14ac:dyDescent="0.25">
      <c r="A54" s="32"/>
      <c r="C54" s="29">
        <f>C46+C53</f>
        <v>940</v>
      </c>
      <c r="F54" s="55" t="b">
        <f t="shared" si="5"/>
        <v>1</v>
      </c>
    </row>
    <row r="55" spans="1:6" ht="14.4" x14ac:dyDescent="0.25">
      <c r="A55" s="32"/>
      <c r="C55" s="30" t="s">
        <v>60</v>
      </c>
      <c r="F55" s="55" t="b">
        <f>TRUE</f>
        <v>1</v>
      </c>
    </row>
    <row r="56" spans="1:6" ht="14.4" x14ac:dyDescent="0.25">
      <c r="A56" s="51" t="str">
        <f>IF(C60&gt;0,"SHAREHOLDERS' EQUITY","OWNER'S EQUITY")</f>
        <v>OWNER'S EQUITY</v>
      </c>
      <c r="C56" s="30"/>
      <c r="F56" s="55" t="b">
        <f>TRUE</f>
        <v>1</v>
      </c>
    </row>
    <row r="57" spans="1:6" ht="14.4" x14ac:dyDescent="0.25">
      <c r="A57" s="56"/>
      <c r="B57" s="55" t="str">
        <f t="shared" ref="B57:B63" si="6">VLOOKUP(E57,Table2,2,FALSE)</f>
        <v>Owner's capital</v>
      </c>
      <c r="C57" s="30">
        <f>SUMIFS('Trial Balance'!E:E,'Trial Balance'!B:B,"="&amp;BS!E57)-SUMIFS('Trial Balance'!D:D,'Trial Balance'!B:B,"="&amp;BS!E57)</f>
        <v>6000</v>
      </c>
      <c r="E57" s="55">
        <v>300</v>
      </c>
      <c r="F57" s="55" t="b">
        <f>OR(IF(ISERR(C57&lt;&gt;0),FALSE,C57&lt;&gt;0))</f>
        <v>1</v>
      </c>
    </row>
    <row r="58" spans="1:6" ht="14.4" hidden="1" x14ac:dyDescent="0.25">
      <c r="A58" s="54"/>
      <c r="B58" s="55" t="str">
        <f t="shared" si="6"/>
        <v>Owner's investment</v>
      </c>
      <c r="C58" s="30">
        <f>SUMIFS('Trial Balance'!E:E,'Trial Balance'!B:B,"="&amp;BS!E58)-SUMIFS('Trial Balance'!D:D,'Trial Balance'!B:B,"="&amp;BS!E58)</f>
        <v>0</v>
      </c>
      <c r="E58" s="55">
        <v>301</v>
      </c>
      <c r="F58" s="55" t="b">
        <f>OR(IF(ISERR(C58&lt;&gt;0),FALSE,C58&lt;&gt;0))</f>
        <v>0</v>
      </c>
    </row>
    <row r="59" spans="1:6" ht="14.4" hidden="1" x14ac:dyDescent="0.25">
      <c r="A59" s="54"/>
      <c r="B59" s="55" t="str">
        <f t="shared" si="6"/>
        <v>Owner's drawings</v>
      </c>
      <c r="C59" s="30">
        <f>SUMIFS('Trial Balance'!E:E,'Trial Balance'!B:B,"="&amp;BS!E59)-SUMIFS('Trial Balance'!D:D,'Trial Balance'!B:B,"="&amp;BS!E59)</f>
        <v>0</v>
      </c>
      <c r="E59" s="55">
        <v>302</v>
      </c>
      <c r="F59" s="55" t="b">
        <f>OR(IF(ISERR(C59&lt;&gt;0),FALSE,C59&lt;&gt;0))</f>
        <v>0</v>
      </c>
    </row>
    <row r="60" spans="1:6" ht="14.4" hidden="1" x14ac:dyDescent="0.25">
      <c r="A60" s="54"/>
      <c r="B60" s="55" t="str">
        <f t="shared" si="6"/>
        <v>Common shares</v>
      </c>
      <c r="C60" s="30">
        <f>SUMIFS('Trial Balance'!E:E,'Trial Balance'!B:B,"="&amp;BS!E60)-SUMIFS('Trial Balance'!D:D,'Trial Balance'!B:B,"="&amp;BS!E60)</f>
        <v>0</v>
      </c>
      <c r="E60" s="55">
        <v>310</v>
      </c>
      <c r="F60" s="55" t="b">
        <f t="shared" ref="F60:F63" si="7">OR(IF(ISERR(C60&lt;&gt;0),FALSE,C60&lt;&gt;0))</f>
        <v>0</v>
      </c>
    </row>
    <row r="61" spans="1:6" ht="14.4" hidden="1" x14ac:dyDescent="0.25">
      <c r="A61" s="54"/>
      <c r="B61" s="55" t="str">
        <f t="shared" si="6"/>
        <v>Preferred shares</v>
      </c>
      <c r="C61" s="30">
        <f>SUMIFS('Trial Balance'!E:E,'Trial Balance'!B:B,"="&amp;BS!E61)-SUMIFS('Trial Balance'!D:D,'Trial Balance'!B:B,"="&amp;BS!E61)</f>
        <v>0</v>
      </c>
      <c r="E61" s="55">
        <v>320</v>
      </c>
      <c r="F61" s="55" t="b">
        <f t="shared" si="7"/>
        <v>0</v>
      </c>
    </row>
    <row r="62" spans="1:6" ht="14.4" hidden="1" x14ac:dyDescent="0.25">
      <c r="A62" s="54"/>
      <c r="B62" s="55" t="str">
        <f t="shared" si="6"/>
        <v>Retained earnings</v>
      </c>
      <c r="C62" s="30">
        <f>SUMIFS('Trial Balance'!E:E,'Trial Balance'!B:B,"="&amp;BS!E62)-SUMIFS('Trial Balance'!D:D,'Trial Balance'!B:B,"="&amp;BS!E62)</f>
        <v>0</v>
      </c>
      <c r="E62" s="55">
        <v>330</v>
      </c>
      <c r="F62" s="55" t="b">
        <f t="shared" si="7"/>
        <v>0</v>
      </c>
    </row>
    <row r="63" spans="1:6" ht="14.4" hidden="1" x14ac:dyDescent="0.25">
      <c r="A63" s="54"/>
      <c r="B63" s="55" t="str">
        <f t="shared" si="6"/>
        <v>Dividends</v>
      </c>
      <c r="C63" s="30">
        <f>SUMIFS('Trial Balance'!E:E,'Trial Balance'!B:B,"="&amp;BS!E63)-SUMIFS('Trial Balance'!D:D,'Trial Balance'!B:B,"="&amp;BS!E63)</f>
        <v>0</v>
      </c>
      <c r="E63" s="55">
        <v>340</v>
      </c>
      <c r="F63" s="55" t="b">
        <f t="shared" si="7"/>
        <v>0</v>
      </c>
    </row>
    <row r="64" spans="1:6" ht="14.4" x14ac:dyDescent="0.25">
      <c r="B64" s="53" t="str">
        <f>IF(C64&gt;=0,"Net income","Net loss")</f>
        <v>Net loss</v>
      </c>
      <c r="C64" s="33">
        <f>Net_Income</f>
        <v>-3510</v>
      </c>
      <c r="F64" s="55" t="b">
        <f>OR(IF(ISERR(C64&lt;&gt;0),FALSE,C64&lt;&gt;0))</f>
        <v>1</v>
      </c>
    </row>
    <row r="65" spans="1:6" ht="14.4" x14ac:dyDescent="0.25">
      <c r="A65" s="54"/>
      <c r="B65" s="54"/>
      <c r="C65" s="30">
        <f>SUM(C57:C64)</f>
        <v>2490</v>
      </c>
      <c r="F65" s="55" t="b">
        <f>OR(IF(ISERR(C65&lt;&gt;0),FALSE,C65&lt;&gt;0))</f>
        <v>1</v>
      </c>
    </row>
    <row r="66" spans="1:6" ht="14.4" x14ac:dyDescent="0.25">
      <c r="A66" s="54"/>
      <c r="B66" s="54"/>
      <c r="C66" s="65"/>
      <c r="F66" s="55" t="b">
        <f>TRUE</f>
        <v>1</v>
      </c>
    </row>
    <row r="67" spans="1:6" ht="15" thickBot="1" x14ac:dyDescent="0.3">
      <c r="A67" s="54"/>
      <c r="B67" s="54"/>
      <c r="C67" s="31">
        <f>SUM(C54,C65)</f>
        <v>3430</v>
      </c>
      <c r="F67" s="55" t="b">
        <f>OR(IF(ISERR(C67&lt;&gt;0),FALSE,C67&lt;&gt;0))</f>
        <v>1</v>
      </c>
    </row>
    <row r="68" spans="1:6" ht="14.4" x14ac:dyDescent="0.25">
      <c r="A68" s="54"/>
      <c r="B68" s="54"/>
      <c r="C68" s="66"/>
    </row>
    <row r="69" spans="1:6" ht="14.4" x14ac:dyDescent="0.25">
      <c r="A69" s="54"/>
      <c r="B69" s="54"/>
      <c r="C69" s="66"/>
    </row>
    <row r="70" spans="1:6" ht="14.4" x14ac:dyDescent="0.25">
      <c r="A70" s="54"/>
      <c r="B70" s="54"/>
      <c r="C70" s="66"/>
    </row>
  </sheetData>
  <sheetProtection password="E582" sheet="1" objects="1" scenarios="1" selectLockedCells="1" autoFilter="0"/>
  <autoFilter ref="F7:F67" xr:uid="{00000000-0009-0000-0000-000005000000}">
    <filterColumn colId="0">
      <filters>
        <filter val="TRUE"/>
      </filters>
    </filterColumn>
  </autoFilter>
  <mergeCells count="4">
    <mergeCell ref="A3:C3"/>
    <mergeCell ref="A4:C4"/>
    <mergeCell ref="A5:C5"/>
    <mergeCell ref="A1:B1"/>
  </mergeCells>
  <pageMargins left="0.70866141732283472" right="0.70866141732283472" top="0.55118110236220474" bottom="0.55118110236220474" header="0.11811023622047245" footer="0.1181102362204724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G53"/>
  <sheetViews>
    <sheetView zoomScaleNormal="100" workbookViewId="0">
      <selection activeCell="G7" sqref="G7"/>
    </sheetView>
  </sheetViews>
  <sheetFormatPr defaultColWidth="9.109375" defaultRowHeight="13.8" x14ac:dyDescent="0.25"/>
  <cols>
    <col min="1" max="1" width="8" style="55" customWidth="1"/>
    <col min="2" max="2" width="12.44140625" style="55" customWidth="1"/>
    <col min="3" max="3" width="40.109375" style="55" customWidth="1"/>
    <col min="4" max="4" width="21.109375" style="55" customWidth="1"/>
    <col min="5" max="5" width="9.109375" style="55"/>
    <col min="6" max="6" width="14.109375" style="55" customWidth="1"/>
    <col min="7" max="7" width="18.6640625" style="55" customWidth="1"/>
    <col min="8" max="16384" width="9.109375" style="55"/>
  </cols>
  <sheetData>
    <row r="1" spans="1:7" x14ac:dyDescent="0.25">
      <c r="A1" s="124" t="str">
        <f>StudentName</f>
        <v>Dhrumil Patel</v>
      </c>
      <c r="B1" s="124"/>
      <c r="C1" s="124"/>
      <c r="D1" s="57" t="str">
        <f>TeacherName</f>
        <v>Mr. Mirza</v>
      </c>
    </row>
    <row r="3" spans="1:7" ht="21" x14ac:dyDescent="0.4">
      <c r="A3" s="125" t="str">
        <f>CompanyName</f>
        <v>Kane's Pro Shop</v>
      </c>
      <c r="B3" s="125"/>
      <c r="C3" s="125"/>
      <c r="D3" s="125"/>
    </row>
    <row r="4" spans="1:7" x14ac:dyDescent="0.25">
      <c r="A4" s="126" t="s">
        <v>101</v>
      </c>
      <c r="B4" s="126"/>
      <c r="C4" s="126"/>
      <c r="D4" s="126"/>
    </row>
    <row r="5" spans="1:7" x14ac:dyDescent="0.25">
      <c r="A5" s="126" t="str">
        <f>CONCATENATE("FOR THE YEAR ENDING ",TEXT(CompanyYearEnd,"MMMM DD, YYYY"))</f>
        <v>FOR THE YEAR ENDING April 30, 2003</v>
      </c>
      <c r="B5" s="126"/>
      <c r="C5" s="126"/>
      <c r="D5" s="126"/>
    </row>
    <row r="6" spans="1:7" ht="15" thickBot="1" x14ac:dyDescent="0.3">
      <c r="A6" s="59"/>
      <c r="B6" s="59"/>
      <c r="C6" s="59"/>
      <c r="D6" s="67" t="s">
        <v>60</v>
      </c>
    </row>
    <row r="7" spans="1:7" ht="15" thickBot="1" x14ac:dyDescent="0.3">
      <c r="A7" s="27" t="s">
        <v>60</v>
      </c>
      <c r="B7" s="59"/>
      <c r="C7" s="59"/>
      <c r="D7" s="60">
        <f>CompanyYear</f>
        <v>2003</v>
      </c>
      <c r="F7" s="55" t="s">
        <v>91</v>
      </c>
      <c r="G7" s="50" t="s">
        <v>66</v>
      </c>
    </row>
    <row r="8" spans="1:7" ht="14.4" x14ac:dyDescent="0.25">
      <c r="A8" s="54"/>
      <c r="B8" s="54"/>
      <c r="C8" s="54"/>
      <c r="D8" s="61" t="s">
        <v>65</v>
      </c>
      <c r="G8" s="55" t="b">
        <f>TRUE</f>
        <v>1</v>
      </c>
    </row>
    <row r="9" spans="1:7" ht="14.4" x14ac:dyDescent="0.25">
      <c r="A9" s="68" t="s">
        <v>3</v>
      </c>
      <c r="B9" s="69"/>
      <c r="C9" s="69"/>
      <c r="D9" s="70"/>
      <c r="G9" s="55" t="b">
        <f>TRUE</f>
        <v>1</v>
      </c>
    </row>
    <row r="10" spans="1:7" ht="14.4" x14ac:dyDescent="0.25">
      <c r="A10" s="69"/>
      <c r="B10" s="86" t="str">
        <f>VLOOKUP(F10,Table2,2,FALSE)</f>
        <v>Revenue</v>
      </c>
      <c r="C10" s="69"/>
      <c r="D10" s="28">
        <f>SUMIFS('Trial Balance'!E:E,'Trial Balance'!B:B,"="&amp;F10)-SUMIFS('Trial Balance'!D:D,'Trial Balance'!B:B,"="&amp;F10)</f>
        <v>2170</v>
      </c>
      <c r="F10" s="55">
        <v>400</v>
      </c>
      <c r="G10" s="55" t="b">
        <f t="shared" ref="G10:G15" si="0">OR(IF(ISERR(D10&lt;&gt;0),FALSE,D10&lt;&gt;0))</f>
        <v>1</v>
      </c>
    </row>
    <row r="11" spans="1:7" ht="14.4" hidden="1" x14ac:dyDescent="0.25">
      <c r="A11" s="69"/>
      <c r="B11" s="86" t="str">
        <f>VLOOKUP(F11,Table2,2,FALSE)</f>
        <v>Interest income</v>
      </c>
      <c r="C11" s="69"/>
      <c r="D11" s="28">
        <f>SUMIFS('Trial Balance'!E:E,'Trial Balance'!B:B,"="&amp;F11)-SUMIFS('Trial Balance'!D:D,'Trial Balance'!B:B,"="&amp;F11)</f>
        <v>0</v>
      </c>
      <c r="F11" s="55">
        <v>401</v>
      </c>
      <c r="G11" s="55" t="b">
        <f t="shared" si="0"/>
        <v>0</v>
      </c>
    </row>
    <row r="12" spans="1:7" ht="14.4" hidden="1" x14ac:dyDescent="0.25">
      <c r="A12" s="69"/>
      <c r="B12" s="86" t="str">
        <f>VLOOKUP(F12,Table2,2,FALSE)</f>
        <v>Other income</v>
      </c>
      <c r="C12" s="69"/>
      <c r="D12" s="28">
        <f>SUMIFS('Trial Balance'!E:E,'Trial Balance'!B:B,"="&amp;F12)-SUMIFS('Trial Balance'!D:D,'Trial Balance'!B:B,"="&amp;F12)</f>
        <v>0</v>
      </c>
      <c r="F12" s="55">
        <v>402</v>
      </c>
      <c r="G12" s="55" t="b">
        <f t="shared" si="0"/>
        <v>0</v>
      </c>
    </row>
    <row r="13" spans="1:7" ht="14.4" hidden="1" x14ac:dyDescent="0.25">
      <c r="A13" s="69"/>
      <c r="B13" s="86" t="str">
        <f>VLOOKUP(F13,Table2,2,FALSE)</f>
        <v>Sales discounts</v>
      </c>
      <c r="C13" s="69"/>
      <c r="D13" s="28">
        <f>SUMIFS('Trial Balance'!E:E,'Trial Balance'!B:B,"="&amp;F13)-SUMIFS('Trial Balance'!D:D,'Trial Balance'!B:B,"="&amp;F13)</f>
        <v>0</v>
      </c>
      <c r="F13" s="55">
        <v>403</v>
      </c>
      <c r="G13" s="55" t="b">
        <f t="shared" si="0"/>
        <v>0</v>
      </c>
    </row>
    <row r="14" spans="1:7" ht="14.4" hidden="1" x14ac:dyDescent="0.25">
      <c r="A14" s="69"/>
      <c r="B14" s="86" t="str">
        <f>VLOOKUP(F14,Table2,2,FALSE)</f>
        <v>Sales returns and allowances</v>
      </c>
      <c r="C14" s="69"/>
      <c r="D14" s="28">
        <f>SUMIFS('Trial Balance'!E:E,'Trial Balance'!B:B,"="&amp;F14)-SUMIFS('Trial Balance'!D:D,'Trial Balance'!B:B,"="&amp;F14)</f>
        <v>0</v>
      </c>
      <c r="F14" s="55">
        <v>404</v>
      </c>
      <c r="G14" s="55" t="b">
        <f t="shared" si="0"/>
        <v>0</v>
      </c>
    </row>
    <row r="15" spans="1:7" ht="14.4" x14ac:dyDescent="0.25">
      <c r="A15" s="68" t="s">
        <v>60</v>
      </c>
      <c r="B15" s="53"/>
      <c r="C15" s="69"/>
      <c r="D15" s="83">
        <f>SUM(D10:D14)</f>
        <v>2170</v>
      </c>
      <c r="G15" s="55" t="b">
        <f t="shared" si="0"/>
        <v>1</v>
      </c>
    </row>
    <row r="16" spans="1:7" ht="14.4" x14ac:dyDescent="0.25">
      <c r="A16" s="69" t="s">
        <v>60</v>
      </c>
      <c r="B16" s="53"/>
      <c r="C16" s="69"/>
      <c r="D16" s="71"/>
      <c r="G16" s="55" t="b">
        <f>TRUE</f>
        <v>1</v>
      </c>
    </row>
    <row r="17" spans="1:7" ht="14.4" x14ac:dyDescent="0.25">
      <c r="A17" s="68" t="s">
        <v>104</v>
      </c>
      <c r="B17" s="53"/>
      <c r="C17" s="69"/>
      <c r="D17" s="70"/>
      <c r="G17" s="55" t="b">
        <f>TRUE</f>
        <v>1</v>
      </c>
    </row>
    <row r="18" spans="1:7" ht="14.4" x14ac:dyDescent="0.25">
      <c r="A18" s="69"/>
      <c r="B18" s="86" t="str">
        <f>VLOOKUP(F18,Table2,2,FALSE)</f>
        <v>Inventory - opening</v>
      </c>
      <c r="C18" s="69"/>
      <c r="D18" s="30">
        <f>SUMIFS('Trial Balance'!D:D,'Trial Balance'!B:B,"="&amp;F18)-SUMIFS('Trial Balance'!E:E,'Trial Balance'!B:B,"="&amp;F18)</f>
        <v>3500</v>
      </c>
      <c r="F18" s="55">
        <v>490</v>
      </c>
      <c r="G18" s="55" t="b">
        <f t="shared" ref="G18:G23" si="1">OR(IF(ISERR(D18&lt;&gt;0),FALSE,D18&lt;&gt;0))</f>
        <v>1</v>
      </c>
    </row>
    <row r="19" spans="1:7" ht="14.4" x14ac:dyDescent="0.25">
      <c r="A19" s="69"/>
      <c r="B19" s="86" t="str">
        <f>VLOOKUP(F19,Table2,2,FALSE)</f>
        <v>Purchases</v>
      </c>
      <c r="C19" s="69"/>
      <c r="D19" s="30">
        <f>SUMIFS('Trial Balance'!D:D,'Trial Balance'!B:B,"="&amp;F19)-SUMIFS('Trial Balance'!E:E,'Trial Balance'!B:B,"="&amp;F19)</f>
        <v>2100</v>
      </c>
      <c r="F19" s="55">
        <v>491</v>
      </c>
      <c r="G19" s="55" t="b">
        <f t="shared" si="1"/>
        <v>1</v>
      </c>
    </row>
    <row r="20" spans="1:7" ht="14.4" hidden="1" x14ac:dyDescent="0.25">
      <c r="A20" s="69"/>
      <c r="B20" s="86" t="str">
        <f>VLOOKUP(F20,Table2,2,FALSE)</f>
        <v>Purchase discounts</v>
      </c>
      <c r="C20" s="69"/>
      <c r="D20" s="30">
        <f>SUMIFS('Trial Balance'!D:D,'Trial Balance'!B:B,"="&amp;F20)-SUMIFS('Trial Balance'!E:E,'Trial Balance'!B:B,"="&amp;F20)</f>
        <v>0</v>
      </c>
      <c r="F20" s="55">
        <v>492</v>
      </c>
      <c r="G20" s="55" t="b">
        <f t="shared" si="1"/>
        <v>0</v>
      </c>
    </row>
    <row r="21" spans="1:7" ht="14.4" hidden="1" x14ac:dyDescent="0.25">
      <c r="A21" s="69"/>
      <c r="B21" s="86" t="str">
        <f>VLOOKUP(F21,Table2,2,FALSE)</f>
        <v>Purchase returns and allowances</v>
      </c>
      <c r="C21" s="69"/>
      <c r="D21" s="30">
        <f>SUMIFS('Trial Balance'!D:D,'Trial Balance'!B:B,"="&amp;F21)-SUMIFS('Trial Balance'!E:E,'Trial Balance'!B:B,"="&amp;F21)</f>
        <v>0</v>
      </c>
      <c r="F21" s="55">
        <v>493</v>
      </c>
      <c r="G21" s="55" t="b">
        <f t="shared" si="1"/>
        <v>0</v>
      </c>
    </row>
    <row r="22" spans="1:7" ht="14.4" hidden="1" x14ac:dyDescent="0.25">
      <c r="A22" s="69"/>
      <c r="B22" s="86" t="str">
        <f>VLOOKUP(F22,Table2,2,FALSE)</f>
        <v>Inventory - ending</v>
      </c>
      <c r="C22" s="69"/>
      <c r="D22" s="33">
        <f>SUMIFS('Trial Balance'!D:D,'Trial Balance'!B:B,"="&amp;F22)-SUMIFS('Trial Balance'!E:E,'Trial Balance'!B:B,"="&amp;F22)</f>
        <v>0</v>
      </c>
      <c r="F22" s="55">
        <v>494</v>
      </c>
      <c r="G22" s="55" t="b">
        <f t="shared" si="1"/>
        <v>0</v>
      </c>
    </row>
    <row r="23" spans="1:7" ht="14.4" x14ac:dyDescent="0.25">
      <c r="A23" s="72" t="s">
        <v>104</v>
      </c>
      <c r="B23" s="53"/>
      <c r="C23" s="69"/>
      <c r="D23" s="33">
        <f>D18+D19+D20+D21-D22</f>
        <v>5600</v>
      </c>
      <c r="G23" s="55" t="b">
        <f t="shared" si="1"/>
        <v>1</v>
      </c>
    </row>
    <row r="24" spans="1:7" ht="14.4" x14ac:dyDescent="0.25">
      <c r="A24" s="69" t="s">
        <v>60</v>
      </c>
      <c r="B24" s="53"/>
      <c r="C24" s="69"/>
      <c r="D24" s="30"/>
      <c r="G24" s="55" t="b">
        <f>TRUE</f>
        <v>1</v>
      </c>
    </row>
    <row r="25" spans="1:7" ht="14.4" x14ac:dyDescent="0.25">
      <c r="A25" s="68" t="s">
        <v>99</v>
      </c>
      <c r="B25" s="53"/>
      <c r="C25" s="69"/>
      <c r="D25" s="33">
        <f>D15-D23</f>
        <v>-3430</v>
      </c>
      <c r="G25" s="55" t="b">
        <f>OR(IF(ISERR(D25&lt;&gt;0),FALSE,D25&lt;&gt;0))</f>
        <v>1</v>
      </c>
    </row>
    <row r="26" spans="1:7" ht="14.4" x14ac:dyDescent="0.25">
      <c r="A26" s="68" t="s">
        <v>60</v>
      </c>
      <c r="B26" s="53"/>
      <c r="C26" s="69"/>
      <c r="D26" s="30"/>
      <c r="G26" s="55" t="b">
        <f>TRUE</f>
        <v>1</v>
      </c>
    </row>
    <row r="27" spans="1:7" ht="14.4" x14ac:dyDescent="0.25">
      <c r="A27" s="68" t="s">
        <v>100</v>
      </c>
      <c r="B27" s="53"/>
      <c r="C27" s="69"/>
      <c r="D27" s="30"/>
      <c r="G27" s="55" t="b">
        <f>TRUE</f>
        <v>1</v>
      </c>
    </row>
    <row r="28" spans="1:7" ht="14.4" hidden="1" x14ac:dyDescent="0.25">
      <c r="A28" s="69"/>
      <c r="B28" s="86" t="str">
        <f t="shared" ref="B28:B42" si="2">VLOOKUP(F28,Table2,2,FALSE)</f>
        <v>Advertising</v>
      </c>
      <c r="C28" s="69"/>
      <c r="D28" s="30">
        <f>SUMIFS('Trial Balance'!D:D,'Trial Balance'!B:B,"="&amp;F28)-SUMIFS('Trial Balance'!E:E,'Trial Balance'!B:B,"="&amp;F28)</f>
        <v>0</v>
      </c>
      <c r="F28" s="55">
        <v>500</v>
      </c>
      <c r="G28" s="55" t="b">
        <f t="shared" ref="G28:G42" si="3">OR(IF(ISERR(D28&lt;&gt;0),FALSE,D28&lt;&gt;0))</f>
        <v>0</v>
      </c>
    </row>
    <row r="29" spans="1:7" ht="14.4" hidden="1" x14ac:dyDescent="0.25">
      <c r="A29" s="69"/>
      <c r="B29" s="86" t="str">
        <f t="shared" si="2"/>
        <v>Amortization</v>
      </c>
      <c r="C29" s="69"/>
      <c r="D29" s="30">
        <f>SUMIFS('Trial Balance'!D:D,'Trial Balance'!B:B,"="&amp;F29)-SUMIFS('Trial Balance'!E:E,'Trial Balance'!B:B,"="&amp;F29)</f>
        <v>0</v>
      </c>
      <c r="F29" s="55">
        <v>505</v>
      </c>
      <c r="G29" s="55" t="b">
        <f t="shared" si="3"/>
        <v>0</v>
      </c>
    </row>
    <row r="30" spans="1:7" ht="14.4" hidden="1" x14ac:dyDescent="0.25">
      <c r="A30" s="69"/>
      <c r="B30" s="86" t="str">
        <f t="shared" si="2"/>
        <v>Automobile expenses</v>
      </c>
      <c r="C30" s="69"/>
      <c r="D30" s="30">
        <f>SUMIFS('Trial Balance'!D:D,'Trial Balance'!B:B,"="&amp;F30)-SUMIFS('Trial Balance'!E:E,'Trial Balance'!B:B,"="&amp;F30)</f>
        <v>0</v>
      </c>
      <c r="F30" s="55">
        <v>510</v>
      </c>
      <c r="G30" s="55" t="b">
        <f t="shared" si="3"/>
        <v>0</v>
      </c>
    </row>
    <row r="31" spans="1:7" ht="14.4" hidden="1" x14ac:dyDescent="0.25">
      <c r="A31" s="69"/>
      <c r="B31" s="86" t="str">
        <f t="shared" si="2"/>
        <v>Bad debts</v>
      </c>
      <c r="C31" s="69"/>
      <c r="D31" s="30">
        <f>SUMIFS('Trial Balance'!D:D,'Trial Balance'!B:B,"="&amp;F31)-SUMIFS('Trial Balance'!E:E,'Trial Balance'!B:B,"="&amp;F31)</f>
        <v>0</v>
      </c>
      <c r="F31" s="55">
        <v>515</v>
      </c>
      <c r="G31" s="55" t="b">
        <f t="shared" si="3"/>
        <v>0</v>
      </c>
    </row>
    <row r="32" spans="1:7" ht="14.4" hidden="1" x14ac:dyDescent="0.25">
      <c r="A32" s="69"/>
      <c r="B32" s="86" t="str">
        <f t="shared" si="2"/>
        <v>Bank service charges</v>
      </c>
      <c r="C32" s="69"/>
      <c r="D32" s="30">
        <f>SUMIFS('Trial Balance'!D:D,'Trial Balance'!B:B,"="&amp;F32)-SUMIFS('Trial Balance'!E:E,'Trial Balance'!B:B,"="&amp;F32)</f>
        <v>0</v>
      </c>
      <c r="F32" s="55">
        <v>520</v>
      </c>
      <c r="G32" s="55" t="b">
        <f t="shared" si="3"/>
        <v>0</v>
      </c>
    </row>
    <row r="33" spans="1:7" ht="14.4" hidden="1" x14ac:dyDescent="0.25">
      <c r="A33" s="69"/>
      <c r="B33" s="86" t="str">
        <f t="shared" si="2"/>
        <v>Insurance expense</v>
      </c>
      <c r="C33" s="69"/>
      <c r="D33" s="30">
        <f>SUMIFS('Trial Balance'!D:D,'Trial Balance'!B:B,"="&amp;F33)-SUMIFS('Trial Balance'!E:E,'Trial Balance'!B:B,"="&amp;F33)</f>
        <v>0</v>
      </c>
      <c r="F33" s="55">
        <v>530</v>
      </c>
      <c r="G33" s="55" t="b">
        <f t="shared" si="3"/>
        <v>0</v>
      </c>
    </row>
    <row r="34" spans="1:7" ht="14.4" hidden="1" x14ac:dyDescent="0.25">
      <c r="A34" s="69"/>
      <c r="B34" s="86" t="str">
        <f t="shared" si="2"/>
        <v>Interest</v>
      </c>
      <c r="C34" s="69"/>
      <c r="D34" s="30">
        <f>SUMIFS('Trial Balance'!D:D,'Trial Balance'!B:B,"="&amp;F34)-SUMIFS('Trial Balance'!E:E,'Trial Balance'!B:B,"="&amp;F34)</f>
        <v>0</v>
      </c>
      <c r="F34" s="55">
        <v>535</v>
      </c>
      <c r="G34" s="55" t="b">
        <f t="shared" si="3"/>
        <v>0</v>
      </c>
    </row>
    <row r="35" spans="1:7" ht="14.4" x14ac:dyDescent="0.25">
      <c r="A35" s="69"/>
      <c r="B35" s="86" t="str">
        <f t="shared" si="2"/>
        <v>Office expenses</v>
      </c>
      <c r="C35" s="69"/>
      <c r="D35" s="30">
        <f>SUMIFS('Trial Balance'!D:D,'Trial Balance'!B:B,"="&amp;F35)-SUMIFS('Trial Balance'!E:E,'Trial Balance'!B:B,"="&amp;F35)</f>
        <v>80</v>
      </c>
      <c r="F35" s="55">
        <v>525</v>
      </c>
      <c r="G35" s="55" t="b">
        <f t="shared" si="3"/>
        <v>1</v>
      </c>
    </row>
    <row r="36" spans="1:7" ht="14.4" hidden="1" x14ac:dyDescent="0.25">
      <c r="A36" s="69"/>
      <c r="B36" s="86" t="str">
        <f t="shared" si="2"/>
        <v>Promotion</v>
      </c>
      <c r="C36" s="69"/>
      <c r="D36" s="30">
        <f>SUMIFS('Trial Balance'!D:D,'Trial Balance'!B:B,"="&amp;F36)-SUMIFS('Trial Balance'!E:E,'Trial Balance'!B:B,"="&amp;F36)</f>
        <v>0</v>
      </c>
      <c r="F36" s="55">
        <v>501</v>
      </c>
      <c r="G36" s="55" t="b">
        <f t="shared" si="3"/>
        <v>0</v>
      </c>
    </row>
    <row r="37" spans="1:7" ht="14.4" hidden="1" x14ac:dyDescent="0.25">
      <c r="A37" s="69"/>
      <c r="B37" s="86" t="str">
        <f t="shared" si="2"/>
        <v>Professional fees</v>
      </c>
      <c r="C37" s="69"/>
      <c r="D37" s="30">
        <f>SUMIFS('Trial Balance'!D:D,'Trial Balance'!B:B,"="&amp;F37)-SUMIFS('Trial Balance'!E:E,'Trial Balance'!B:B,"="&amp;F37)</f>
        <v>0</v>
      </c>
      <c r="F37" s="55">
        <v>540</v>
      </c>
      <c r="G37" s="55" t="b">
        <f t="shared" si="3"/>
        <v>0</v>
      </c>
    </row>
    <row r="38" spans="1:7" ht="14.4" hidden="1" x14ac:dyDescent="0.25">
      <c r="A38" s="69"/>
      <c r="B38" s="86" t="str">
        <f t="shared" si="2"/>
        <v>Rent and maintenance</v>
      </c>
      <c r="C38" s="69"/>
      <c r="D38" s="30">
        <f>SUMIFS('Trial Balance'!D:D,'Trial Balance'!B:B,"="&amp;F38)-SUMIFS('Trial Balance'!E:E,'Trial Balance'!B:B,"="&amp;F38)</f>
        <v>0</v>
      </c>
      <c r="F38" s="55">
        <v>550</v>
      </c>
      <c r="G38" s="55" t="b">
        <f t="shared" si="3"/>
        <v>0</v>
      </c>
    </row>
    <row r="39" spans="1:7" ht="14.4" hidden="1" x14ac:dyDescent="0.25">
      <c r="A39" s="69"/>
      <c r="B39" s="86" t="str">
        <f t="shared" si="2"/>
        <v>Salaries expense</v>
      </c>
      <c r="C39" s="69"/>
      <c r="D39" s="30">
        <f>SUMIFS('Trial Balance'!D:D,'Trial Balance'!B:B,"="&amp;F39)-SUMIFS('Trial Balance'!E:E,'Trial Balance'!B:B,"="&amp;F39)</f>
        <v>0</v>
      </c>
      <c r="F39" s="55">
        <v>555</v>
      </c>
      <c r="G39" s="55" t="b">
        <f t="shared" si="3"/>
        <v>0</v>
      </c>
    </row>
    <row r="40" spans="1:7" ht="14.4" hidden="1" x14ac:dyDescent="0.25">
      <c r="A40" s="69"/>
      <c r="B40" s="86" t="str">
        <f t="shared" si="2"/>
        <v>Supplies expense</v>
      </c>
      <c r="C40" s="69"/>
      <c r="D40" s="30">
        <f>SUMIFS('Trial Balance'!D:D,'Trial Balance'!B:B,"="&amp;F40)-SUMIFS('Trial Balance'!E:E,'Trial Balance'!B:B,"="&amp;F40)</f>
        <v>0</v>
      </c>
      <c r="F40" s="55">
        <v>545</v>
      </c>
      <c r="G40" s="55" t="b">
        <f t="shared" si="3"/>
        <v>0</v>
      </c>
    </row>
    <row r="41" spans="1:7" ht="14.4" hidden="1" x14ac:dyDescent="0.25">
      <c r="A41" s="69"/>
      <c r="B41" s="86" t="str">
        <f t="shared" si="2"/>
        <v>Telephone and internet</v>
      </c>
      <c r="C41" s="69"/>
      <c r="D41" s="30">
        <f>SUMIFS('Trial Balance'!D:D,'Trial Balance'!B:B,"="&amp;F41)-SUMIFS('Trial Balance'!E:E,'Trial Balance'!B:B,"="&amp;F41)</f>
        <v>0</v>
      </c>
      <c r="F41" s="55">
        <v>570</v>
      </c>
      <c r="G41" s="55" t="b">
        <f t="shared" si="3"/>
        <v>0</v>
      </c>
    </row>
    <row r="42" spans="1:7" ht="14.4" hidden="1" x14ac:dyDescent="0.25">
      <c r="A42" s="69"/>
      <c r="B42" s="86" t="str">
        <f t="shared" si="2"/>
        <v>Travel</v>
      </c>
      <c r="C42" s="69"/>
      <c r="D42" s="33">
        <f>SUMIFS('Trial Balance'!D:D,'Trial Balance'!B:B,"="&amp;F42)-SUMIFS('Trial Balance'!E:E,'Trial Balance'!B:B,"="&amp;F42)</f>
        <v>0</v>
      </c>
      <c r="F42" s="55">
        <v>575</v>
      </c>
      <c r="G42" s="55" t="b">
        <f t="shared" si="3"/>
        <v>0</v>
      </c>
    </row>
    <row r="43" spans="1:7" ht="14.4" x14ac:dyDescent="0.25">
      <c r="A43" s="68" t="s">
        <v>60</v>
      </c>
      <c r="B43" s="53"/>
      <c r="C43" s="69"/>
      <c r="D43" s="33">
        <f>SUM(D28:D42)</f>
        <v>80</v>
      </c>
      <c r="G43" s="55" t="b">
        <f>OR(IF(ISERR(D43&lt;&gt;0),FALSE,D43&lt;&gt;0))</f>
        <v>1</v>
      </c>
    </row>
    <row r="44" spans="1:7" ht="14.4" x14ac:dyDescent="0.25">
      <c r="A44" s="69"/>
      <c r="B44" s="53"/>
      <c r="C44" s="69"/>
      <c r="D44" s="30" t="s">
        <v>60</v>
      </c>
      <c r="G44" s="55" t="b">
        <f>TRUE</f>
        <v>1</v>
      </c>
    </row>
    <row r="45" spans="1:7" ht="14.4" x14ac:dyDescent="0.25">
      <c r="A45" s="68" t="s">
        <v>88</v>
      </c>
      <c r="B45" s="53"/>
      <c r="C45" s="69"/>
      <c r="D45" s="30">
        <f>D25-D43</f>
        <v>-3510</v>
      </c>
      <c r="G45" s="55" t="b">
        <f>OR(IF(ISERR(D45&lt;&gt;0),FALSE,D45&lt;&gt;0))</f>
        <v>1</v>
      </c>
    </row>
    <row r="46" spans="1:7" ht="14.4" x14ac:dyDescent="0.25">
      <c r="A46" s="68" t="s">
        <v>60</v>
      </c>
      <c r="B46" s="53"/>
      <c r="C46" s="69"/>
      <c r="D46" s="30"/>
      <c r="G46" s="55" t="b">
        <f>TRUE</f>
        <v>1</v>
      </c>
    </row>
    <row r="47" spans="1:7" ht="14.4" hidden="1" x14ac:dyDescent="0.25">
      <c r="A47" s="69"/>
      <c r="B47" s="86" t="str">
        <f>VLOOKUP(F47,Table2,2,FALSE)</f>
        <v>Income taxes expense</v>
      </c>
      <c r="C47" s="69"/>
      <c r="D47" s="30">
        <f>SUMIFS('Trial Balance'!D:D,'Trial Balance'!B:B,"="&amp;F47)-SUMIFS('Trial Balance'!E:E,'Trial Balance'!B:B,"="&amp;F47)</f>
        <v>0</v>
      </c>
      <c r="F47" s="55">
        <v>580</v>
      </c>
      <c r="G47" s="55" t="b">
        <f>OR(IF(ISERR(D47&lt;&gt;0),FALSE,D47&lt;&gt;0))</f>
        <v>0</v>
      </c>
    </row>
    <row r="48" spans="1:7" ht="14.4" x14ac:dyDescent="0.25">
      <c r="A48" s="68" t="s">
        <v>60</v>
      </c>
      <c r="B48" s="69"/>
      <c r="C48" s="69"/>
      <c r="D48" s="73" t="s">
        <v>60</v>
      </c>
      <c r="G48" s="55" t="b">
        <f>TRUE</f>
        <v>1</v>
      </c>
    </row>
    <row r="49" spans="1:7" ht="15" thickBot="1" x14ac:dyDescent="0.3">
      <c r="A49" s="68" t="str">
        <f>IF(D49&gt;=0,"Net income for the year","Net loss for the year")</f>
        <v>Net loss for the year</v>
      </c>
      <c r="B49" s="69"/>
      <c r="C49" s="69"/>
      <c r="D49" s="35">
        <f>D45-D47</f>
        <v>-3510</v>
      </c>
      <c r="G49" s="55" t="b">
        <f>OR(IF(ISERR(D49&lt;&gt;0),FALSE,D49&lt;&gt;0))</f>
        <v>1</v>
      </c>
    </row>
    <row r="50" spans="1:7" ht="14.4" x14ac:dyDescent="0.25">
      <c r="A50" s="68" t="s">
        <v>60</v>
      </c>
      <c r="B50" s="69"/>
      <c r="C50" s="69"/>
      <c r="D50" s="34" t="s">
        <v>60</v>
      </c>
    </row>
    <row r="51" spans="1:7" ht="14.4" x14ac:dyDescent="0.25">
      <c r="A51" s="68"/>
      <c r="B51" s="69"/>
      <c r="C51" s="69"/>
      <c r="D51" s="34"/>
    </row>
    <row r="52" spans="1:7" ht="14.4" x14ac:dyDescent="0.25">
      <c r="A52" s="68" t="s">
        <v>60</v>
      </c>
      <c r="B52" s="69"/>
      <c r="C52" s="69"/>
      <c r="D52" s="74"/>
    </row>
    <row r="53" spans="1:7" ht="14.4" x14ac:dyDescent="0.25">
      <c r="A53" s="68" t="s">
        <v>60</v>
      </c>
      <c r="B53" s="69"/>
      <c r="C53" s="69"/>
      <c r="D53" s="75"/>
    </row>
  </sheetData>
  <sheetProtection password="E582" sheet="1" objects="1" scenarios="1" selectLockedCells="1" autoFilter="0"/>
  <autoFilter ref="G7:G49" xr:uid="{00000000-0009-0000-0000-000006000000}">
    <filterColumn colId="0">
      <filters>
        <filter val="TRUE"/>
      </filters>
    </filterColumn>
  </autoFilter>
  <mergeCells count="4">
    <mergeCell ref="A3:D3"/>
    <mergeCell ref="A4:D4"/>
    <mergeCell ref="A5:D5"/>
    <mergeCell ref="A1:C1"/>
  </mergeCells>
  <pageMargins left="0.70866141732283472" right="0.70866141732283472" top="0.59055118110236227" bottom="0.59055118110236227"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9"/>
  <sheetViews>
    <sheetView topLeftCell="A91" workbookViewId="0">
      <selection activeCell="B126" sqref="B126"/>
    </sheetView>
  </sheetViews>
  <sheetFormatPr defaultColWidth="9.109375" defaultRowHeight="13.8" x14ac:dyDescent="0.25"/>
  <cols>
    <col min="1" max="1" width="12" style="13" bestFit="1" customWidth="1"/>
    <col min="2" max="2" width="36.6640625" style="10" customWidth="1"/>
    <col min="3" max="3" width="46.88671875" style="10" bestFit="1" customWidth="1"/>
    <col min="4" max="5" width="17.109375" style="11" customWidth="1"/>
    <col min="6" max="16384" width="9.109375" style="11"/>
  </cols>
  <sheetData>
    <row r="1" spans="1:5" x14ac:dyDescent="0.25">
      <c r="A1" s="8" t="s">
        <v>57</v>
      </c>
      <c r="B1" s="9" t="s">
        <v>58</v>
      </c>
      <c r="C1" s="10" t="s">
        <v>67</v>
      </c>
      <c r="D1" s="10" t="s">
        <v>91</v>
      </c>
      <c r="E1" s="10"/>
    </row>
    <row r="2" spans="1:5" x14ac:dyDescent="0.25">
      <c r="A2" s="3"/>
      <c r="B2" s="9"/>
      <c r="D2" s="10"/>
      <c r="E2" s="10"/>
    </row>
    <row r="3" spans="1:5" x14ac:dyDescent="0.25">
      <c r="A3" s="3"/>
      <c r="B3" s="9"/>
      <c r="D3" s="10"/>
      <c r="E3" s="10"/>
    </row>
    <row r="4" spans="1:5" x14ac:dyDescent="0.25">
      <c r="A4" s="3"/>
      <c r="B4" s="9"/>
      <c r="D4" s="10"/>
      <c r="E4" s="10"/>
    </row>
    <row r="5" spans="1:5" x14ac:dyDescent="0.25">
      <c r="A5" s="1">
        <v>1000</v>
      </c>
      <c r="B5" s="2" t="s">
        <v>12</v>
      </c>
      <c r="C5" s="10" t="str">
        <f>CONCATENATE(Table1[[#This Row],[A/C Number]]," (",Table1[[#This Row],[Account Name]],")")</f>
        <v>1000 (Bank)</v>
      </c>
      <c r="D5" s="10">
        <v>100</v>
      </c>
      <c r="E5" s="10"/>
    </row>
    <row r="6" spans="1:5" x14ac:dyDescent="0.25">
      <c r="A6" s="1">
        <v>1001</v>
      </c>
      <c r="B6" s="2" t="s">
        <v>13</v>
      </c>
      <c r="C6" s="10" t="str">
        <f>CONCATENATE(Table1[[#This Row],[A/C Number]]," (",Table1[[#This Row],[Account Name]],")")</f>
        <v>1001 (Petty cash)</v>
      </c>
      <c r="D6" s="10">
        <v>100</v>
      </c>
      <c r="E6" s="10"/>
    </row>
    <row r="7" spans="1:5" x14ac:dyDescent="0.25">
      <c r="A7" s="1">
        <v>1002</v>
      </c>
      <c r="B7" s="2" t="s">
        <v>14</v>
      </c>
      <c r="C7" s="10" t="str">
        <f>CONCATENATE(Table1[[#This Row],[A/C Number]]," (",Table1[[#This Row],[Account Name]],")")</f>
        <v>1002 (Cash on hand)</v>
      </c>
      <c r="D7" s="10">
        <v>100</v>
      </c>
      <c r="E7" s="10"/>
    </row>
    <row r="8" spans="1:5" x14ac:dyDescent="0.25">
      <c r="A8" s="1">
        <v>1003</v>
      </c>
      <c r="B8" s="2" t="s">
        <v>15</v>
      </c>
      <c r="C8" s="10" t="str">
        <f>CONCATENATE(Table1[[#This Row],[A/C Number]]," (",Table1[[#This Row],[Account Name]],")")</f>
        <v>1003 (Other cash)</v>
      </c>
      <c r="D8" s="10">
        <v>100</v>
      </c>
      <c r="E8" s="10"/>
    </row>
    <row r="9" spans="1:5" x14ac:dyDescent="0.25">
      <c r="A9" s="1">
        <v>1010</v>
      </c>
      <c r="B9" s="2" t="s">
        <v>16</v>
      </c>
      <c r="C9" s="10" t="str">
        <f>CONCATENATE(Table1[[#This Row],[A/C Number]]," (",Table1[[#This Row],[Account Name]],")")</f>
        <v>1010 (Term deposits)</v>
      </c>
      <c r="D9" s="10">
        <v>100</v>
      </c>
      <c r="E9" s="10"/>
    </row>
    <row r="10" spans="1:5" x14ac:dyDescent="0.25">
      <c r="A10" s="1">
        <v>1020</v>
      </c>
      <c r="B10" s="2" t="s">
        <v>17</v>
      </c>
      <c r="C10" s="10" t="str">
        <f>CONCATENATE(Table1[[#This Row],[A/C Number]]," (",Table1[[#This Row],[Account Name]],")")</f>
        <v>1020 (Accounts receivable)</v>
      </c>
      <c r="D10" s="10">
        <v>120</v>
      </c>
      <c r="E10" s="10"/>
    </row>
    <row r="11" spans="1:5" x14ac:dyDescent="0.25">
      <c r="A11" s="1">
        <v>1021</v>
      </c>
      <c r="B11" s="2" t="s">
        <v>18</v>
      </c>
      <c r="C11" s="10" t="str">
        <f>CONCATENATE(Table1[[#This Row],[A/C Number]]," (",Table1[[#This Row],[Account Name]],")")</f>
        <v>1021 (Allowance for doubtful accounts)</v>
      </c>
      <c r="D11" s="10">
        <v>120</v>
      </c>
      <c r="E11" s="10"/>
    </row>
    <row r="12" spans="1:5" x14ac:dyDescent="0.25">
      <c r="A12" s="1">
        <v>1022</v>
      </c>
      <c r="B12" s="2" t="s">
        <v>19</v>
      </c>
      <c r="C12" s="10" t="str">
        <f>CONCATENATE(Table1[[#This Row],[A/C Number]]," (",Table1[[#This Row],[Account Name]],")")</f>
        <v>1022 (Accounts receivable - other)</v>
      </c>
      <c r="D12" s="10">
        <v>120</v>
      </c>
      <c r="E12" s="10"/>
    </row>
    <row r="13" spans="1:5" x14ac:dyDescent="0.25">
      <c r="A13" s="1">
        <v>1030</v>
      </c>
      <c r="B13" s="2" t="s">
        <v>20</v>
      </c>
      <c r="C13" s="10" t="str">
        <f>CONCATENATE(Table1[[#This Row],[A/C Number]]," (",Table1[[#This Row],[Account Name]],")")</f>
        <v>1030 (Interest receivable)</v>
      </c>
      <c r="D13" s="10">
        <v>125</v>
      </c>
      <c r="E13" s="10"/>
    </row>
    <row r="14" spans="1:5" x14ac:dyDescent="0.25">
      <c r="A14" s="3">
        <v>1035</v>
      </c>
      <c r="B14" s="2" t="s">
        <v>71</v>
      </c>
      <c r="C14" s="10" t="str">
        <f>CONCATENATE(Table1[[#This Row],[A/C Number]]," (",Table1[[#This Row],[Account Name]],")")</f>
        <v>1035 (Notes receivable)</v>
      </c>
      <c r="D14" s="10">
        <v>130</v>
      </c>
      <c r="E14" s="10"/>
    </row>
    <row r="15" spans="1:5" x14ac:dyDescent="0.25">
      <c r="A15" s="3">
        <v>1036</v>
      </c>
      <c r="B15" s="2" t="s">
        <v>72</v>
      </c>
      <c r="C15" s="10" t="str">
        <f>CONCATENATE(Table1[[#This Row],[A/C Number]]," (",Table1[[#This Row],[Account Name]],")")</f>
        <v>1036 (Allowance for doubtful notes)</v>
      </c>
      <c r="D15" s="10">
        <v>130</v>
      </c>
      <c r="E15" s="10"/>
    </row>
    <row r="16" spans="1:5" x14ac:dyDescent="0.25">
      <c r="A16" s="1">
        <v>1040</v>
      </c>
      <c r="B16" s="2" t="s">
        <v>68</v>
      </c>
      <c r="C16" s="10" t="str">
        <f>CONCATENATE(Table1[[#This Row],[A/C Number]]," (",Table1[[#This Row],[Account Name]],")")</f>
        <v>1040 (HST recoverable)</v>
      </c>
      <c r="D16" s="10">
        <v>135</v>
      </c>
      <c r="E16" s="10"/>
    </row>
    <row r="17" spans="1:5" x14ac:dyDescent="0.25">
      <c r="A17" s="3">
        <v>1050</v>
      </c>
      <c r="B17" s="2" t="s">
        <v>6</v>
      </c>
      <c r="C17" s="10" t="str">
        <f>CONCATENATE(Table1[[#This Row],[A/C Number]]," (",Table1[[#This Row],[Account Name]],")")</f>
        <v>1050 (Supplies)</v>
      </c>
      <c r="D17" s="10">
        <v>137</v>
      </c>
      <c r="E17" s="10"/>
    </row>
    <row r="18" spans="1:5" x14ac:dyDescent="0.25">
      <c r="A18" s="1">
        <v>1051</v>
      </c>
      <c r="B18" s="2" t="s">
        <v>1</v>
      </c>
      <c r="C18" s="10" t="str">
        <f>CONCATENATE(Table1[[#This Row],[A/C Number]]," (",Table1[[#This Row],[Account Name]],")")</f>
        <v>1051 (Inventory)</v>
      </c>
      <c r="D18" s="10">
        <v>140</v>
      </c>
      <c r="E18" s="10"/>
    </row>
    <row r="19" spans="1:5" x14ac:dyDescent="0.25">
      <c r="A19" s="1">
        <v>1052</v>
      </c>
      <c r="B19" s="2" t="s">
        <v>21</v>
      </c>
      <c r="C19" s="10" t="str">
        <f>CONCATENATE(Table1[[#This Row],[A/C Number]]," (",Table1[[#This Row],[Account Name]],")")</f>
        <v>1052 (Loan receivable)</v>
      </c>
      <c r="D19" s="10">
        <v>150</v>
      </c>
      <c r="E19" s="10"/>
    </row>
    <row r="20" spans="1:5" x14ac:dyDescent="0.25">
      <c r="A20" s="1">
        <v>1053</v>
      </c>
      <c r="B20" s="2" t="s">
        <v>86</v>
      </c>
      <c r="C20" s="10" t="str">
        <f>CONCATENATE(Table1[[#This Row],[A/C Number]]," (",Table1[[#This Row],[Account Name]],")")</f>
        <v>1053 (Income taxes receivable)</v>
      </c>
      <c r="D20" s="10">
        <v>155</v>
      </c>
      <c r="E20" s="10"/>
    </row>
    <row r="21" spans="1:5" x14ac:dyDescent="0.25">
      <c r="A21" s="1">
        <v>1054</v>
      </c>
      <c r="B21" s="2" t="s">
        <v>143</v>
      </c>
      <c r="C21" s="10" t="str">
        <f>CONCATENATE(Table1[[#This Row],[A/C Number]]," (",Table1[[#This Row],[Account Name]],")")</f>
        <v>1054 (Prepaid insurance)</v>
      </c>
      <c r="D21" s="10">
        <v>160</v>
      </c>
      <c r="E21" s="10"/>
    </row>
    <row r="22" spans="1:5" x14ac:dyDescent="0.25">
      <c r="A22" s="36">
        <v>1055</v>
      </c>
      <c r="B22" s="37" t="s">
        <v>144</v>
      </c>
      <c r="C22" s="10" t="str">
        <f>CONCATENATE(Table1[[#This Row],[A/C Number]]," (",Table1[[#This Row],[Account Name]],")")</f>
        <v>1055 (Prepaid rent)</v>
      </c>
      <c r="D22" s="38">
        <v>160</v>
      </c>
      <c r="E22" s="10"/>
    </row>
    <row r="23" spans="1:5" x14ac:dyDescent="0.25">
      <c r="A23" s="36">
        <v>1056</v>
      </c>
      <c r="B23" s="37" t="s">
        <v>145</v>
      </c>
      <c r="C23" s="10" t="str">
        <f>CONCATENATE(Table1[[#This Row],[A/C Number]]," (",Table1[[#This Row],[Account Name]],")")</f>
        <v>1056 (Prepaid - others)</v>
      </c>
      <c r="D23" s="38">
        <v>160</v>
      </c>
      <c r="E23" s="10"/>
    </row>
    <row r="24" spans="1:5" x14ac:dyDescent="0.25">
      <c r="A24" s="1">
        <v>1070</v>
      </c>
      <c r="B24" s="2" t="s">
        <v>0</v>
      </c>
      <c r="C24" s="10" t="str">
        <f>CONCATENATE(Table1[[#This Row],[A/C Number]]," (",Table1[[#This Row],[Account Name]],")")</f>
        <v>1070 (Investments)</v>
      </c>
      <c r="D24" s="10">
        <v>175</v>
      </c>
      <c r="E24" s="10"/>
    </row>
    <row r="25" spans="1:5" x14ac:dyDescent="0.25">
      <c r="A25" s="1">
        <v>1500</v>
      </c>
      <c r="B25" s="2" t="s">
        <v>22</v>
      </c>
      <c r="C25" s="10" t="str">
        <f>CONCATENATE(Table1[[#This Row],[A/C Number]]," (",Table1[[#This Row],[Account Name]],")")</f>
        <v>1500 (Land)</v>
      </c>
      <c r="D25" s="10">
        <v>180</v>
      </c>
      <c r="E25" s="10"/>
    </row>
    <row r="26" spans="1:5" x14ac:dyDescent="0.25">
      <c r="A26" s="1">
        <v>1501</v>
      </c>
      <c r="B26" s="2" t="s">
        <v>2</v>
      </c>
      <c r="C26" s="10" t="str">
        <f>CONCATENATE(Table1[[#This Row],[A/C Number]]," (",Table1[[#This Row],[Account Name]],")")</f>
        <v>1501 (Building)</v>
      </c>
      <c r="D26" s="10">
        <v>180</v>
      </c>
      <c r="E26" s="10"/>
    </row>
    <row r="27" spans="1:5" x14ac:dyDescent="0.25">
      <c r="A27" s="1">
        <v>1502</v>
      </c>
      <c r="B27" s="2" t="s">
        <v>23</v>
      </c>
      <c r="C27" s="10" t="str">
        <f>CONCATENATE(Table1[[#This Row],[A/C Number]]," (",Table1[[#This Row],[Account Name]],")")</f>
        <v>1502 (Automobiles)</v>
      </c>
      <c r="D27" s="10">
        <v>180</v>
      </c>
      <c r="E27" s="10"/>
    </row>
    <row r="28" spans="1:5" x14ac:dyDescent="0.25">
      <c r="A28" s="1">
        <v>1503</v>
      </c>
      <c r="B28" s="2" t="s">
        <v>24</v>
      </c>
      <c r="C28" s="10" t="str">
        <f>CONCATENATE(Table1[[#This Row],[A/C Number]]," (",Table1[[#This Row],[Account Name]],")")</f>
        <v>1503 (Computer equipment)</v>
      </c>
      <c r="D28" s="10">
        <v>180</v>
      </c>
      <c r="E28" s="10"/>
    </row>
    <row r="29" spans="1:5" x14ac:dyDescent="0.25">
      <c r="A29" s="1">
        <v>1504</v>
      </c>
      <c r="B29" s="2" t="s">
        <v>25</v>
      </c>
      <c r="C29" s="10" t="str">
        <f>CONCATENATE(Table1[[#This Row],[A/C Number]]," (",Table1[[#This Row],[Account Name]],")")</f>
        <v>1504 (Software)</v>
      </c>
      <c r="D29" s="10">
        <v>180</v>
      </c>
      <c r="E29" s="10"/>
    </row>
    <row r="30" spans="1:5" x14ac:dyDescent="0.25">
      <c r="A30" s="1">
        <v>1505</v>
      </c>
      <c r="B30" s="2" t="s">
        <v>202</v>
      </c>
      <c r="C30" s="10" t="str">
        <f>CONCATENATE(Table1[[#This Row],[A/C Number]]," (",Table1[[#This Row],[Account Name]],")")</f>
        <v>1505 (Office furniture / equipment)</v>
      </c>
      <c r="D30" s="10">
        <v>180</v>
      </c>
      <c r="E30" s="10"/>
    </row>
    <row r="31" spans="1:5" x14ac:dyDescent="0.25">
      <c r="A31" s="1">
        <v>1506</v>
      </c>
      <c r="B31" s="2" t="s">
        <v>26</v>
      </c>
      <c r="C31" s="10" t="str">
        <f>CONCATENATE(Table1[[#This Row],[A/C Number]]," (",Table1[[#This Row],[Account Name]],")")</f>
        <v>1506 (Manufacturing equipment)</v>
      </c>
      <c r="D31" s="10">
        <v>180</v>
      </c>
      <c r="E31" s="10"/>
    </row>
    <row r="32" spans="1:5" x14ac:dyDescent="0.25">
      <c r="A32" s="1">
        <v>1507</v>
      </c>
      <c r="B32" s="2" t="s">
        <v>27</v>
      </c>
      <c r="C32" s="10" t="str">
        <f>CONCATENATE(Table1[[#This Row],[A/C Number]]," (",Table1[[#This Row],[Account Name]],")")</f>
        <v>1507 (Leasehold improvements)</v>
      </c>
      <c r="D32" s="10">
        <v>180</v>
      </c>
      <c r="E32" s="10"/>
    </row>
    <row r="33" spans="1:5" x14ac:dyDescent="0.25">
      <c r="A33" s="1">
        <v>1601</v>
      </c>
      <c r="B33" s="2" t="s">
        <v>28</v>
      </c>
      <c r="C33" s="10" t="str">
        <f>CONCATENATE(Table1[[#This Row],[A/C Number]]," (",Table1[[#This Row],[Account Name]],")")</f>
        <v>1601 (Acc amortization - Building)</v>
      </c>
      <c r="D33" s="10">
        <v>181</v>
      </c>
      <c r="E33" s="10"/>
    </row>
    <row r="34" spans="1:5" x14ac:dyDescent="0.25">
      <c r="A34" s="1">
        <v>1602</v>
      </c>
      <c r="B34" s="2" t="s">
        <v>29</v>
      </c>
      <c r="C34" s="10" t="str">
        <f>CONCATENATE(Table1[[#This Row],[A/C Number]]," (",Table1[[#This Row],[Account Name]],")")</f>
        <v>1602 (Acc amortization - Automobiles)</v>
      </c>
      <c r="D34" s="10">
        <v>181</v>
      </c>
      <c r="E34" s="10"/>
    </row>
    <row r="35" spans="1:5" x14ac:dyDescent="0.25">
      <c r="A35" s="1">
        <v>1603</v>
      </c>
      <c r="B35" s="2" t="s">
        <v>30</v>
      </c>
      <c r="C35" s="10" t="str">
        <f>CONCATENATE(Table1[[#This Row],[A/C Number]]," (",Table1[[#This Row],[Account Name]],")")</f>
        <v>1603 (Acc amortization - Computer equipment)</v>
      </c>
      <c r="D35" s="10">
        <v>181</v>
      </c>
      <c r="E35" s="10"/>
    </row>
    <row r="36" spans="1:5" x14ac:dyDescent="0.25">
      <c r="A36" s="1">
        <v>1604</v>
      </c>
      <c r="B36" s="2" t="s">
        <v>31</v>
      </c>
      <c r="C36" s="10" t="str">
        <f>CONCATENATE(Table1[[#This Row],[A/C Number]]," (",Table1[[#This Row],[Account Name]],")")</f>
        <v>1604 (Acc amortization - Software)</v>
      </c>
      <c r="D36" s="10">
        <v>181</v>
      </c>
      <c r="E36" s="10"/>
    </row>
    <row r="37" spans="1:5" x14ac:dyDescent="0.25">
      <c r="A37" s="1">
        <v>1605</v>
      </c>
      <c r="B37" s="2" t="s">
        <v>200</v>
      </c>
      <c r="C37" s="10" t="str">
        <f>CONCATENATE(Table1[[#This Row],[A/C Number]]," (",Table1[[#This Row],[Account Name]],")")</f>
        <v>1605 (Acc amortization - Office furniture / equipment)</v>
      </c>
      <c r="D37" s="10">
        <v>181</v>
      </c>
      <c r="E37" s="10"/>
    </row>
    <row r="38" spans="1:5" x14ac:dyDescent="0.25">
      <c r="A38" s="1">
        <v>1606</v>
      </c>
      <c r="B38" s="2" t="s">
        <v>201</v>
      </c>
      <c r="C38" s="10" t="str">
        <f>CONCATENATE(Table1[[#This Row],[A/C Number]]," (",Table1[[#This Row],[Account Name]],")")</f>
        <v>1606 (Acc amortization - Manufacturing equipment)</v>
      </c>
      <c r="D38" s="10">
        <v>181</v>
      </c>
      <c r="E38" s="10"/>
    </row>
    <row r="39" spans="1:5" x14ac:dyDescent="0.25">
      <c r="A39" s="1">
        <v>1607</v>
      </c>
      <c r="B39" s="2" t="s">
        <v>32</v>
      </c>
      <c r="C39" s="10" t="str">
        <f>CONCATENATE(Table1[[#This Row],[A/C Number]]," (",Table1[[#This Row],[Account Name]],")")</f>
        <v>1607 (Acc amortization - Leasehold improvements)</v>
      </c>
      <c r="D39" s="10">
        <v>181</v>
      </c>
      <c r="E39" s="10"/>
    </row>
    <row r="40" spans="1:5" x14ac:dyDescent="0.25">
      <c r="A40" s="1">
        <v>1700</v>
      </c>
      <c r="B40" s="2" t="s">
        <v>33</v>
      </c>
      <c r="C40" s="10" t="str">
        <f>CONCATENATE(Table1[[#This Row],[A/C Number]]," (",Table1[[#This Row],[Account Name]],")")</f>
        <v>1700 (Goodwill)</v>
      </c>
      <c r="D40" s="10">
        <v>190</v>
      </c>
      <c r="E40" s="10"/>
    </row>
    <row r="41" spans="1:5" x14ac:dyDescent="0.25">
      <c r="A41" s="1">
        <v>1701</v>
      </c>
      <c r="B41" s="2" t="s">
        <v>34</v>
      </c>
      <c r="C41" s="10" t="str">
        <f>CONCATENATE(Table1[[#This Row],[A/C Number]]," (",Table1[[#This Row],[Account Name]],")")</f>
        <v>1701 (Incorporation costs)</v>
      </c>
      <c r="D41" s="10">
        <v>195</v>
      </c>
      <c r="E41" s="10"/>
    </row>
    <row r="42" spans="1:5" x14ac:dyDescent="0.25">
      <c r="A42" s="1">
        <v>2000</v>
      </c>
      <c r="B42" s="2" t="s">
        <v>196</v>
      </c>
      <c r="C42" s="10" t="str">
        <f>CONCATENATE(Table1[[#This Row],[A/C Number]]," (",Table1[[#This Row],[Account Name]],")")</f>
        <v>2000 (Short term bank loans)</v>
      </c>
      <c r="D42" s="10">
        <v>200</v>
      </c>
      <c r="E42" s="10"/>
    </row>
    <row r="43" spans="1:5" x14ac:dyDescent="0.25">
      <c r="A43" s="1">
        <v>2001</v>
      </c>
      <c r="B43" s="2" t="s">
        <v>197</v>
      </c>
      <c r="C43" s="10" t="str">
        <f>CONCATENATE(Table1[[#This Row],[A/C Number]]," (",Table1[[#This Row],[Account Name]],")")</f>
        <v>2001 (Short term other loans)</v>
      </c>
      <c r="D43" s="10">
        <v>205</v>
      </c>
      <c r="E43" s="10"/>
    </row>
    <row r="44" spans="1:5" x14ac:dyDescent="0.25">
      <c r="A44" s="36">
        <v>2100</v>
      </c>
      <c r="B44" s="37" t="s">
        <v>124</v>
      </c>
      <c r="C44" s="10" t="str">
        <f>CONCATENATE(Table1[[#This Row],[A/C Number]]," (",Table1[[#This Row],[Account Name]],")")</f>
        <v>2100 (Unearned revenue)</v>
      </c>
      <c r="D44" s="38">
        <v>207</v>
      </c>
      <c r="E44" s="10"/>
    </row>
    <row r="45" spans="1:5" x14ac:dyDescent="0.25">
      <c r="A45" s="1">
        <v>2200</v>
      </c>
      <c r="B45" s="2" t="s">
        <v>35</v>
      </c>
      <c r="C45" s="10" t="str">
        <f>CONCATENATE(Table1[[#This Row],[A/C Number]]," (",Table1[[#This Row],[Account Name]],")")</f>
        <v>2200 (Accounts payable)</v>
      </c>
      <c r="D45" s="10">
        <v>210</v>
      </c>
      <c r="E45" s="10"/>
    </row>
    <row r="46" spans="1:5" x14ac:dyDescent="0.25">
      <c r="A46" s="1">
        <v>2201</v>
      </c>
      <c r="B46" s="2" t="s">
        <v>36</v>
      </c>
      <c r="C46" s="10" t="str">
        <f>CONCATENATE(Table1[[#This Row],[A/C Number]]," (",Table1[[#This Row],[Account Name]],")")</f>
        <v>2201 (Interest payable)</v>
      </c>
      <c r="D46" s="10">
        <v>211</v>
      </c>
      <c r="E46" s="10"/>
    </row>
    <row r="47" spans="1:5" x14ac:dyDescent="0.25">
      <c r="A47" s="3">
        <v>2202</v>
      </c>
      <c r="B47" s="2" t="s">
        <v>70</v>
      </c>
      <c r="C47" s="10" t="str">
        <f>CONCATENATE(Table1[[#This Row],[A/C Number]]," (",Table1[[#This Row],[Account Name]],")")</f>
        <v>2202 (Notes payable)</v>
      </c>
      <c r="D47" s="10">
        <v>212</v>
      </c>
      <c r="E47" s="10"/>
    </row>
    <row r="48" spans="1:5" x14ac:dyDescent="0.25">
      <c r="A48" s="1">
        <v>2203</v>
      </c>
      <c r="B48" s="2" t="s">
        <v>37</v>
      </c>
      <c r="C48" s="10" t="str">
        <f>CONCATENATE(Table1[[#This Row],[A/C Number]]," (",Table1[[#This Row],[Account Name]],")")</f>
        <v>2203 (Accounts payable - other)</v>
      </c>
      <c r="D48" s="10">
        <v>211</v>
      </c>
      <c r="E48" s="10"/>
    </row>
    <row r="49" spans="1:6" x14ac:dyDescent="0.25">
      <c r="A49" s="1">
        <v>2204</v>
      </c>
      <c r="B49" s="2" t="s">
        <v>69</v>
      </c>
      <c r="C49" s="10" t="str">
        <f>CONCATENATE(Table1[[#This Row],[A/C Number]]," (",Table1[[#This Row],[Account Name]],")")</f>
        <v>2204 (Salaries payable)</v>
      </c>
      <c r="D49" s="10">
        <v>220</v>
      </c>
      <c r="E49" s="10"/>
    </row>
    <row r="50" spans="1:6" x14ac:dyDescent="0.25">
      <c r="A50" s="1">
        <v>2205</v>
      </c>
      <c r="B50" s="2" t="s">
        <v>38</v>
      </c>
      <c r="C50" s="10" t="str">
        <f>CONCATENATE(Table1[[#This Row],[A/C Number]]," (",Table1[[#This Row],[Account Name]],")")</f>
        <v>2205 (Tax deductions payable)</v>
      </c>
      <c r="D50" s="10">
        <v>220</v>
      </c>
      <c r="E50" s="10"/>
    </row>
    <row r="51" spans="1:6" x14ac:dyDescent="0.25">
      <c r="A51" s="1">
        <v>2300</v>
      </c>
      <c r="B51" s="2" t="s">
        <v>95</v>
      </c>
      <c r="C51" s="10" t="str">
        <f>CONCATENATE(Table1[[#This Row],[A/C Number]]," (",Table1[[#This Row],[Account Name]],")")</f>
        <v>2300 (Income taxes payable)</v>
      </c>
      <c r="D51" s="10">
        <v>230</v>
      </c>
      <c r="E51" s="10"/>
    </row>
    <row r="52" spans="1:6" x14ac:dyDescent="0.25">
      <c r="A52" s="1">
        <v>2301</v>
      </c>
      <c r="B52" s="2" t="s">
        <v>8</v>
      </c>
      <c r="C52" s="10" t="str">
        <f>CONCATENATE(Table1[[#This Row],[A/C Number]]," (",Table1[[#This Row],[Account Name]],")")</f>
        <v>2301 (HST payable)</v>
      </c>
      <c r="D52" s="10">
        <v>225</v>
      </c>
      <c r="E52" s="10"/>
    </row>
    <row r="53" spans="1:6" x14ac:dyDescent="0.25">
      <c r="A53" s="1">
        <v>2400</v>
      </c>
      <c r="B53" s="2" t="s">
        <v>134</v>
      </c>
      <c r="C53" s="10" t="str">
        <f>CONCATENATE(Table1[[#This Row],[A/C Number]]," (",Table1[[#This Row],[Account Name]],")")</f>
        <v>2400 (Current portion of long term bank loans)</v>
      </c>
      <c r="D53" s="10">
        <v>206</v>
      </c>
      <c r="E53" s="10"/>
    </row>
    <row r="54" spans="1:6" x14ac:dyDescent="0.25">
      <c r="A54" s="1">
        <v>2410</v>
      </c>
      <c r="B54" s="2" t="s">
        <v>39</v>
      </c>
      <c r="C54" s="10" t="str">
        <f>CONCATENATE(Table1[[#This Row],[A/C Number]]," (",Table1[[#This Row],[Account Name]],")")</f>
        <v>2410 (Dividends payable)</v>
      </c>
      <c r="D54" s="10">
        <v>246</v>
      </c>
      <c r="E54" s="10"/>
    </row>
    <row r="55" spans="1:6" x14ac:dyDescent="0.25">
      <c r="A55" s="1">
        <v>2420</v>
      </c>
      <c r="B55" s="2" t="s">
        <v>87</v>
      </c>
      <c r="C55" s="10" t="str">
        <f>CONCATENATE(Table1[[#This Row],[A/C Number]]," (",Table1[[#This Row],[Account Name]],")")</f>
        <v>2420 (Long term bank loans)</v>
      </c>
      <c r="D55" s="10">
        <v>250</v>
      </c>
      <c r="E55" s="10"/>
    </row>
    <row r="56" spans="1:6" x14ac:dyDescent="0.25">
      <c r="A56" s="1">
        <v>2421</v>
      </c>
      <c r="B56" s="2" t="s">
        <v>119</v>
      </c>
      <c r="C56" s="10" t="str">
        <f>CONCATENATE(Table1[[#This Row],[A/C Number]]," (",Table1[[#This Row],[Account Name]],")")</f>
        <v>2421 (Long term other loans)</v>
      </c>
      <c r="D56" s="10">
        <v>251</v>
      </c>
      <c r="E56" s="10"/>
    </row>
    <row r="57" spans="1:6" x14ac:dyDescent="0.25">
      <c r="A57" s="36">
        <v>2422</v>
      </c>
      <c r="B57" s="37" t="s">
        <v>198</v>
      </c>
      <c r="C57" s="10" t="str">
        <f>CONCATENATE(Table1[[#This Row],[A/C Number]]," (",Table1[[#This Row],[Account Name]],")")</f>
        <v>2422 (Mortgage payable)</v>
      </c>
      <c r="D57" s="38">
        <v>252</v>
      </c>
      <c r="E57" s="10"/>
    </row>
    <row r="58" spans="1:6" x14ac:dyDescent="0.25">
      <c r="A58" s="1">
        <v>2430</v>
      </c>
      <c r="B58" s="2" t="s">
        <v>40</v>
      </c>
      <c r="C58" s="10" t="str">
        <f>CONCATENATE(Table1[[#This Row],[A/C Number]]," (",Table1[[#This Row],[Account Name]],")")</f>
        <v>2430 (Deferred income taxes)</v>
      </c>
      <c r="D58" s="10">
        <v>255</v>
      </c>
      <c r="E58" s="10"/>
    </row>
    <row r="59" spans="1:6" x14ac:dyDescent="0.25">
      <c r="A59" s="3">
        <v>3000</v>
      </c>
      <c r="B59" s="2" t="s">
        <v>73</v>
      </c>
      <c r="C59" s="10" t="str">
        <f>CONCATENATE(Table1[[#This Row],[A/C Number]]," (",Table1[[#This Row],[Account Name]],")")</f>
        <v>3000 (Owner's capital)</v>
      </c>
      <c r="D59" s="10">
        <v>300</v>
      </c>
      <c r="E59" s="10"/>
      <c r="F59" s="87">
        <v>2700</v>
      </c>
    </row>
    <row r="60" spans="1:6" x14ac:dyDescent="0.25">
      <c r="A60" s="3">
        <v>3001</v>
      </c>
      <c r="B60" s="2" t="s">
        <v>74</v>
      </c>
      <c r="C60" s="10" t="str">
        <f>CONCATENATE(Table1[[#This Row],[A/C Number]]," (",Table1[[#This Row],[Account Name]],")")</f>
        <v>3001 (Owner's investment)</v>
      </c>
      <c r="D60" s="10">
        <v>301</v>
      </c>
      <c r="E60" s="10"/>
      <c r="F60" s="88">
        <v>2701</v>
      </c>
    </row>
    <row r="61" spans="1:6" x14ac:dyDescent="0.25">
      <c r="A61" s="3">
        <v>3002</v>
      </c>
      <c r="B61" s="2" t="s">
        <v>75</v>
      </c>
      <c r="C61" s="10" t="str">
        <f>CONCATENATE(Table1[[#This Row],[A/C Number]]," (",Table1[[#This Row],[Account Name]],")")</f>
        <v>3002 (Owner's drawings)</v>
      </c>
      <c r="D61" s="10">
        <v>302</v>
      </c>
      <c r="E61" s="10"/>
      <c r="F61" s="87">
        <v>2702</v>
      </c>
    </row>
    <row r="62" spans="1:6" x14ac:dyDescent="0.25">
      <c r="A62" s="1">
        <v>3100</v>
      </c>
      <c r="B62" s="2" t="s">
        <v>41</v>
      </c>
      <c r="C62" s="10" t="str">
        <f>CONCATENATE(Table1[[#This Row],[A/C Number]]," (",Table1[[#This Row],[Account Name]],")")</f>
        <v>3100 (Common shares)</v>
      </c>
      <c r="D62" s="10">
        <v>310</v>
      </c>
      <c r="E62" s="10"/>
      <c r="F62" s="89">
        <v>2800</v>
      </c>
    </row>
    <row r="63" spans="1:6" x14ac:dyDescent="0.25">
      <c r="A63" s="1">
        <v>3200</v>
      </c>
      <c r="B63" s="2" t="s">
        <v>42</v>
      </c>
      <c r="C63" s="10" t="str">
        <f>CONCATENATE(Table1[[#This Row],[A/C Number]]," (",Table1[[#This Row],[Account Name]],")")</f>
        <v>3200 (Preferred shares)</v>
      </c>
      <c r="D63" s="10">
        <v>320</v>
      </c>
      <c r="E63" s="10"/>
      <c r="F63" s="90">
        <v>2810</v>
      </c>
    </row>
    <row r="64" spans="1:6" x14ac:dyDescent="0.25">
      <c r="A64" s="1">
        <v>3300</v>
      </c>
      <c r="B64" s="2" t="s">
        <v>43</v>
      </c>
      <c r="C64" s="10" t="str">
        <f>CONCATENATE(Table1[[#This Row],[A/C Number]]," (",Table1[[#This Row],[Account Name]],")")</f>
        <v>3300 (Retained earnings)</v>
      </c>
      <c r="D64" s="10">
        <v>330</v>
      </c>
      <c r="E64" s="10"/>
      <c r="F64" s="89">
        <v>2820</v>
      </c>
    </row>
    <row r="65" spans="1:6" x14ac:dyDescent="0.25">
      <c r="A65" s="1">
        <v>3400</v>
      </c>
      <c r="B65" s="2" t="s">
        <v>44</v>
      </c>
      <c r="C65" s="10" t="str">
        <f>CONCATENATE(Table1[[#This Row],[A/C Number]]," (",Table1[[#This Row],[Account Name]],")")</f>
        <v>3400 (Dividends)</v>
      </c>
      <c r="D65" s="10">
        <v>340</v>
      </c>
      <c r="E65" s="10"/>
      <c r="F65" s="90">
        <v>2830</v>
      </c>
    </row>
    <row r="66" spans="1:6" x14ac:dyDescent="0.25">
      <c r="A66" s="3">
        <v>4000</v>
      </c>
      <c r="B66" s="4" t="s">
        <v>3</v>
      </c>
      <c r="C66" s="10" t="str">
        <f>CONCATENATE(Table1[[#This Row],[A/C Number]]," (",Table1[[#This Row],[Account Name]],")")</f>
        <v>4000 (Revenue)</v>
      </c>
      <c r="D66" s="10">
        <v>400</v>
      </c>
      <c r="E66" s="10"/>
    </row>
    <row r="67" spans="1:6" x14ac:dyDescent="0.25">
      <c r="A67" s="3">
        <v>4001</v>
      </c>
      <c r="B67" s="4" t="s">
        <v>45</v>
      </c>
      <c r="C67" s="10" t="str">
        <f>CONCATENATE(Table1[[#This Row],[A/C Number]]," (",Table1[[#This Row],[Account Name]],")")</f>
        <v>4001 (Sales)</v>
      </c>
      <c r="D67" s="10">
        <v>400</v>
      </c>
      <c r="E67" s="10"/>
    </row>
    <row r="68" spans="1:6" x14ac:dyDescent="0.25">
      <c r="A68" s="3">
        <v>4002</v>
      </c>
      <c r="B68" s="10" t="s">
        <v>219</v>
      </c>
      <c r="C68" s="10" t="str">
        <f>CONCATENATE(Table1[[#This Row],[A/C Number]]," (",Table1[[#This Row],[Account Name]],")")</f>
        <v>4002 (Service revenue)</v>
      </c>
      <c r="D68" s="10">
        <v>400</v>
      </c>
      <c r="E68" s="10"/>
    </row>
    <row r="69" spans="1:6" x14ac:dyDescent="0.25">
      <c r="A69" s="3">
        <v>4003</v>
      </c>
      <c r="B69" s="10" t="s">
        <v>220</v>
      </c>
      <c r="C69" s="10" t="str">
        <f>CONCATENATE(Table1[[#This Row],[A/C Number]]," (",Table1[[#This Row],[Account Name]],")")</f>
        <v>4003 (Fees earned)</v>
      </c>
      <c r="D69" s="10">
        <v>400</v>
      </c>
      <c r="E69" s="10"/>
    </row>
    <row r="70" spans="1:6" x14ac:dyDescent="0.25">
      <c r="A70" s="3">
        <v>4004</v>
      </c>
      <c r="B70" s="4" t="s">
        <v>46</v>
      </c>
      <c r="C70" s="10" t="str">
        <f>CONCATENATE(Table1[[#This Row],[A/C Number]]," (",Table1[[#This Row],[Account Name]],")")</f>
        <v>4004 (Interest income)</v>
      </c>
      <c r="D70" s="10">
        <v>401</v>
      </c>
      <c r="E70" s="10"/>
    </row>
    <row r="71" spans="1:6" x14ac:dyDescent="0.25">
      <c r="A71" s="3">
        <v>4005</v>
      </c>
      <c r="B71" s="4" t="s">
        <v>76</v>
      </c>
      <c r="C71" s="10" t="str">
        <f>CONCATENATE(Table1[[#This Row],[A/C Number]]," (",Table1[[#This Row],[Account Name]],")")</f>
        <v>4005 (Other sales)</v>
      </c>
      <c r="D71" s="10">
        <v>402</v>
      </c>
      <c r="E71" s="10"/>
    </row>
    <row r="72" spans="1:6" x14ac:dyDescent="0.25">
      <c r="A72" s="3">
        <v>4006</v>
      </c>
      <c r="B72" s="4" t="s">
        <v>47</v>
      </c>
      <c r="C72" s="10" t="str">
        <f>CONCATENATE(Table1[[#This Row],[A/C Number]]," (",Table1[[#This Row],[Account Name]],")")</f>
        <v>4006 (Commissions)</v>
      </c>
      <c r="D72" s="10">
        <v>400</v>
      </c>
      <c r="E72" s="10"/>
    </row>
    <row r="73" spans="1:6" x14ac:dyDescent="0.25">
      <c r="A73" s="3">
        <v>4007</v>
      </c>
      <c r="B73" s="4" t="s">
        <v>48</v>
      </c>
      <c r="C73" s="10" t="str">
        <f>CONCATENATE(Table1[[#This Row],[A/C Number]]," (",Table1[[#This Row],[Account Name]],")")</f>
        <v>4007 (Other income)</v>
      </c>
      <c r="D73" s="10">
        <v>402</v>
      </c>
      <c r="E73" s="10"/>
    </row>
    <row r="74" spans="1:6" x14ac:dyDescent="0.25">
      <c r="A74" s="3">
        <v>4100</v>
      </c>
      <c r="B74" s="4" t="s">
        <v>125</v>
      </c>
      <c r="C74" s="10" t="str">
        <f>CONCATENATE(Table1[[#This Row],[A/C Number]]," (",Table1[[#This Row],[Account Name]],")")</f>
        <v>4100 (Sales discounts)</v>
      </c>
      <c r="D74" s="10">
        <v>403</v>
      </c>
      <c r="E74" s="10"/>
    </row>
    <row r="75" spans="1:6" x14ac:dyDescent="0.25">
      <c r="A75" s="36">
        <v>4101</v>
      </c>
      <c r="B75" s="82" t="s">
        <v>203</v>
      </c>
      <c r="C75" s="10" t="str">
        <f>CONCATENATE(Table1[[#This Row],[A/C Number]]," (",Table1[[#This Row],[Account Name]],")")</f>
        <v>4101 (Sales returns and allowances)</v>
      </c>
      <c r="D75" s="38">
        <v>404</v>
      </c>
      <c r="E75" s="10"/>
    </row>
    <row r="76" spans="1:6" x14ac:dyDescent="0.25">
      <c r="A76" s="3">
        <v>5000</v>
      </c>
      <c r="B76" s="4" t="s">
        <v>49</v>
      </c>
      <c r="C76" s="10" t="str">
        <f>CONCATENATE(Table1[[#This Row],[A/C Number]]," (",Table1[[#This Row],[Account Name]],")")</f>
        <v>5000 (Inventory - opening)</v>
      </c>
      <c r="D76" s="10">
        <v>490</v>
      </c>
      <c r="E76" s="10"/>
    </row>
    <row r="77" spans="1:6" x14ac:dyDescent="0.25">
      <c r="A77" s="3">
        <v>5001</v>
      </c>
      <c r="B77" s="4" t="s">
        <v>5</v>
      </c>
      <c r="C77" s="10" t="str">
        <f>CONCATENATE(Table1[[#This Row],[A/C Number]]," (",Table1[[#This Row],[Account Name]],")")</f>
        <v>5001 (Purchases)</v>
      </c>
      <c r="D77" s="10">
        <v>491</v>
      </c>
      <c r="E77" s="10"/>
    </row>
    <row r="78" spans="1:6" x14ac:dyDescent="0.25">
      <c r="A78" s="3">
        <v>5002</v>
      </c>
      <c r="B78" s="4" t="s">
        <v>126</v>
      </c>
      <c r="C78" s="10" t="str">
        <f>CONCATENATE(Table1[[#This Row],[A/C Number]]," (",Table1[[#This Row],[Account Name]],")")</f>
        <v>5002 (Purchase discounts)</v>
      </c>
      <c r="D78" s="10">
        <v>492</v>
      </c>
      <c r="E78" s="10"/>
    </row>
    <row r="79" spans="1:6" x14ac:dyDescent="0.25">
      <c r="A79" s="3">
        <v>5003</v>
      </c>
      <c r="B79" s="4" t="s">
        <v>205</v>
      </c>
      <c r="C79" s="10" t="str">
        <f>CONCATENATE(Table1[[#This Row],[A/C Number]]," (",Table1[[#This Row],[Account Name]],")")</f>
        <v>5003 (Purchase returns and allowances)</v>
      </c>
      <c r="D79" s="10">
        <v>493</v>
      </c>
      <c r="E79" s="10"/>
    </row>
    <row r="80" spans="1:6" x14ac:dyDescent="0.25">
      <c r="A80" s="3">
        <v>5004</v>
      </c>
      <c r="B80" s="4" t="s">
        <v>50</v>
      </c>
      <c r="C80" s="10" t="str">
        <f>CONCATENATE(Table1[[#This Row],[A/C Number]]," (",Table1[[#This Row],[Account Name]],")")</f>
        <v>5004 (Inventory - ending)</v>
      </c>
      <c r="D80" s="10">
        <v>494</v>
      </c>
      <c r="E80" s="10"/>
    </row>
    <row r="81" spans="1:5" x14ac:dyDescent="0.25">
      <c r="A81" s="3">
        <v>5100</v>
      </c>
      <c r="B81" s="4" t="s">
        <v>146</v>
      </c>
      <c r="C81" s="10" t="str">
        <f>CONCATENATE(Table1[[#This Row],[A/C Number]]," (",Table1[[#This Row],[Account Name]],")")</f>
        <v>5100 (Advertising expense)</v>
      </c>
      <c r="D81" s="10">
        <v>500</v>
      </c>
      <c r="E81" s="10"/>
    </row>
    <row r="82" spans="1:5" x14ac:dyDescent="0.25">
      <c r="A82" s="3">
        <v>5101</v>
      </c>
      <c r="B82" s="4" t="s">
        <v>147</v>
      </c>
      <c r="C82" s="10" t="str">
        <f>CONCATENATE(Table1[[#This Row],[A/C Number]]," (",Table1[[#This Row],[Account Name]],")")</f>
        <v>5101 (Promotion expense)</v>
      </c>
      <c r="D82" s="10">
        <v>501</v>
      </c>
      <c r="E82" s="10"/>
    </row>
    <row r="83" spans="1:5" x14ac:dyDescent="0.25">
      <c r="A83" s="3">
        <v>5102</v>
      </c>
      <c r="B83" s="4" t="s">
        <v>148</v>
      </c>
      <c r="C83" s="10" t="str">
        <f>CONCATENATE(Table1[[#This Row],[A/C Number]]," (",Table1[[#This Row],[Account Name]],")")</f>
        <v>5102 (Meals and entertainment expense)</v>
      </c>
      <c r="D83" s="10">
        <v>501</v>
      </c>
      <c r="E83" s="10"/>
    </row>
    <row r="84" spans="1:5" x14ac:dyDescent="0.25">
      <c r="A84" s="3">
        <v>5103</v>
      </c>
      <c r="B84" s="4" t="s">
        <v>149</v>
      </c>
      <c r="C84" s="10" t="str">
        <f>CONCATENATE(Table1[[#This Row],[A/C Number]]," (",Table1[[#This Row],[Account Name]],")")</f>
        <v>5103 (Meetings and conventions expense)</v>
      </c>
      <c r="D84" s="10">
        <v>501</v>
      </c>
      <c r="E84" s="10"/>
    </row>
    <row r="85" spans="1:5" x14ac:dyDescent="0.25">
      <c r="A85" s="3">
        <v>5150</v>
      </c>
      <c r="B85" s="4" t="s">
        <v>135</v>
      </c>
      <c r="C85" s="10" t="str">
        <f>CONCATENATE(Table1[[#This Row],[A/C Number]]," (",Table1[[#This Row],[Account Name]],")")</f>
        <v>5150 (Amortization expense - building)</v>
      </c>
      <c r="D85" s="10">
        <v>505</v>
      </c>
      <c r="E85" s="10"/>
    </row>
    <row r="86" spans="1:5" x14ac:dyDescent="0.25">
      <c r="A86" s="36">
        <v>5151</v>
      </c>
      <c r="B86" s="4" t="s">
        <v>136</v>
      </c>
      <c r="C86" s="10" t="str">
        <f>CONCATENATE(Table1[[#This Row],[A/C Number]]," (",Table1[[#This Row],[Account Name]],")")</f>
        <v>5151 (Amortization expense - automobiles)</v>
      </c>
      <c r="D86" s="38">
        <v>505</v>
      </c>
      <c r="E86" s="10"/>
    </row>
    <row r="87" spans="1:5" x14ac:dyDescent="0.25">
      <c r="A87" s="36">
        <v>5152</v>
      </c>
      <c r="B87" s="4" t="s">
        <v>140</v>
      </c>
      <c r="C87" s="10" t="str">
        <f>CONCATENATE(Table1[[#This Row],[A/C Number]]," (",Table1[[#This Row],[Account Name]],")")</f>
        <v>5152 (Amortization expense - computer equip)</v>
      </c>
      <c r="D87" s="38">
        <v>505</v>
      </c>
      <c r="E87" s="10"/>
    </row>
    <row r="88" spans="1:5" x14ac:dyDescent="0.25">
      <c r="A88" s="36">
        <v>5153</v>
      </c>
      <c r="B88" s="4" t="s">
        <v>137</v>
      </c>
      <c r="C88" s="10" t="str">
        <f>CONCATENATE(Table1[[#This Row],[A/C Number]]," (",Table1[[#This Row],[Account Name]],")")</f>
        <v>5153 (Amortization expense - software)</v>
      </c>
      <c r="D88" s="38">
        <v>505</v>
      </c>
      <c r="E88" s="10"/>
    </row>
    <row r="89" spans="1:5" x14ac:dyDescent="0.25">
      <c r="A89" s="36">
        <v>5154</v>
      </c>
      <c r="B89" s="4" t="s">
        <v>138</v>
      </c>
      <c r="C89" s="10" t="str">
        <f>CONCATENATE(Table1[[#This Row],[A/C Number]]," (",Table1[[#This Row],[Account Name]],")")</f>
        <v>5154 (Amortization expense - office furniture)</v>
      </c>
      <c r="D89" s="38">
        <v>505</v>
      </c>
      <c r="E89" s="10"/>
    </row>
    <row r="90" spans="1:5" x14ac:dyDescent="0.25">
      <c r="A90" s="36">
        <v>5155</v>
      </c>
      <c r="B90" s="4" t="s">
        <v>139</v>
      </c>
      <c r="C90" s="10" t="str">
        <f>CONCATENATE(Table1[[#This Row],[A/C Number]]," (",Table1[[#This Row],[Account Name]],")")</f>
        <v>5155 (Amortization expense - mfg equipment)</v>
      </c>
      <c r="D90" s="38">
        <v>505</v>
      </c>
      <c r="E90" s="10"/>
    </row>
    <row r="91" spans="1:5" x14ac:dyDescent="0.25">
      <c r="A91" s="36">
        <v>5156</v>
      </c>
      <c r="B91" s="4" t="s">
        <v>141</v>
      </c>
      <c r="C91" s="10" t="str">
        <f>CONCATENATE(Table1[[#This Row],[A/C Number]]," (",Table1[[#This Row],[Account Name]],")")</f>
        <v>5156 (Amortization expense - leasehold impmts)</v>
      </c>
      <c r="D91" s="38">
        <v>505</v>
      </c>
      <c r="E91" s="10"/>
    </row>
    <row r="92" spans="1:5" x14ac:dyDescent="0.25">
      <c r="A92" s="3">
        <v>5200</v>
      </c>
      <c r="B92" s="4" t="s">
        <v>159</v>
      </c>
      <c r="C92" s="10" t="str">
        <f>CONCATENATE(Table1[[#This Row],[A/C Number]]," (",Table1[[#This Row],[Account Name]],")")</f>
        <v>5200 (Automobile expense)</v>
      </c>
      <c r="D92" s="10">
        <v>510</v>
      </c>
      <c r="E92" s="10"/>
    </row>
    <row r="93" spans="1:5" x14ac:dyDescent="0.25">
      <c r="A93" s="3">
        <v>5250</v>
      </c>
      <c r="B93" s="4" t="s">
        <v>150</v>
      </c>
      <c r="C93" s="10" t="str">
        <f>CONCATENATE(Table1[[#This Row],[A/C Number]]," (",Table1[[#This Row],[Account Name]],")")</f>
        <v>5250 (Bad debts expense)</v>
      </c>
      <c r="D93" s="10">
        <v>515</v>
      </c>
      <c r="E93" s="10"/>
    </row>
    <row r="94" spans="1:5" x14ac:dyDescent="0.25">
      <c r="A94" s="3">
        <v>5300</v>
      </c>
      <c r="B94" s="4" t="s">
        <v>151</v>
      </c>
      <c r="C94" s="10" t="str">
        <f>CONCATENATE(Table1[[#This Row],[A/C Number]]," (",Table1[[#This Row],[Account Name]],")")</f>
        <v>5300 (Bank service charges / expense)</v>
      </c>
      <c r="D94" s="10">
        <v>520</v>
      </c>
      <c r="E94" s="10"/>
    </row>
    <row r="95" spans="1:5" x14ac:dyDescent="0.25">
      <c r="A95" s="3">
        <v>5351</v>
      </c>
      <c r="B95" s="4" t="s">
        <v>152</v>
      </c>
      <c r="C95" s="10" t="str">
        <f>CONCATENATE(Table1[[#This Row],[A/C Number]]," (",Table1[[#This Row],[Account Name]],")")</f>
        <v>5351 (General and administrative expense)</v>
      </c>
      <c r="D95" s="10">
        <v>525</v>
      </c>
      <c r="E95" s="10"/>
    </row>
    <row r="96" spans="1:5" x14ac:dyDescent="0.25">
      <c r="A96" s="3">
        <v>5352</v>
      </c>
      <c r="B96" s="4" t="s">
        <v>153</v>
      </c>
      <c r="C96" s="10" t="str">
        <f>CONCATENATE(Table1[[#This Row],[A/C Number]]," (",Table1[[#This Row],[Account Name]],")")</f>
        <v>5352 (Research and development expense)</v>
      </c>
      <c r="D96" s="10">
        <v>525</v>
      </c>
      <c r="E96" s="10"/>
    </row>
    <row r="97" spans="1:5" x14ac:dyDescent="0.25">
      <c r="A97" s="3">
        <v>5400</v>
      </c>
      <c r="B97" s="12" t="s">
        <v>97</v>
      </c>
      <c r="C97" s="10" t="str">
        <f>CONCATENATE(Table1[[#This Row],[A/C Number]]," (",Table1[[#This Row],[Account Name]],")")</f>
        <v>5400 (Insurance expense)</v>
      </c>
      <c r="D97" s="10">
        <v>530</v>
      </c>
      <c r="E97" s="10"/>
    </row>
    <row r="98" spans="1:5" x14ac:dyDescent="0.25">
      <c r="A98" s="3">
        <v>5450</v>
      </c>
      <c r="B98" s="4" t="s">
        <v>55</v>
      </c>
      <c r="C98" s="10" t="str">
        <f>CONCATENATE(Table1[[#This Row],[A/C Number]]," (",Table1[[#This Row],[Account Name]],")")</f>
        <v>5450 (Interest expense)</v>
      </c>
      <c r="D98" s="10">
        <v>535</v>
      </c>
      <c r="E98" s="10"/>
    </row>
    <row r="99" spans="1:5" x14ac:dyDescent="0.25">
      <c r="A99" s="3">
        <v>5500</v>
      </c>
      <c r="B99" s="4" t="s">
        <v>77</v>
      </c>
      <c r="C99" s="10" t="str">
        <f>CONCATENATE(Table1[[#This Row],[A/C Number]]," (",Table1[[#This Row],[Account Name]],")")</f>
        <v>5500 (Office expense)</v>
      </c>
      <c r="D99" s="10">
        <v>525</v>
      </c>
      <c r="E99" s="10"/>
    </row>
    <row r="100" spans="1:5" x14ac:dyDescent="0.25">
      <c r="A100" s="3">
        <v>5501</v>
      </c>
      <c r="B100" s="4" t="s">
        <v>154</v>
      </c>
      <c r="C100" s="10" t="str">
        <f>CONCATENATE(Table1[[#This Row],[A/C Number]]," (",Table1[[#This Row],[Account Name]],")")</f>
        <v>5501 (Membership expense)</v>
      </c>
      <c r="D100" s="10">
        <v>525</v>
      </c>
      <c r="E100" s="10"/>
    </row>
    <row r="101" spans="1:5" x14ac:dyDescent="0.25">
      <c r="A101" s="3">
        <v>5502</v>
      </c>
      <c r="B101" s="4" t="s">
        <v>155</v>
      </c>
      <c r="C101" s="10" t="str">
        <f>CONCATENATE(Table1[[#This Row],[A/C Number]]," (",Table1[[#This Row],[Account Name]],")")</f>
        <v>5502 (Franchise expense)</v>
      </c>
      <c r="D101" s="10">
        <v>540</v>
      </c>
      <c r="E101" s="10"/>
    </row>
    <row r="102" spans="1:5" x14ac:dyDescent="0.25">
      <c r="A102" s="3">
        <v>5504</v>
      </c>
      <c r="B102" s="4" t="s">
        <v>156</v>
      </c>
      <c r="C102" s="10" t="str">
        <f>CONCATENATE(Table1[[#This Row],[A/C Number]]," (",Table1[[#This Row],[Account Name]],")")</f>
        <v>5504 (Royalty expense)</v>
      </c>
      <c r="D102" s="10">
        <v>540</v>
      </c>
      <c r="E102" s="10"/>
    </row>
    <row r="103" spans="1:5" x14ac:dyDescent="0.25">
      <c r="A103" s="3">
        <v>5505</v>
      </c>
      <c r="B103" s="4" t="s">
        <v>157</v>
      </c>
      <c r="C103" s="10" t="str">
        <f>CONCATENATE(Table1[[#This Row],[A/C Number]]," (",Table1[[#This Row],[Account Name]],")")</f>
        <v>5505 (License expense)</v>
      </c>
      <c r="D103" s="10">
        <v>540</v>
      </c>
      <c r="E103" s="10"/>
    </row>
    <row r="104" spans="1:5" x14ac:dyDescent="0.25">
      <c r="A104" s="3">
        <v>5506</v>
      </c>
      <c r="B104" s="4" t="s">
        <v>158</v>
      </c>
      <c r="C104" s="10" t="str">
        <f>CONCATENATE(Table1[[#This Row],[A/C Number]]," (",Table1[[#This Row],[Account Name]],")")</f>
        <v>5506 (Training expense)</v>
      </c>
      <c r="D104" s="10">
        <v>525</v>
      </c>
      <c r="E104" s="10"/>
    </row>
    <row r="105" spans="1:5" x14ac:dyDescent="0.25">
      <c r="A105" s="3">
        <v>5507</v>
      </c>
      <c r="B105" s="4" t="s">
        <v>78</v>
      </c>
      <c r="C105" s="10" t="str">
        <f>CONCATENATE(Table1[[#This Row],[A/C Number]]," (",Table1[[#This Row],[Account Name]],")")</f>
        <v>5507 (Supplies expense)</v>
      </c>
      <c r="D105" s="10">
        <v>545</v>
      </c>
      <c r="E105" s="10"/>
    </row>
    <row r="106" spans="1:5" x14ac:dyDescent="0.25">
      <c r="A106" s="3">
        <v>5508</v>
      </c>
      <c r="B106" s="4" t="s">
        <v>160</v>
      </c>
      <c r="C106" s="10" t="str">
        <f>CONCATENATE(Table1[[#This Row],[A/C Number]]," (",Table1[[#This Row],[Account Name]],")")</f>
        <v>5508 (Computer related expense)</v>
      </c>
      <c r="D106" s="10">
        <v>525</v>
      </c>
      <c r="E106" s="10"/>
    </row>
    <row r="107" spans="1:5" x14ac:dyDescent="0.25">
      <c r="A107" s="3">
        <v>5509</v>
      </c>
      <c r="B107" s="4" t="s">
        <v>81</v>
      </c>
      <c r="C107" s="10" t="str">
        <f>CONCATENATE(Table1[[#This Row],[A/C Number]]," (",Table1[[#This Row],[Account Name]],")")</f>
        <v>5509 (Delivery, freight, and express expense)</v>
      </c>
      <c r="D107" s="10">
        <v>525</v>
      </c>
      <c r="E107" s="10"/>
    </row>
    <row r="108" spans="1:5" x14ac:dyDescent="0.25">
      <c r="A108" s="3">
        <v>5510</v>
      </c>
      <c r="B108" s="4" t="s">
        <v>161</v>
      </c>
      <c r="C108" s="10" t="str">
        <f>CONCATENATE(Table1[[#This Row],[A/C Number]]," (",Table1[[#This Row],[Account Name]],")")</f>
        <v>5510 (Stationery expense)</v>
      </c>
      <c r="D108" s="10">
        <v>525</v>
      </c>
      <c r="E108" s="10"/>
    </row>
    <row r="109" spans="1:5" x14ac:dyDescent="0.25">
      <c r="A109" s="3">
        <v>5511</v>
      </c>
      <c r="B109" s="4" t="s">
        <v>162</v>
      </c>
      <c r="C109" s="10" t="str">
        <f>CONCATENATE(Table1[[#This Row],[A/C Number]]," (",Table1[[#This Row],[Account Name]],")")</f>
        <v>5511 (Other / miscelleneous expense)</v>
      </c>
      <c r="D109" s="10">
        <v>525</v>
      </c>
      <c r="E109" s="10"/>
    </row>
    <row r="110" spans="1:5" x14ac:dyDescent="0.25">
      <c r="A110" s="3">
        <v>5550</v>
      </c>
      <c r="B110" s="12" t="s">
        <v>163</v>
      </c>
      <c r="C110" s="10" t="str">
        <f>CONCATENATE(Table1[[#This Row],[A/C Number]]," (",Table1[[#This Row],[Account Name]],")")</f>
        <v>5550 (Accounting expense)</v>
      </c>
      <c r="D110" s="10">
        <v>540</v>
      </c>
      <c r="E110" s="10"/>
    </row>
    <row r="111" spans="1:5" x14ac:dyDescent="0.25">
      <c r="A111" s="3">
        <v>5551</v>
      </c>
      <c r="B111" s="12" t="s">
        <v>164</v>
      </c>
      <c r="C111" s="10" t="str">
        <f>CONCATENATE(Table1[[#This Row],[A/C Number]]," (",Table1[[#This Row],[Account Name]],")")</f>
        <v>5551 (Legal expense)</v>
      </c>
      <c r="D111" s="10">
        <v>540</v>
      </c>
      <c r="E111" s="10"/>
    </row>
    <row r="112" spans="1:5" x14ac:dyDescent="0.25">
      <c r="A112" s="3">
        <v>5552</v>
      </c>
      <c r="B112" s="12" t="s">
        <v>212</v>
      </c>
      <c r="C112" s="10" t="str">
        <f>CONCATENATE(Table1[[#This Row],[A/C Number]]," (",Table1[[#This Row],[Account Name]],")")</f>
        <v>5552 (Appraisal expense)</v>
      </c>
      <c r="D112" s="10">
        <v>540</v>
      </c>
      <c r="E112" s="10"/>
    </row>
    <row r="113" spans="1:5" x14ac:dyDescent="0.25">
      <c r="A113" s="3">
        <v>5553</v>
      </c>
      <c r="B113" s="12" t="s">
        <v>165</v>
      </c>
      <c r="C113" s="10" t="str">
        <f>CONCATENATE(Table1[[#This Row],[A/C Number]]," (",Table1[[#This Row],[Account Name]],")")</f>
        <v>5553 (Brokerage expense)</v>
      </c>
      <c r="D113" s="10">
        <v>540</v>
      </c>
      <c r="E113" s="10"/>
    </row>
    <row r="114" spans="1:5" x14ac:dyDescent="0.25">
      <c r="A114" s="3">
        <v>5554</v>
      </c>
      <c r="B114" s="12" t="s">
        <v>166</v>
      </c>
      <c r="C114" s="10" t="str">
        <f>CONCATENATE(Table1[[#This Row],[A/C Number]]," (",Table1[[#This Row],[Account Name]],")")</f>
        <v>5554 (Management and administration expense)</v>
      </c>
      <c r="D114" s="10">
        <v>540</v>
      </c>
      <c r="E114" s="10"/>
    </row>
    <row r="115" spans="1:5" x14ac:dyDescent="0.25">
      <c r="A115" s="3">
        <v>5555</v>
      </c>
      <c r="B115" s="12" t="s">
        <v>167</v>
      </c>
      <c r="C115" s="10" t="str">
        <f>CONCATENATE(Table1[[#This Row],[A/C Number]]," (",Table1[[#This Row],[Account Name]],")")</f>
        <v>5555 (Other professional expense)</v>
      </c>
      <c r="D115" s="10">
        <v>540</v>
      </c>
      <c r="E115" s="10"/>
    </row>
    <row r="116" spans="1:5" x14ac:dyDescent="0.25">
      <c r="A116" s="3">
        <v>5556</v>
      </c>
      <c r="B116" s="12" t="s">
        <v>168</v>
      </c>
      <c r="C116" s="10" t="str">
        <f>CONCATENATE(Table1[[#This Row],[A/C Number]]," (",Table1[[#This Row],[Account Name]],")")</f>
        <v>5556 (Consulting expense)</v>
      </c>
      <c r="D116" s="10">
        <v>540</v>
      </c>
      <c r="E116" s="10"/>
    </row>
    <row r="117" spans="1:5" x14ac:dyDescent="0.25">
      <c r="A117" s="3">
        <v>5600</v>
      </c>
      <c r="B117" s="12" t="s">
        <v>169</v>
      </c>
      <c r="C117" s="10" t="str">
        <f>CONCATENATE(Table1[[#This Row],[A/C Number]]," (",Table1[[#This Row],[Account Name]],")")</f>
        <v>5600 (Rent expense)</v>
      </c>
      <c r="D117" s="10">
        <v>550</v>
      </c>
      <c r="E117" s="10"/>
    </row>
    <row r="118" spans="1:5" x14ac:dyDescent="0.25">
      <c r="A118" s="3">
        <v>5601</v>
      </c>
      <c r="B118" s="12" t="s">
        <v>170</v>
      </c>
      <c r="C118" s="10" t="str">
        <f>CONCATENATE(Table1[[#This Row],[A/C Number]]," (",Table1[[#This Row],[Account Name]],")")</f>
        <v>5601 (Maintenance expense)</v>
      </c>
      <c r="D118" s="10">
        <v>550</v>
      </c>
      <c r="E118" s="10"/>
    </row>
    <row r="119" spans="1:5" x14ac:dyDescent="0.25">
      <c r="A119" s="3">
        <v>5602</v>
      </c>
      <c r="B119" s="12" t="s">
        <v>171</v>
      </c>
      <c r="C119" s="10" t="str">
        <f>CONCATENATE(Table1[[#This Row],[A/C Number]]," (",Table1[[#This Row],[Account Name]],")")</f>
        <v>5602 (Property tax expense)</v>
      </c>
      <c r="D119" s="10">
        <v>550</v>
      </c>
      <c r="E119" s="10"/>
    </row>
    <row r="120" spans="1:5" x14ac:dyDescent="0.25">
      <c r="A120" s="3">
        <v>5603</v>
      </c>
      <c r="B120" s="12" t="s">
        <v>172</v>
      </c>
      <c r="C120" s="10" t="str">
        <f>CONCATENATE(Table1[[#This Row],[A/C Number]]," (",Table1[[#This Row],[Account Name]],")")</f>
        <v>5603 (Utilities expense)</v>
      </c>
      <c r="D120" s="10">
        <v>550</v>
      </c>
      <c r="E120" s="10"/>
    </row>
    <row r="121" spans="1:5" x14ac:dyDescent="0.25">
      <c r="A121" s="3">
        <v>5604</v>
      </c>
      <c r="B121" s="12" t="s">
        <v>173</v>
      </c>
      <c r="C121" s="10" t="str">
        <f>CONCATENATE(Table1[[#This Row],[A/C Number]]," (",Table1[[#This Row],[Account Name]],")")</f>
        <v>5604 (Equipment rental expense)</v>
      </c>
      <c r="D121" s="10">
        <v>550</v>
      </c>
      <c r="E121" s="10"/>
    </row>
    <row r="122" spans="1:5" x14ac:dyDescent="0.25">
      <c r="A122" s="3">
        <v>5605</v>
      </c>
      <c r="B122" s="12" t="s">
        <v>174</v>
      </c>
      <c r="C122" s="10" t="str">
        <f>CONCATENATE(Table1[[#This Row],[A/C Number]]," (",Table1[[#This Row],[Account Name]],")")</f>
        <v>5605 (Storage expense)</v>
      </c>
      <c r="D122" s="10">
        <v>550</v>
      </c>
      <c r="E122" s="10"/>
    </row>
    <row r="123" spans="1:5" x14ac:dyDescent="0.25">
      <c r="A123" s="3">
        <v>5606</v>
      </c>
      <c r="B123" s="12" t="s">
        <v>175</v>
      </c>
      <c r="C123" s="10" t="str">
        <f>CONCATENATE(Table1[[#This Row],[A/C Number]]," (",Table1[[#This Row],[Account Name]],")")</f>
        <v>5606 (Repairs and maintenance expense)</v>
      </c>
      <c r="D123" s="10">
        <v>550</v>
      </c>
      <c r="E123" s="10"/>
    </row>
    <row r="124" spans="1:5" x14ac:dyDescent="0.25">
      <c r="A124" s="3">
        <v>5650</v>
      </c>
      <c r="B124" s="12" t="s">
        <v>176</v>
      </c>
      <c r="C124" s="10" t="str">
        <f>CONCATENATE(Table1[[#This Row],[A/C Number]]," (",Table1[[#This Row],[Account Name]],")")</f>
        <v>5650 (Salaries and wages expense)</v>
      </c>
      <c r="D124" s="10">
        <v>555</v>
      </c>
      <c r="E124" s="10"/>
    </row>
    <row r="125" spans="1:5" x14ac:dyDescent="0.25">
      <c r="A125" s="3">
        <v>5651</v>
      </c>
      <c r="B125" s="12" t="s">
        <v>177</v>
      </c>
      <c r="C125" s="10" t="str">
        <f>CONCATENATE(Table1[[#This Row],[A/C Number]]," (",Table1[[#This Row],[Account Name]],")")</f>
        <v>5651 (Subcontracts expense)</v>
      </c>
      <c r="D125" s="10">
        <v>555</v>
      </c>
      <c r="E125" s="10"/>
    </row>
    <row r="126" spans="1:5" x14ac:dyDescent="0.25">
      <c r="A126" s="3">
        <v>5700</v>
      </c>
      <c r="B126" s="12" t="s">
        <v>178</v>
      </c>
      <c r="C126" s="10" t="str">
        <f>CONCATENATE(Table1[[#This Row],[A/C Number]]," (",Table1[[#This Row],[Account Name]],")")</f>
        <v>5700 (Telephone expense)</v>
      </c>
      <c r="D126" s="10">
        <v>570</v>
      </c>
      <c r="E126" s="10"/>
    </row>
    <row r="127" spans="1:5" x14ac:dyDescent="0.25">
      <c r="A127" s="3">
        <v>5701</v>
      </c>
      <c r="B127" s="12" t="s">
        <v>179</v>
      </c>
      <c r="C127" s="10" t="str">
        <f>CONCATENATE(Table1[[#This Row],[A/C Number]]," (",Table1[[#This Row],[Account Name]],")")</f>
        <v>5701 (Internet expense)</v>
      </c>
      <c r="D127" s="10">
        <v>570</v>
      </c>
      <c r="E127" s="10"/>
    </row>
    <row r="128" spans="1:5" x14ac:dyDescent="0.25">
      <c r="A128" s="3">
        <v>5750</v>
      </c>
      <c r="B128" s="4" t="s">
        <v>180</v>
      </c>
      <c r="C128" s="10" t="str">
        <f>CONCATENATE(Table1[[#This Row],[A/C Number]]," (",Table1[[#This Row],[Account Name]],")")</f>
        <v>5750 (Travel expense)</v>
      </c>
      <c r="D128" s="10">
        <v>575</v>
      </c>
      <c r="E128" s="10"/>
    </row>
    <row r="129" spans="1:5" x14ac:dyDescent="0.25">
      <c r="A129" s="3">
        <v>5800</v>
      </c>
      <c r="B129" s="5" t="s">
        <v>79</v>
      </c>
      <c r="C129" s="10" t="str">
        <f>CONCATENATE(Table1[[#This Row],[A/C Number]]," (",Table1[[#This Row],[Account Name]],")")</f>
        <v>5800 (Income taxes expense)</v>
      </c>
      <c r="D129" s="10">
        <v>580</v>
      </c>
      <c r="E129" s="10"/>
    </row>
  </sheetData>
  <sheetProtection selectLockedCells="1"/>
  <phoneticPr fontId="1"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4"/>
  <sheetViews>
    <sheetView topLeftCell="A37" workbookViewId="0">
      <selection activeCell="B40" sqref="B40"/>
    </sheetView>
  </sheetViews>
  <sheetFormatPr defaultColWidth="9.109375" defaultRowHeight="13.8" x14ac:dyDescent="0.25"/>
  <cols>
    <col min="1" max="1" width="22.5546875" style="11" bestFit="1" customWidth="1"/>
    <col min="2" max="2" width="55.33203125" style="11" bestFit="1" customWidth="1"/>
    <col min="3" max="16384" width="9.109375" style="11"/>
  </cols>
  <sheetData>
    <row r="1" spans="1:2" x14ac:dyDescent="0.25">
      <c r="A1" s="11" t="s">
        <v>93</v>
      </c>
      <c r="B1" s="11" t="s">
        <v>92</v>
      </c>
    </row>
    <row r="2" spans="1:2" x14ac:dyDescent="0.25">
      <c r="A2" s="11">
        <v>100</v>
      </c>
      <c r="B2" s="11" t="s">
        <v>85</v>
      </c>
    </row>
    <row r="3" spans="1:2" x14ac:dyDescent="0.25">
      <c r="A3" s="11">
        <v>120</v>
      </c>
      <c r="B3" s="11" t="s">
        <v>17</v>
      </c>
    </row>
    <row r="4" spans="1:2" x14ac:dyDescent="0.25">
      <c r="A4" s="11">
        <v>125</v>
      </c>
      <c r="B4" s="11" t="s">
        <v>20</v>
      </c>
    </row>
    <row r="5" spans="1:2" x14ac:dyDescent="0.25">
      <c r="A5" s="11">
        <v>130</v>
      </c>
      <c r="B5" s="11" t="s">
        <v>71</v>
      </c>
    </row>
    <row r="6" spans="1:2" x14ac:dyDescent="0.25">
      <c r="A6" s="11">
        <v>135</v>
      </c>
      <c r="B6" s="11" t="s">
        <v>68</v>
      </c>
    </row>
    <row r="7" spans="1:2" x14ac:dyDescent="0.25">
      <c r="A7" s="11">
        <v>137</v>
      </c>
      <c r="B7" s="11" t="s">
        <v>6</v>
      </c>
    </row>
    <row r="8" spans="1:2" x14ac:dyDescent="0.25">
      <c r="A8" s="11">
        <v>140</v>
      </c>
      <c r="B8" s="11" t="s">
        <v>1</v>
      </c>
    </row>
    <row r="9" spans="1:2" x14ac:dyDescent="0.25">
      <c r="A9" s="11">
        <v>150</v>
      </c>
      <c r="B9" s="11" t="s">
        <v>204</v>
      </c>
    </row>
    <row r="10" spans="1:2" x14ac:dyDescent="0.25">
      <c r="A10" s="11">
        <v>155</v>
      </c>
      <c r="B10" s="11" t="s">
        <v>86</v>
      </c>
    </row>
    <row r="11" spans="1:2" x14ac:dyDescent="0.25">
      <c r="A11" s="11">
        <v>160</v>
      </c>
      <c r="B11" s="11" t="s">
        <v>142</v>
      </c>
    </row>
    <row r="12" spans="1:2" x14ac:dyDescent="0.25">
      <c r="A12" s="11">
        <v>175</v>
      </c>
      <c r="B12" s="11" t="s">
        <v>0</v>
      </c>
    </row>
    <row r="13" spans="1:2" x14ac:dyDescent="0.25">
      <c r="A13" s="11">
        <v>180</v>
      </c>
      <c r="B13" s="11" t="s">
        <v>94</v>
      </c>
    </row>
    <row r="14" spans="1:2" x14ac:dyDescent="0.25">
      <c r="A14" s="11">
        <v>181</v>
      </c>
      <c r="B14" s="11" t="s">
        <v>103</v>
      </c>
    </row>
    <row r="15" spans="1:2" x14ac:dyDescent="0.25">
      <c r="A15" s="11">
        <v>190</v>
      </c>
      <c r="B15" s="11" t="s">
        <v>33</v>
      </c>
    </row>
    <row r="16" spans="1:2" x14ac:dyDescent="0.25">
      <c r="A16" s="11">
        <v>195</v>
      </c>
      <c r="B16" s="11" t="s">
        <v>34</v>
      </c>
    </row>
    <row r="17" spans="1:2" x14ac:dyDescent="0.25">
      <c r="A17" s="11">
        <v>200</v>
      </c>
      <c r="B17" s="11" t="s">
        <v>196</v>
      </c>
    </row>
    <row r="18" spans="1:2" x14ac:dyDescent="0.25">
      <c r="A18" s="11">
        <v>205</v>
      </c>
      <c r="B18" s="11" t="s">
        <v>197</v>
      </c>
    </row>
    <row r="19" spans="1:2" x14ac:dyDescent="0.25">
      <c r="A19" s="11">
        <v>206</v>
      </c>
      <c r="B19" s="11" t="s">
        <v>134</v>
      </c>
    </row>
    <row r="20" spans="1:2" x14ac:dyDescent="0.25">
      <c r="A20" s="39">
        <v>207</v>
      </c>
      <c r="B20" s="39" t="s">
        <v>124</v>
      </c>
    </row>
    <row r="21" spans="1:2" x14ac:dyDescent="0.25">
      <c r="A21" s="11">
        <v>210</v>
      </c>
      <c r="B21" s="11" t="s">
        <v>35</v>
      </c>
    </row>
    <row r="22" spans="1:2" x14ac:dyDescent="0.25">
      <c r="A22" s="11">
        <v>211</v>
      </c>
      <c r="B22" s="11" t="s">
        <v>36</v>
      </c>
    </row>
    <row r="23" spans="1:2" x14ac:dyDescent="0.25">
      <c r="A23" s="11">
        <v>212</v>
      </c>
      <c r="B23" s="11" t="s">
        <v>70</v>
      </c>
    </row>
    <row r="24" spans="1:2" x14ac:dyDescent="0.25">
      <c r="A24" s="11">
        <v>220</v>
      </c>
      <c r="B24" s="11" t="s">
        <v>69</v>
      </c>
    </row>
    <row r="25" spans="1:2" x14ac:dyDescent="0.25">
      <c r="A25" s="11">
        <v>225</v>
      </c>
      <c r="B25" s="11" t="s">
        <v>8</v>
      </c>
    </row>
    <row r="26" spans="1:2" x14ac:dyDescent="0.25">
      <c r="A26" s="11">
        <v>230</v>
      </c>
      <c r="B26" s="11" t="s">
        <v>95</v>
      </c>
    </row>
    <row r="27" spans="1:2" x14ac:dyDescent="0.25">
      <c r="A27" s="11">
        <v>246</v>
      </c>
      <c r="B27" s="11" t="s">
        <v>39</v>
      </c>
    </row>
    <row r="28" spans="1:2" x14ac:dyDescent="0.25">
      <c r="A28" s="11">
        <v>250</v>
      </c>
      <c r="B28" s="11" t="s">
        <v>87</v>
      </c>
    </row>
    <row r="29" spans="1:2" x14ac:dyDescent="0.25">
      <c r="A29" s="11">
        <v>251</v>
      </c>
      <c r="B29" s="11" t="s">
        <v>119</v>
      </c>
    </row>
    <row r="30" spans="1:2" x14ac:dyDescent="0.25">
      <c r="A30" s="39">
        <v>252</v>
      </c>
      <c r="B30" s="39" t="s">
        <v>199</v>
      </c>
    </row>
    <row r="31" spans="1:2" x14ac:dyDescent="0.25">
      <c r="A31" s="11">
        <v>255</v>
      </c>
      <c r="B31" s="11" t="s">
        <v>40</v>
      </c>
    </row>
    <row r="32" spans="1:2" x14ac:dyDescent="0.25">
      <c r="A32" s="11">
        <v>300</v>
      </c>
      <c r="B32" s="11" t="s">
        <v>73</v>
      </c>
    </row>
    <row r="33" spans="1:2" x14ac:dyDescent="0.25">
      <c r="A33" s="11">
        <v>301</v>
      </c>
      <c r="B33" s="11" t="s">
        <v>74</v>
      </c>
    </row>
    <row r="34" spans="1:2" x14ac:dyDescent="0.25">
      <c r="A34" s="11">
        <v>302</v>
      </c>
      <c r="B34" s="11" t="s">
        <v>75</v>
      </c>
    </row>
    <row r="35" spans="1:2" x14ac:dyDescent="0.25">
      <c r="A35" s="11">
        <v>310</v>
      </c>
      <c r="B35" s="11" t="s">
        <v>41</v>
      </c>
    </row>
    <row r="36" spans="1:2" x14ac:dyDescent="0.25">
      <c r="A36" s="11">
        <v>320</v>
      </c>
      <c r="B36" s="11" t="s">
        <v>42</v>
      </c>
    </row>
    <row r="37" spans="1:2" x14ac:dyDescent="0.25">
      <c r="A37" s="11">
        <v>330</v>
      </c>
      <c r="B37" s="11" t="s">
        <v>43</v>
      </c>
    </row>
    <row r="38" spans="1:2" x14ac:dyDescent="0.25">
      <c r="A38" s="11">
        <v>340</v>
      </c>
      <c r="B38" s="11" t="s">
        <v>44</v>
      </c>
    </row>
    <row r="39" spans="1:2" x14ac:dyDescent="0.25">
      <c r="A39" s="11">
        <v>400</v>
      </c>
      <c r="B39" s="11" t="s">
        <v>3</v>
      </c>
    </row>
    <row r="40" spans="1:2" x14ac:dyDescent="0.25">
      <c r="A40" s="11">
        <v>401</v>
      </c>
      <c r="B40" s="11" t="s">
        <v>46</v>
      </c>
    </row>
    <row r="41" spans="1:2" x14ac:dyDescent="0.25">
      <c r="A41" s="11">
        <v>402</v>
      </c>
      <c r="B41" s="11" t="s">
        <v>48</v>
      </c>
    </row>
    <row r="42" spans="1:2" x14ac:dyDescent="0.25">
      <c r="A42" s="11">
        <v>403</v>
      </c>
      <c r="B42" s="11" t="s">
        <v>125</v>
      </c>
    </row>
    <row r="43" spans="1:2" x14ac:dyDescent="0.25">
      <c r="A43" s="39">
        <v>404</v>
      </c>
      <c r="B43" s="39" t="s">
        <v>203</v>
      </c>
    </row>
    <row r="44" spans="1:2" x14ac:dyDescent="0.25">
      <c r="A44" s="11">
        <v>490</v>
      </c>
      <c r="B44" s="11" t="s">
        <v>49</v>
      </c>
    </row>
    <row r="45" spans="1:2" x14ac:dyDescent="0.25">
      <c r="A45" s="11">
        <v>491</v>
      </c>
      <c r="B45" s="11" t="s">
        <v>5</v>
      </c>
    </row>
    <row r="46" spans="1:2" x14ac:dyDescent="0.25">
      <c r="A46" s="11">
        <v>492</v>
      </c>
      <c r="B46" s="11" t="s">
        <v>126</v>
      </c>
    </row>
    <row r="47" spans="1:2" x14ac:dyDescent="0.25">
      <c r="A47" s="11">
        <v>493</v>
      </c>
      <c r="B47" s="11" t="s">
        <v>205</v>
      </c>
    </row>
    <row r="48" spans="1:2" x14ac:dyDescent="0.25">
      <c r="A48" s="11">
        <v>494</v>
      </c>
      <c r="B48" s="11" t="s">
        <v>50</v>
      </c>
    </row>
    <row r="49" spans="1:2" x14ac:dyDescent="0.25">
      <c r="A49" s="11">
        <v>500</v>
      </c>
      <c r="B49" s="11" t="s">
        <v>51</v>
      </c>
    </row>
    <row r="50" spans="1:2" x14ac:dyDescent="0.25">
      <c r="A50" s="11">
        <v>501</v>
      </c>
      <c r="B50" s="11" t="s">
        <v>52</v>
      </c>
    </row>
    <row r="51" spans="1:2" x14ac:dyDescent="0.25">
      <c r="A51" s="11">
        <v>505</v>
      </c>
      <c r="B51" s="11" t="s">
        <v>7</v>
      </c>
    </row>
    <row r="52" spans="1:2" x14ac:dyDescent="0.25">
      <c r="A52" s="11">
        <v>510</v>
      </c>
      <c r="B52" s="11" t="s">
        <v>80</v>
      </c>
    </row>
    <row r="53" spans="1:2" x14ac:dyDescent="0.25">
      <c r="A53" s="11">
        <v>515</v>
      </c>
      <c r="B53" s="11" t="s">
        <v>53</v>
      </c>
    </row>
    <row r="54" spans="1:2" x14ac:dyDescent="0.25">
      <c r="A54" s="11">
        <v>520</v>
      </c>
      <c r="B54" s="11" t="s">
        <v>54</v>
      </c>
    </row>
    <row r="55" spans="1:2" x14ac:dyDescent="0.25">
      <c r="A55" s="11">
        <v>525</v>
      </c>
      <c r="B55" s="11" t="s">
        <v>96</v>
      </c>
    </row>
    <row r="56" spans="1:2" x14ac:dyDescent="0.25">
      <c r="A56" s="11">
        <v>530</v>
      </c>
      <c r="B56" s="11" t="s">
        <v>97</v>
      </c>
    </row>
    <row r="57" spans="1:2" x14ac:dyDescent="0.25">
      <c r="A57" s="11">
        <v>535</v>
      </c>
      <c r="B57" s="11" t="s">
        <v>181</v>
      </c>
    </row>
    <row r="58" spans="1:2" x14ac:dyDescent="0.25">
      <c r="A58" s="11">
        <v>540</v>
      </c>
      <c r="B58" s="11" t="s">
        <v>89</v>
      </c>
    </row>
    <row r="59" spans="1:2" x14ac:dyDescent="0.25">
      <c r="A59" s="11">
        <v>545</v>
      </c>
      <c r="B59" s="11" t="s">
        <v>78</v>
      </c>
    </row>
    <row r="60" spans="1:2" x14ac:dyDescent="0.25">
      <c r="A60" s="11">
        <v>550</v>
      </c>
      <c r="B60" s="11" t="s">
        <v>90</v>
      </c>
    </row>
    <row r="61" spans="1:2" x14ac:dyDescent="0.25">
      <c r="A61" s="11">
        <v>555</v>
      </c>
      <c r="B61" s="11" t="s">
        <v>98</v>
      </c>
    </row>
    <row r="62" spans="1:2" x14ac:dyDescent="0.25">
      <c r="A62" s="11">
        <v>570</v>
      </c>
      <c r="B62" s="11" t="s">
        <v>182</v>
      </c>
    </row>
    <row r="63" spans="1:2" x14ac:dyDescent="0.25">
      <c r="A63" s="11">
        <v>575</v>
      </c>
      <c r="B63" s="11" t="s">
        <v>56</v>
      </c>
    </row>
    <row r="64" spans="1:2" x14ac:dyDescent="0.25">
      <c r="A64" s="11">
        <v>580</v>
      </c>
      <c r="B64" s="11" t="s">
        <v>79</v>
      </c>
    </row>
  </sheetData>
  <sheetProtection selectLockedCells="1"/>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Instructions</vt:lpstr>
      <vt:lpstr>Info</vt:lpstr>
      <vt:lpstr>Starting TB</vt:lpstr>
      <vt:lpstr>Journal</vt:lpstr>
      <vt:lpstr>Trial Balance</vt:lpstr>
      <vt:lpstr>BS</vt:lpstr>
      <vt:lpstr>IS</vt:lpstr>
      <vt:lpstr>Chart of Accounts</vt:lpstr>
      <vt:lpstr>List</vt:lpstr>
      <vt:lpstr>AccountNameforStatements</vt:lpstr>
      <vt:lpstr>ACNumber</vt:lpstr>
      <vt:lpstr>ACNumber2</vt:lpstr>
      <vt:lpstr>ChartofAccounts</vt:lpstr>
      <vt:lpstr>CompanyName</vt:lpstr>
      <vt:lpstr>CompanyYear</vt:lpstr>
      <vt:lpstr>CompanyYearEnd</vt:lpstr>
      <vt:lpstr>CourseCode</vt:lpstr>
      <vt:lpstr>CourseName</vt:lpstr>
      <vt:lpstr>CR</vt:lpstr>
      <vt:lpstr>DR</vt:lpstr>
      <vt:lpstr>Journal</vt:lpstr>
      <vt:lpstr>ListofGroupingCodes</vt:lpstr>
      <vt:lpstr>Net_Income</vt:lpstr>
      <vt:lpstr>BS!Print_Area</vt:lpstr>
      <vt:lpstr>IS!Print_Area</vt:lpstr>
      <vt:lpstr>Journal!Print_Area</vt:lpstr>
      <vt:lpstr>'Starting TB'!Print_Area</vt:lpstr>
      <vt:lpstr>'Trial Balance'!Print_Area</vt:lpstr>
      <vt:lpstr>SchoolName</vt:lpstr>
      <vt:lpstr>StudentName</vt:lpstr>
      <vt:lpstr>Table2</vt:lpstr>
      <vt:lpstr>TeacherName</vt:lpstr>
      <vt:lpstr>TrialBalance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Mirza</dc:creator>
  <cp:lastModifiedBy>Dhrumil Patel</cp:lastModifiedBy>
  <cp:lastPrinted>2019-09-19T17:24:36Z</cp:lastPrinted>
  <dcterms:created xsi:type="dcterms:W3CDTF">2012-09-19T02:35:52Z</dcterms:created>
  <dcterms:modified xsi:type="dcterms:W3CDTF">2019-10-24T18:53:24Z</dcterms:modified>
</cp:coreProperties>
</file>