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919f107e6694c3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hruv\Documents\Dhruv_axtia_excelToolbar\"/>
    </mc:Choice>
  </mc:AlternateContent>
  <xr:revisionPtr revIDLastSave="0" documentId="13_ncr:1_{21EC8460-E1FC-4CEE-A392-BBCEAE5A46E3}" xr6:coauthVersionLast="47" xr6:coauthVersionMax="47" xr10:uidLastSave="{00000000-0000-0000-0000-000000000000}"/>
  <bookViews>
    <workbookView xWindow="-108" yWindow="-108" windowWidth="23256" windowHeight="12576" firstSheet="3" activeTab="5" xr2:uid="{DCA6BA91-230B-4F6A-AB90-24806A09C35B}"/>
  </bookViews>
  <sheets>
    <sheet name="Template 1" sheetId="4" r:id="rId1"/>
    <sheet name="Sheet1" sheetId="1" r:id="rId2"/>
    <sheet name="Sheet11" sheetId="11" r:id="rId3"/>
    <sheet name="Sheet10" sheetId="10" r:id="rId4"/>
    <sheet name="Sheet12" sheetId="12" r:id="rId5"/>
    <sheet name="Template 3" sheetId="8" r:id="rId6"/>
    <sheet name="Sheet13" sheetId="13" r:id="rId7"/>
    <sheet name="Sheet9" sheetId="9" r:id="rId8"/>
    <sheet name="Template 3 (2)" sheetId="14" r:id="rId9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" i="14" l="1"/>
  <c r="J6" i="14"/>
  <c r="I6" i="14"/>
  <c r="H6" i="14"/>
  <c r="G6" i="14"/>
  <c r="F6" i="14"/>
  <c r="D6" i="14"/>
  <c r="C6" i="14"/>
  <c r="E4" i="14"/>
  <c r="E3" i="14"/>
  <c r="E6" i="14" s="1"/>
  <c r="E3" i="8" l="1"/>
  <c r="M6" i="8"/>
  <c r="K6" i="8"/>
  <c r="J6" i="8"/>
  <c r="H6" i="8"/>
  <c r="G6" i="8"/>
  <c r="F6" i="8"/>
  <c r="D6" i="8"/>
  <c r="C6" i="8"/>
  <c r="E6" i="8"/>
  <c r="M34" i="4" l="1"/>
  <c r="N30" i="4" s="1"/>
  <c r="E34" i="4"/>
  <c r="F32" i="4" s="1"/>
  <c r="B34" i="4"/>
  <c r="C32" i="4" s="1"/>
  <c r="G33" i="4"/>
  <c r="E33" i="4"/>
  <c r="F33" i="4" s="1"/>
  <c r="B33" i="4"/>
  <c r="N32" i="4"/>
  <c r="F31" i="4"/>
  <c r="F30" i="4"/>
  <c r="O29" i="4"/>
  <c r="O34" i="4" s="1"/>
  <c r="M29" i="4"/>
  <c r="K29" i="4"/>
  <c r="F29" i="4"/>
  <c r="H23" i="4"/>
  <c r="F23" i="4"/>
  <c r="C23" i="4"/>
  <c r="H11" i="4"/>
  <c r="F11" i="4"/>
  <c r="C11" i="4"/>
  <c r="C33" i="4" l="1"/>
  <c r="N29" i="4"/>
  <c r="C30" i="4"/>
  <c r="K34" i="4"/>
  <c r="L30" i="4" s="1"/>
  <c r="C31" i="4"/>
  <c r="C29" i="4"/>
  <c r="P30" i="4"/>
  <c r="P34" i="4"/>
  <c r="P31" i="4"/>
  <c r="P32" i="4"/>
  <c r="P29" i="4"/>
  <c r="L34" i="4"/>
  <c r="L31" i="4"/>
  <c r="N31" i="4"/>
  <c r="G34" i="4"/>
  <c r="C34" i="4"/>
  <c r="N34" i="4"/>
  <c r="F34" i="4"/>
  <c r="F35" i="4" s="1"/>
  <c r="L32" i="4" l="1"/>
  <c r="L29" i="4"/>
  <c r="C35" i="4"/>
  <c r="H34" i="4"/>
  <c r="H30" i="4"/>
  <c r="H31" i="4"/>
  <c r="H32" i="4"/>
  <c r="H29" i="4"/>
  <c r="H33" i="4"/>
  <c r="H35" i="4" l="1"/>
</calcChain>
</file>

<file path=xl/sharedStrings.xml><?xml version="1.0" encoding="utf-8"?>
<sst xmlns="http://schemas.openxmlformats.org/spreadsheetml/2006/main" count="211" uniqueCount="103">
  <si>
    <t>Assets</t>
  </si>
  <si>
    <t>Liabilities</t>
  </si>
  <si>
    <t xml:space="preserve">All values in rupees thousand except % </t>
  </si>
  <si>
    <t>2022-23</t>
  </si>
  <si>
    <t>2021-22</t>
  </si>
  <si>
    <t>2020-21</t>
  </si>
  <si>
    <t>Amount</t>
  </si>
  <si>
    <t>%</t>
  </si>
  <si>
    <t>Cash &amp; Balances with RBI</t>
  </si>
  <si>
    <t>Capital, Reserves &amp; Surplus</t>
  </si>
  <si>
    <t>73,60,71,800</t>
  </si>
  <si>
    <t>66,11,13,116</t>
  </si>
  <si>
    <t>58,88,49,321</t>
  </si>
  <si>
    <t>Bal. with Banks &amp; Money at Call and Short Notices</t>
  </si>
  <si>
    <t>1,30,45,13,930</t>
  </si>
  <si>
    <t>1,35,29,64,138</t>
  </si>
  <si>
    <t>Deposits</t>
  </si>
  <si>
    <t>11,79,21,86,067</t>
  </si>
  <si>
    <t>10,86,40,92,541</t>
  </si>
  <si>
    <t>10,10,87,45,827</t>
  </si>
  <si>
    <t>Investments</t>
  </si>
  <si>
    <t>2,82,01,28,998</t>
  </si>
  <si>
    <t>2,61,69,03,940</t>
  </si>
  <si>
    <t>Borrowings</t>
  </si>
  <si>
    <t>58,08,97,891</t>
  </si>
  <si>
    <t>46,28,49,576</t>
  </si>
  <si>
    <t>49,98,35,606</t>
  </si>
  <si>
    <t>Advances [Loans () &amp; PSL ()]</t>
  </si>
  <si>
    <t>Other Liabilities &amp; Provisions</t>
  </si>
  <si>
    <t>34,81,66,717</t>
  </si>
  <si>
    <t>29,29,93,574</t>
  </si>
  <si>
    <t>33,93,19,595</t>
  </si>
  <si>
    <t>Fixed &amp; Other Assets</t>
  </si>
  <si>
    <t>54,59,80,450</t>
  </si>
  <si>
    <t>60,43,58,515</t>
  </si>
  <si>
    <t>74,52,76,181</t>
  </si>
  <si>
    <t>Total</t>
  </si>
  <si>
    <t>13,45,73,22,475</t>
  </si>
  <si>
    <t>12,28,10,48,807</t>
  </si>
  <si>
    <t>11,53,67,50,349</t>
  </si>
  <si>
    <t>SLR</t>
  </si>
  <si>
    <t>ICICI Bank</t>
  </si>
  <si>
    <t>1,99,95,44,920</t>
  </si>
  <si>
    <t>1,70,24,55,603</t>
  </si>
  <si>
    <t>1,47,50,60,840</t>
  </si>
  <si>
    <t>50,91,21,002</t>
  </si>
  <si>
    <t>58,29,95,434</t>
  </si>
  <si>
    <t>87,09,70,599</t>
  </si>
  <si>
    <t>11,80,84,06,972</t>
  </si>
  <si>
    <t>10,64,57,16,132</t>
  </si>
  <si>
    <t>9,32,52,21,605</t>
  </si>
  <si>
    <t>3,62,32,97,355</t>
  </si>
  <si>
    <t>3,10,24,10,024</t>
  </si>
  <si>
    <t>2,81,28,65,399</t>
  </si>
  <si>
    <t>1,19,32,54,936</t>
  </si>
  <si>
    <t>1,07,23,13,597</t>
  </si>
  <si>
    <t>91,63,09,564</t>
  </si>
  <si>
    <t>10,19,63,83,053</t>
  </si>
  <si>
    <t>8,59,02,04,390</t>
  </si>
  <si>
    <t>84,08,59,695</t>
  </si>
  <si>
    <t>69,24,92,088</t>
  </si>
  <si>
    <t>58,77,34,749</t>
  </si>
  <si>
    <t>82,80,03,392</t>
  </si>
  <si>
    <t>82,28,87,954</t>
  </si>
  <si>
    <t>15,84,20,66,523</t>
  </si>
  <si>
    <t>14,11,29,77,420</t>
  </si>
  <si>
    <t>12,30,43,26,758</t>
  </si>
  <si>
    <t>HSBC Bank</t>
  </si>
  <si>
    <t>Line Item</t>
  </si>
  <si>
    <t>ICICI Bank FY 22-23</t>
  </si>
  <si>
    <t>ICICI Bank FY 21-22</t>
  </si>
  <si>
    <t>ICICI Bank FY 20-21</t>
  </si>
  <si>
    <t>Canara Bank FY 22-23</t>
  </si>
  <si>
    <t>Canara Bank FY 21-22</t>
  </si>
  <si>
    <t>Canara Bank FY 20-21</t>
  </si>
  <si>
    <t>HSBC Bank FY 22-23</t>
  </si>
  <si>
    <t>HSBC Bank FY 21-22</t>
  </si>
  <si>
    <t>HSBC Bank FY 20-21</t>
  </si>
  <si>
    <t>Tier I Capital</t>
  </si>
  <si>
    <t>Tier II Capital</t>
  </si>
  <si>
    <t>Total Risk Weighted Assets</t>
  </si>
  <si>
    <t>Capital Adequacy Ratio</t>
  </si>
  <si>
    <t>0.5B</t>
  </si>
  <si>
    <t>0.9B</t>
  </si>
  <si>
    <t>3.2B</t>
  </si>
  <si>
    <t>?</t>
  </si>
  <si>
    <t>HSBC Bank FY 21-23</t>
  </si>
  <si>
    <t>▼</t>
  </si>
  <si>
    <t>▲</t>
  </si>
  <si>
    <t>HSBC Bank FY 20-212</t>
  </si>
  <si>
    <t xml:space="preserve"> </t>
  </si>
  <si>
    <t>Date Format</t>
  </si>
  <si>
    <t>DD/MM</t>
  </si>
  <si>
    <t>MMDDYYYY</t>
  </si>
  <si>
    <t>DDMMYY</t>
  </si>
  <si>
    <t>MM/YY</t>
  </si>
  <si>
    <t>MMM-YYYY</t>
  </si>
  <si>
    <t>Q2-2024</t>
  </si>
  <si>
    <t>Q1-2024</t>
  </si>
  <si>
    <t>Icon Repo</t>
  </si>
  <si>
    <t>Flag Repo</t>
  </si>
  <si>
    <t xml:space="preserve">       </t>
  </si>
  <si>
    <t>Canara Bank FY 20-22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</si>
</sst>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5">
    <numFmt numFmtId="8" formatCode="&quot;₹&quot;\ #,##0.00;[Red]&quot;₹&quot;\ \-#,##0.00"/>
    <numFmt numFmtId="164" formatCode="0.0,,\ \M"/>
    <numFmt numFmtId="165" formatCode="0.0,,,\ \B"/>
    <numFmt numFmtId="166" formatCode="0.0,\K"/>
    <numFmt numFmtId="167" formatCode="#,##0.0,\K"/>
    <numFmt numFmtId="168" formatCode="#,##0.0,,,&quot;B&quot;"/>
    <numFmt numFmtId="169" formatCode="\€#,##0.00"/>
    <numFmt numFmtId="170" formatCode="&quot;₹&quot;\ #,##0.00"/>
    <numFmt numFmtId="171" formatCode="0.0"/>
    <numFmt numFmtId="172" formatCode="#,##0;[Red]\(#,##0\);0"/>
    <numFmt numFmtId="173" formatCode="\'\-\'"/>
    <numFmt numFmtId="174" formatCode="\-"/>
    <numFmt numFmtId="175" formatCode="#,##0.0,,&quot;M&quot;;[Red]\(\,0.0,,&quot;M&quot;\)"/>
    <numFmt numFmtId="176" formatCode="\₹\ #,##0.00;[Red]\(\₹\ \,0.00\)"/>
    <numFmt numFmtId="177" formatCode="###0.0&quot;M&quot;;[Red]\(###0.0&quot;M&quot;\)"/>
    <numFmt numFmtId="178" formatCode="\€\ ###0.00;[Red]\(\€\ ###0.00\)"/>
    <numFmt numFmtId="179" formatCode="#,##0.0,&quot;K&quot;"/>
    <numFmt numFmtId="180" formatCode="#,##\(0\).\(0\)\,&quot;B&quot;"/>
    <numFmt numFmtId="181" formatCode="#,##0.00\ \k\r"/>
    <numFmt numFmtId="182" formatCode="[$$-409]#,##0.00"/>
    <numFmt numFmtId="183" formatCode="\€\ #,##0.00###0.0,,&quot;M&quot;"/>
    <numFmt numFmtId="184" formatCode="0.00%###0.0,&quot;K&quot;"/>
    <numFmt numFmtId="185" formatCode="##,#0#,##0.0,,&quot;M&quot;"/>
    <numFmt numFmtId="186" formatCode="0.00###0.0,&quot;K&quot;"/>
    <numFmt numFmtId="187" formatCode="\€\ #,##0,&quot;K&quot;\ \€"/>
    <numFmt numFmtId="188" formatCode="#,##0.0,,&quot;M&quot;"/>
    <numFmt numFmtId="189" formatCode="[$$-409]#,##0,,&quot;M&quot;\ \k\r"/>
    <numFmt numFmtId="190" formatCode="#,##0.0,,,&quot;B&quot;\ &quot;₹&quot;"/>
    <numFmt numFmtId="191" formatCode="#,##0.00###0.0,&quot;K&quot;"/>
    <numFmt numFmtId="192" formatCode="\₹\ #,##0.00"/>
    <numFmt numFmtId="193" formatCode="#,##0.00&quot;M&quot;"/>
    <numFmt numFmtId="194" formatCode="#,##0.00&quot;K&quot;"/>
    <numFmt numFmtId="195" formatCode="\€\ \₹\ #,##0,&quot;K&quot;"/>
    <numFmt numFmtId="196" formatCode="[$$-409]#,##0.0,,&quot;M&quot;"/>
    <numFmt numFmtId="197" formatCode="mmm\-yyyy"/>
  </numFmts>
  <fonts count="16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2"/>
      <color rgb="FF000000"/>
      <name val="&quot;Aptos Narrow&quot;"/>
    </font>
    <font>
      <sz val="10"/>
      <color rgb="FF000000"/>
      <name val="Arial"/>
      <family val="2"/>
    </font>
    <font>
      <sz val="12"/>
      <color rgb="FF000000"/>
      <name val="Helvetica"/>
      <family val="2"/>
    </font>
    <font>
      <b/>
      <sz val="12"/>
      <color rgb="FF000000"/>
      <name val="&quot;Aptos Narrow&quot;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00B050"/>
      <name val="Calibri"/>
      <family val="2"/>
      <scheme val="minor"/>
    </font>
    <font>
      <sz val="8"/>
      <name val="Calibri"/>
      <family val="2"/>
      <scheme val="minor"/>
    </font>
    <font>
      <sz val="12"/>
      <color rgb="FF00B050"/>
      <name val="&quot;Aptos Narrow&quot;"/>
    </font>
    <font>
      <sz val="12"/>
      <color rgb="FFFF0000"/>
      <name val="&quot;Aptos Narrow&quot;"/>
    </font>
  </fonts>
  <fills count="6">
    <fill>
      <patternFill patternType="none"/>
    </fill>
    <fill>
      <patternFill patternType="gray125"/>
    </fill>
    <fill>
      <patternFill patternType="solid">
        <fgColor rgb="FFDAF2D0"/>
        <bgColor rgb="FFDAF2D0"/>
      </patternFill>
    </fill>
    <fill>
      <patternFill patternType="solid">
        <fgColor rgb="FFFFFFFF"/>
        <bgColor rgb="FFFFFFFF"/>
      </patternFill>
    </fill>
    <fill>
      <patternFill patternType="solid">
        <fgColor rgb="FFFBE2D5"/>
        <bgColor rgb="FFFBE2D5"/>
      </patternFill>
    </fill>
    <fill>
      <patternFill patternType="solid">
        <fgColor rgb="FFC0E6F5"/>
        <bgColor rgb="FFC0E6F5"/>
      </patternFill>
    </fill>
  </fills>
  <borders count="14"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1" fillId="0" borderId="0"/>
  </cellStyleXfs>
  <cellXfs count="118">
    <xf numFmtId="0" fontId="0" fillId="0" borderId="0" xfId="0"/>
    <xf numFmtId="0" fontId="4" fillId="3" borderId="0" xfId="1" applyFont="1" applyFill="1"/>
    <xf numFmtId="0" fontId="1" fillId="0" borderId="0" xfId="1"/>
    <xf numFmtId="0" fontId="5" fillId="5" borderId="2" xfId="1" applyFont="1" applyFill="1" applyBorder="1" applyAlignment="1">
      <alignment horizontal="center"/>
    </xf>
    <xf numFmtId="0" fontId="4" fillId="0" borderId="0" xfId="1" applyFont="1"/>
    <xf numFmtId="0" fontId="5" fillId="0" borderId="3" xfId="1" applyFont="1" applyBorder="1" applyAlignment="1">
      <alignment horizontal="center"/>
    </xf>
    <xf numFmtId="0" fontId="6" fillId="3" borderId="6" xfId="1" applyFont="1" applyFill="1" applyBorder="1" applyAlignment="1">
      <alignment horizontal="center"/>
    </xf>
    <xf numFmtId="0" fontId="6" fillId="0" borderId="3" xfId="1" applyFont="1" applyBorder="1"/>
    <xf numFmtId="0" fontId="5" fillId="0" borderId="3" xfId="1" applyFont="1" applyBorder="1"/>
    <xf numFmtId="0" fontId="6" fillId="5" borderId="2" xfId="1" applyFont="1" applyFill="1" applyBorder="1"/>
    <xf numFmtId="0" fontId="6" fillId="3" borderId="6" xfId="1" applyFont="1" applyFill="1" applyBorder="1"/>
    <xf numFmtId="0" fontId="5" fillId="3" borderId="3" xfId="1" applyFont="1" applyFill="1" applyBorder="1"/>
    <xf numFmtId="0" fontId="6" fillId="3" borderId="3" xfId="1" applyFont="1" applyFill="1" applyBorder="1"/>
    <xf numFmtId="0" fontId="6" fillId="3" borderId="2" xfId="1" applyFont="1" applyFill="1" applyBorder="1"/>
    <xf numFmtId="0" fontId="7" fillId="0" borderId="3" xfId="1" applyFont="1" applyBorder="1"/>
    <xf numFmtId="4" fontId="2" fillId="0" borderId="3" xfId="1" applyNumberFormat="1" applyFont="1" applyBorder="1" applyAlignment="1">
      <alignment horizontal="right"/>
    </xf>
    <xf numFmtId="10" fontId="6" fillId="0" borderId="3" xfId="1" applyNumberFormat="1" applyFont="1" applyBorder="1" applyAlignment="1">
      <alignment horizontal="right"/>
    </xf>
    <xf numFmtId="0" fontId="2" fillId="0" borderId="3" xfId="1" applyFont="1" applyBorder="1" applyAlignment="1">
      <alignment horizontal="right"/>
    </xf>
    <xf numFmtId="10" fontId="8" fillId="0" borderId="3" xfId="1" applyNumberFormat="1" applyFont="1" applyBorder="1" applyAlignment="1">
      <alignment horizontal="right"/>
    </xf>
    <xf numFmtId="0" fontId="6" fillId="0" borderId="3" xfId="1" applyFont="1" applyBorder="1" applyAlignment="1">
      <alignment horizontal="right"/>
    </xf>
    <xf numFmtId="10" fontId="6" fillId="3" borderId="3" xfId="1" applyNumberFormat="1" applyFont="1" applyFill="1" applyBorder="1" applyAlignment="1">
      <alignment horizontal="right"/>
    </xf>
    <xf numFmtId="4" fontId="2" fillId="0" borderId="5" xfId="1" applyNumberFormat="1" applyFont="1" applyBorder="1" applyAlignment="1">
      <alignment horizontal="right"/>
    </xf>
    <xf numFmtId="0" fontId="6" fillId="0" borderId="5" xfId="1" applyFont="1" applyBorder="1" applyAlignment="1">
      <alignment horizontal="right"/>
    </xf>
    <xf numFmtId="0" fontId="2" fillId="0" borderId="5" xfId="1" applyFont="1" applyBorder="1" applyAlignment="1">
      <alignment horizontal="right"/>
    </xf>
    <xf numFmtId="4" fontId="6" fillId="0" borderId="5" xfId="1" applyNumberFormat="1" applyFont="1" applyBorder="1" applyAlignment="1">
      <alignment horizontal="right"/>
    </xf>
    <xf numFmtId="0" fontId="6" fillId="0" borderId="5" xfId="1" applyFont="1" applyBorder="1"/>
    <xf numFmtId="10" fontId="7" fillId="0" borderId="3" xfId="1" applyNumberFormat="1" applyFont="1" applyBorder="1"/>
    <xf numFmtId="0" fontId="6" fillId="0" borderId="0" xfId="1" applyFont="1"/>
    <xf numFmtId="0" fontId="5" fillId="5" borderId="0" xfId="1" applyFont="1" applyFill="1" applyAlignment="1">
      <alignment horizontal="center"/>
    </xf>
    <xf numFmtId="0" fontId="5" fillId="0" borderId="6" xfId="1" applyFont="1" applyBorder="1" applyAlignment="1">
      <alignment horizontal="center"/>
    </xf>
    <xf numFmtId="0" fontId="6" fillId="0" borderId="6" xfId="1" applyFont="1" applyBorder="1" applyAlignment="1">
      <alignment horizontal="center"/>
    </xf>
    <xf numFmtId="0" fontId="6" fillId="0" borderId="6" xfId="1" applyFont="1" applyBorder="1"/>
    <xf numFmtId="0" fontId="8" fillId="0" borderId="0" xfId="1" applyFont="1" applyAlignment="1">
      <alignment horizontal="right"/>
    </xf>
    <xf numFmtId="10" fontId="6" fillId="0" borderId="6" xfId="1" applyNumberFormat="1" applyFont="1" applyBorder="1" applyAlignment="1">
      <alignment horizontal="right"/>
    </xf>
    <xf numFmtId="0" fontId="7" fillId="3" borderId="6" xfId="1" applyFont="1" applyFill="1" applyBorder="1"/>
    <xf numFmtId="0" fontId="6" fillId="0" borderId="10" xfId="1" applyFont="1" applyBorder="1" applyAlignment="1">
      <alignment horizontal="right"/>
    </xf>
    <xf numFmtId="0" fontId="6" fillId="0" borderId="10" xfId="1" applyFont="1" applyBorder="1"/>
    <xf numFmtId="0" fontId="5" fillId="0" borderId="6" xfId="1" applyFont="1" applyBorder="1"/>
    <xf numFmtId="9" fontId="6" fillId="0" borderId="3" xfId="1" applyNumberFormat="1" applyFont="1" applyBorder="1" applyAlignment="1">
      <alignment horizontal="right"/>
    </xf>
    <xf numFmtId="0" fontId="6" fillId="0" borderId="11" xfId="1" applyFont="1" applyBorder="1"/>
    <xf numFmtId="0" fontId="6" fillId="0" borderId="12" xfId="1" applyFont="1" applyBorder="1"/>
    <xf numFmtId="10" fontId="6" fillId="0" borderId="3" xfId="1" applyNumberFormat="1" applyFont="1" applyBorder="1"/>
    <xf numFmtId="0" fontId="6" fillId="0" borderId="3" xfId="1" applyFont="1" applyBorder="1" applyAlignment="1">
      <alignment horizontal="center"/>
    </xf>
    <xf numFmtId="10" fontId="6" fillId="0" borderId="3" xfId="1" applyNumberFormat="1" applyFont="1" applyBorder="1" applyAlignment="1">
      <alignment horizontal="center"/>
    </xf>
    <xf numFmtId="3" fontId="6" fillId="0" borderId="5" xfId="1" applyNumberFormat="1" applyFont="1" applyBorder="1" applyAlignment="1">
      <alignment horizontal="right"/>
    </xf>
    <xf numFmtId="3" fontId="6" fillId="0" borderId="3" xfId="1" applyNumberFormat="1" applyFont="1" applyBorder="1"/>
    <xf numFmtId="3" fontId="4" fillId="0" borderId="0" xfId="1" applyNumberFormat="1" applyFont="1"/>
    <xf numFmtId="0" fontId="9" fillId="0" borderId="6" xfId="1" applyFont="1" applyBorder="1"/>
    <xf numFmtId="8" fontId="0" fillId="0" borderId="0" xfId="0" applyNumberFormat="1"/>
    <xf numFmtId="164" fontId="2" fillId="0" borderId="3" xfId="1" applyNumberFormat="1" applyFont="1" applyBorder="1" applyAlignment="1">
      <alignment horizontal="right"/>
    </xf>
    <xf numFmtId="165" fontId="6" fillId="0" borderId="5" xfId="1" applyNumberFormat="1" applyFont="1" applyBorder="1" applyAlignment="1">
      <alignment horizontal="right"/>
    </xf>
    <xf numFmtId="165" fontId="2" fillId="0" borderId="5" xfId="1" applyNumberFormat="1" applyFont="1" applyBorder="1" applyAlignment="1">
      <alignment horizontal="right"/>
    </xf>
    <xf numFmtId="164" fontId="6" fillId="0" borderId="5" xfId="1" applyNumberFormat="1" applyFont="1" applyBorder="1" applyAlignment="1">
      <alignment horizontal="right"/>
    </xf>
    <xf numFmtId="0" fontId="10" fillId="0" borderId="0" xfId="1" applyFont="1" applyAlignment="1">
      <alignment horizontal="center"/>
    </xf>
    <xf numFmtId="4" fontId="4" fillId="0" borderId="0" xfId="1" applyNumberFormat="1" applyFont="1"/>
    <xf numFmtId="0" fontId="10" fillId="0" borderId="0" xfId="1" applyFont="1"/>
    <xf numFmtId="10" fontId="10" fillId="0" borderId="0" xfId="1" applyNumberFormat="1" applyFont="1"/>
    <xf numFmtId="166" fontId="4" fillId="0" borderId="0" xfId="1" applyNumberFormat="1" applyFont="1"/>
    <xf numFmtId="167" fontId="4" fillId="0" borderId="0" xfId="1" applyNumberFormat="1" applyFont="1"/>
    <xf numFmtId="168" fontId="4" fillId="0" borderId="0" xfId="1" applyNumberFormat="1" applyFont="1"/>
    <xf numFmtId="169" fontId="4" fillId="0" borderId="0" xfId="1" applyNumberFormat="1" applyFont="1"/>
    <xf numFmtId="170" fontId="4" fillId="0" borderId="0" xfId="1" applyNumberFormat="1" applyFont="1"/>
    <xf numFmtId="2" fontId="4" fillId="0" borderId="0" xfId="1" applyNumberFormat="1" applyFont="1"/>
    <xf numFmtId="1" fontId="4" fillId="0" borderId="0" xfId="1" applyNumberFormat="1" applyFont="1"/>
    <xf numFmtId="171" fontId="11" fillId="0" borderId="0" xfId="1" applyNumberFormat="1" applyFont="1"/>
    <xf numFmtId="4" fontId="12" fillId="0" borderId="0" xfId="1" applyNumberFormat="1" applyFont="1"/>
    <xf numFmtId="4" fontId="11" fillId="0" borderId="0" xfId="1" applyNumberFormat="1" applyFont="1"/>
    <xf numFmtId="172" fontId="1" fillId="0" borderId="0" xfId="1" applyNumberFormat="1"/>
    <xf numFmtId="173" fontId="1" fillId="0" borderId="0" xfId="1" applyNumberFormat="1"/>
    <xf numFmtId="174" fontId="1" fillId="0" borderId="0" xfId="1" applyNumberFormat="1"/>
    <xf numFmtId="175" fontId="4" fillId="0" borderId="0" xfId="1" applyNumberFormat="1" applyFont="1"/>
    <xf numFmtId="176" fontId="4" fillId="0" borderId="0" xfId="1" applyNumberFormat="1" applyFont="1"/>
    <xf numFmtId="177" fontId="4" fillId="0" borderId="0" xfId="1" applyNumberFormat="1" applyFont="1"/>
    <xf numFmtId="178" fontId="4" fillId="0" borderId="0" xfId="1" applyNumberFormat="1" applyFont="1"/>
    <xf numFmtId="179" fontId="4" fillId="0" borderId="0" xfId="1" applyNumberFormat="1" applyFont="1"/>
    <xf numFmtId="180" fontId="4" fillId="0" borderId="0" xfId="1" applyNumberFormat="1" applyFont="1"/>
    <xf numFmtId="164" fontId="4" fillId="0" borderId="0" xfId="1" applyNumberFormat="1" applyFont="1"/>
    <xf numFmtId="0" fontId="3" fillId="0" borderId="1" xfId="1" applyFont="1" applyBorder="1"/>
    <xf numFmtId="0" fontId="3" fillId="0" borderId="2" xfId="1" applyFont="1" applyBorder="1"/>
    <xf numFmtId="10" fontId="6" fillId="0" borderId="0" xfId="1" applyNumberFormat="1" applyFont="1" applyAlignment="1">
      <alignment horizontal="right"/>
    </xf>
    <xf numFmtId="10" fontId="14" fillId="0" borderId="3" xfId="1" applyNumberFormat="1" applyFont="1" applyBorder="1" applyAlignment="1">
      <alignment horizontal="right"/>
    </xf>
    <xf numFmtId="10" fontId="15" fillId="0" borderId="3" xfId="1" applyNumberFormat="1" applyFont="1" applyBorder="1" applyAlignment="1">
      <alignment horizontal="right"/>
    </xf>
    <xf numFmtId="181" fontId="4" fillId="0" borderId="0" xfId="1" applyNumberFormat="1" applyFont="1"/>
    <xf numFmtId="182" fontId="4" fillId="0" borderId="0" xfId="1" applyNumberFormat="1" applyFont="1"/>
    <xf numFmtId="17" fontId="1" fillId="0" borderId="0" xfId="1" applyNumberFormat="1"/>
    <xf numFmtId="183" fontId="4" fillId="0" borderId="0" xfId="1" applyNumberFormat="1" applyFont="1"/>
    <xf numFmtId="184" fontId="6" fillId="0" borderId="6" xfId="1" applyNumberFormat="1" applyFont="1" applyBorder="1" applyAlignment="1">
      <alignment horizontal="right"/>
    </xf>
    <xf numFmtId="185" fontId="6" fillId="0" borderId="6" xfId="1" applyNumberFormat="1" applyFont="1" applyBorder="1" applyAlignment="1">
      <alignment horizontal="right"/>
    </xf>
    <xf numFmtId="186" fontId="6" fillId="0" borderId="3" xfId="1" applyNumberFormat="1" applyFont="1" applyBorder="1" applyAlignment="1">
      <alignment horizontal="right"/>
    </xf>
    <xf numFmtId="187" fontId="4" fillId="0" borderId="0" xfId="1" applyNumberFormat="1" applyFont="1"/>
    <xf numFmtId="188" fontId="4" fillId="0" borderId="0" xfId="1" applyNumberFormat="1" applyFont="1"/>
    <xf numFmtId="189" fontId="4" fillId="0" borderId="0" xfId="1" applyNumberFormat="1" applyFont="1"/>
    <xf numFmtId="190" fontId="4" fillId="0" borderId="0" xfId="1" applyNumberFormat="1" applyFont="1"/>
    <xf numFmtId="191" fontId="4" fillId="0" borderId="0" xfId="1" applyNumberFormat="1" applyFont="1"/>
    <xf numFmtId="192" fontId="4" fillId="0" borderId="0" xfId="1" applyNumberFormat="1" applyFont="1"/>
    <xf numFmtId="193" fontId="4" fillId="0" borderId="0" xfId="1" applyNumberFormat="1" applyFont="1"/>
    <xf numFmtId="194" fontId="4" fillId="0" borderId="0" xfId="1" applyNumberFormat="1" applyFont="1"/>
    <xf numFmtId="195" fontId="4" fillId="0" borderId="0" xfId="1" applyNumberFormat="1" applyFont="1"/>
    <xf numFmtId="196" fontId="4" fillId="0" borderId="0" xfId="1" applyNumberFormat="1" applyFont="1"/>
    <xf numFmtId="14" fontId="1" fillId="0" borderId="0" xfId="1" applyNumberFormat="1"/>
    <xf numFmtId="197" fontId="1" fillId="0" borderId="0" xfId="1" applyNumberFormat="1"/>
    <xf numFmtId="0" fontId="2" fillId="2" borderId="1" xfId="1" applyFont="1" applyFill="1" applyBorder="1" applyAlignment="1">
      <alignment horizontal="center"/>
    </xf>
    <xf numFmtId="0" fontId="3" fillId="0" borderId="1" xfId="1" applyFont="1" applyBorder="1"/>
    <xf numFmtId="0" fontId="5" fillId="4" borderId="2" xfId="1" applyFont="1" applyFill="1" applyBorder="1" applyAlignment="1">
      <alignment horizontal="center"/>
    </xf>
    <xf numFmtId="0" fontId="3" fillId="0" borderId="2" xfId="1" applyFont="1" applyBorder="1"/>
    <xf numFmtId="0" fontId="3" fillId="0" borderId="3" xfId="1" applyFont="1" applyBorder="1"/>
    <xf numFmtId="0" fontId="5" fillId="4" borderId="4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3" fillId="0" borderId="5" xfId="1" applyFont="1" applyBorder="1"/>
    <xf numFmtId="0" fontId="5" fillId="3" borderId="1" xfId="1" applyFont="1" applyFill="1" applyBorder="1" applyAlignment="1">
      <alignment horizontal="center"/>
    </xf>
    <xf numFmtId="0" fontId="6" fillId="2" borderId="1" xfId="1" applyFont="1" applyFill="1" applyBorder="1" applyAlignment="1">
      <alignment horizontal="center"/>
    </xf>
    <xf numFmtId="0" fontId="5" fillId="4" borderId="7" xfId="1" applyFont="1" applyFill="1" applyBorder="1" applyAlignment="1">
      <alignment horizontal="center"/>
    </xf>
    <xf numFmtId="0" fontId="3" fillId="0" borderId="7" xfId="1" applyFont="1" applyBorder="1"/>
    <xf numFmtId="0" fontId="3" fillId="0" borderId="8" xfId="1" applyFont="1" applyBorder="1"/>
    <xf numFmtId="0" fontId="5" fillId="4" borderId="9" xfId="1" applyFont="1" applyFill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6" fillId="2" borderId="13" xfId="1" applyFont="1" applyFill="1" applyBorder="1" applyAlignment="1">
      <alignment horizontal="center"/>
    </xf>
    <xf numFmtId="0" fontId="5" fillId="4" borderId="13" xfId="1" applyFont="1" applyFill="1" applyBorder="1" applyAlignment="1">
      <alignment horizontal="center"/>
    </xf>
  </cellXfs>
  <cellStyles count="2">
    <cellStyle name="Normal" xfId="0" builtinId="0"/>
    <cellStyle name="Normal 2" xfId="1" xr:uid="{A2DE143B-C49C-4A83-9A2C-539136370DAA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</dxf>
    <dxf>
      <fill>
        <patternFill patternType="solid">
          <fgColor rgb="FFF8F2EB"/>
          <bgColor rgb="FFF8F2EB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CA677"/>
          <bgColor rgb="FFCCA677"/>
        </patternFill>
      </fill>
    </dxf>
  </dxfs>
  <tableStyles count="1" defaultTableStyle="TableStyleMedium2" defaultPivotStyle="PivotStyleLight16">
    <tableStyle name="C3-style" pivot="0" count="3" xr9:uid="{43E40E7B-9BB6-4C48-B685-D9A7E8CF2CE7}">
      <tableStyleElement type="headerRow" dxfId="4"/>
      <tableStyleElement type="firstRowStripe" dxfId="3"/>
      <tableStyleElement type="secondRowStripe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2EFE8C-DAD0-4EB6-82BC-EBD6D6272DA3}" name="Table_13" displayName="Table_13" ref="B2:N6">
  <tableColumns count="13">
    <tableColumn id="1" xr3:uid="{6ECAAB35-5873-414F-85A4-F9F0308CE225}" name="Line Item"/>
    <tableColumn id="2" xr3:uid="{3C9B4A46-951D-47AF-811B-4B55A74E39DE}" name="ICICI Bank FY 22-23"/>
    <tableColumn id="3" xr3:uid="{D231C670-3733-4BA2-B634-194B7D317229}" name="ICICI Bank FY 21-22"/>
    <tableColumn id="4" xr3:uid="{17C79556-ADDA-41F4-A3A3-D88F37ADB95A}" name="ICICI Bank FY 20-21"/>
    <tableColumn id="5" xr3:uid="{7ADC689F-6E2C-450D-A11D-BA1DBB2D1240}" name="Canara Bank FY 22-23"/>
    <tableColumn id="6" xr3:uid="{E63B36E3-363C-4542-A16D-FE6C8528B877}" name="Canara Bank FY 21-22"/>
    <tableColumn id="7" xr3:uid="{CDB9B8DC-31B8-4DE1-B30D-7ECD48F27AB9}" name="Canara Bank FY 20-21"/>
    <tableColumn id="11" xr3:uid="{98C9DA16-A6F2-4426-85B2-A83BEE5C9FF9}" name="Canara Bank FY 20-22"/>
    <tableColumn id="8" xr3:uid="{C2264CCA-8C2B-4478-8BD7-3FD427B6C8DD}" name="HSBC Bank FY 22-23"/>
    <tableColumn id="9" xr3:uid="{55E7E9B8-1672-4339-A42F-80896E1B5DE8}" name="HSBC Bank FY 21-22"/>
    <tableColumn id="12" xr3:uid="{35EF8D3D-C640-484D-A3A2-EB822C73ED55}" name="HSBC Bank FY 21-23" dataDxfId="1" dataCellStyle="Normal 2"/>
    <tableColumn id="10" xr3:uid="{1A743A0A-F5F5-4B13-9AE1-CE91674AEF3B}" name="HSBC Bank FY 20-21"/>
    <tableColumn id="13" xr3:uid="{644069BE-D537-4D7B-A0ED-C105EA9E5F0B}" name="HSBC Bank FY 20-212" dataDxfId="0" dataCellStyle="Normal 2"/>
  </tableColumns>
  <tableStyleInfo name="C3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6590594-9794-443F-9FFD-A1A0F73B300F}" name="Table_133" displayName="Table_133" ref="B2:K6">
  <tableColumns count="10">
    <tableColumn id="1" xr3:uid="{BAEEB3A9-3DD7-48FC-A01E-81241BE3B33E}" name="Line Item"/>
    <tableColumn id="2" xr3:uid="{A034B03D-4001-4F6F-81DA-3F84509EA6F6}" name="ICICI Bank FY 22-23"/>
    <tableColumn id="3" xr3:uid="{4F0536D8-C54D-457E-8180-CA58A5A54460}" name="ICICI Bank FY 21-22"/>
    <tableColumn id="4" xr3:uid="{7068127C-9EB6-4CBB-8423-B448B61F3A81}" name="ICICI Bank FY 20-21"/>
    <tableColumn id="5" xr3:uid="{7E6FEDFA-4D3A-4714-8F4C-93D9782D8B1B}" name="Canara Bank FY 22-23"/>
    <tableColumn id="6" xr3:uid="{D080F20A-901A-4B60-A72D-1A9D10E7B469}" name="Canara Bank FY 21-22"/>
    <tableColumn id="7" xr3:uid="{2EFF67AA-E99C-4024-825E-528EF36FF46A}" name="Canara Bank FY 20-21"/>
    <tableColumn id="8" xr3:uid="{DF5C0BF5-39F7-48C8-B3D3-CD35E154DDFF}" name="HSBC Bank FY 22-23"/>
    <tableColumn id="9" xr3:uid="{37EBB7EE-7240-4A40-8367-F7251061F25D}" name="HSBC Bank FY 21-22"/>
    <tableColumn id="10" xr3:uid="{82407588-42EE-41B1-9344-57B0ACFF18F2}" name="HSBC Bank FY 20-21"/>
  </tableColumns>
  <tableStyleInfo name="C3-style" showFirstColumn="1" showLastColumn="1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F772E-D8C1-4B5A-8D56-297E4EB931A2}">
  <sheetPr codeName="Sheet4"/>
  <dimension ref="A1:AA35"/>
  <sheetViews>
    <sheetView topLeftCell="A15" zoomScaleNormal="100" workbookViewId="0">
      <selection activeCell="G32" sqref="G32"/>
    </sheetView>
  </sheetViews>
  <sheetFormatPr defaultColWidth="14.109375" defaultRowHeight="15.75" customHeight="1"/>
  <cols>
    <col min="1" max="1" width="51.33203125" style="2" customWidth="1"/>
    <col min="2" max="2" width="21.6640625" style="2" customWidth="1"/>
    <col min="3" max="4" width="14.109375" style="2"/>
    <col min="5" max="5" width="17.21875" style="2" customWidth="1"/>
    <col min="6" max="6" width="14.109375" style="2"/>
    <col min="7" max="7" width="22.21875" style="2" customWidth="1"/>
    <col min="8" max="9" width="14.109375" style="2"/>
    <col min="10" max="10" width="29.44140625" style="2" customWidth="1"/>
    <col min="11" max="11" width="25.5546875" style="2" customWidth="1"/>
    <col min="12" max="12" width="14.109375" style="2"/>
    <col min="13" max="13" width="17.21875" style="2" customWidth="1"/>
    <col min="14" max="14" width="14.109375" style="2"/>
    <col min="15" max="15" width="17.21875" style="2" customWidth="1"/>
    <col min="16" max="16384" width="14.109375" style="2"/>
  </cols>
  <sheetData>
    <row r="1" spans="1:27" ht="15.6">
      <c r="A1" s="101" t="s">
        <v>101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15.6">
      <c r="A2" s="103" t="s">
        <v>0</v>
      </c>
      <c r="B2" s="104"/>
      <c r="C2" s="104"/>
      <c r="D2" s="104"/>
      <c r="E2" s="104"/>
      <c r="F2" s="104"/>
      <c r="G2" s="104"/>
      <c r="H2" s="105"/>
      <c r="I2" s="3"/>
      <c r="J2" s="106" t="s">
        <v>1</v>
      </c>
      <c r="K2" s="104"/>
      <c r="L2" s="104"/>
      <c r="M2" s="104"/>
      <c r="N2" s="104"/>
      <c r="O2" s="104"/>
      <c r="P2" s="104"/>
      <c r="Q2" s="4" t="s">
        <v>2</v>
      </c>
    </row>
    <row r="3" spans="1:27" ht="15.6">
      <c r="A3" s="5"/>
      <c r="B3" s="107" t="s">
        <v>3</v>
      </c>
      <c r="C3" s="108"/>
      <c r="D3" s="77"/>
      <c r="E3" s="107" t="s">
        <v>4</v>
      </c>
      <c r="F3" s="108"/>
      <c r="G3" s="107" t="s">
        <v>5</v>
      </c>
      <c r="H3" s="108"/>
      <c r="I3" s="3"/>
      <c r="J3" s="6"/>
      <c r="K3" s="109" t="s">
        <v>3</v>
      </c>
      <c r="L3" s="108"/>
      <c r="M3" s="109" t="s">
        <v>4</v>
      </c>
      <c r="N3" s="108"/>
      <c r="O3" s="109" t="s">
        <v>5</v>
      </c>
      <c r="P3" s="102"/>
    </row>
    <row r="4" spans="1:27" ht="15.6">
      <c r="A4" s="7"/>
      <c r="B4" s="8" t="s">
        <v>6</v>
      </c>
      <c r="C4" s="7" t="s">
        <v>7</v>
      </c>
      <c r="D4" s="7"/>
      <c r="E4" s="8" t="s">
        <v>6</v>
      </c>
      <c r="F4" s="7" t="s">
        <v>7</v>
      </c>
      <c r="G4" s="8" t="s">
        <v>6</v>
      </c>
      <c r="H4" s="7" t="s">
        <v>7</v>
      </c>
      <c r="I4" s="9"/>
      <c r="J4" s="10"/>
      <c r="K4" s="11" t="s">
        <v>6</v>
      </c>
      <c r="L4" s="12" t="s">
        <v>7</v>
      </c>
      <c r="M4" s="11" t="s">
        <v>6</v>
      </c>
      <c r="N4" s="12" t="s">
        <v>7</v>
      </c>
      <c r="O4" s="11" t="s">
        <v>6</v>
      </c>
      <c r="P4" s="13" t="s">
        <v>7</v>
      </c>
    </row>
    <row r="5" spans="1:27" ht="15.6">
      <c r="A5" s="14" t="s">
        <v>8</v>
      </c>
      <c r="B5" s="15" t="s">
        <v>82</v>
      </c>
      <c r="C5" s="16">
        <v>4.0899999999999999E-2</v>
      </c>
      <c r="D5" s="16"/>
      <c r="E5" s="49">
        <v>516029125</v>
      </c>
      <c r="F5" s="18">
        <v>4.2000000000000003E-2</v>
      </c>
      <c r="G5" s="49">
        <v>431116229</v>
      </c>
      <c r="H5" s="16">
        <v>3.7400000000000003E-2</v>
      </c>
      <c r="I5" s="9"/>
      <c r="J5" s="10" t="s">
        <v>9</v>
      </c>
      <c r="K5" s="19" t="s">
        <v>10</v>
      </c>
      <c r="L5" s="20">
        <v>5.4699999999999999E-2</v>
      </c>
      <c r="M5" s="19" t="s">
        <v>11</v>
      </c>
      <c r="N5" s="20">
        <v>5.3800000000000001E-2</v>
      </c>
      <c r="O5" s="19" t="s">
        <v>12</v>
      </c>
      <c r="P5" s="20">
        <v>5.0999999999999997E-2</v>
      </c>
    </row>
    <row r="6" spans="1:27" ht="15.6">
      <c r="A6" s="14" t="s">
        <v>13</v>
      </c>
      <c r="B6" s="21" t="s">
        <v>83</v>
      </c>
      <c r="C6" s="16">
        <v>6.4199999999999993E-2</v>
      </c>
      <c r="D6" s="80" t="s">
        <v>88</v>
      </c>
      <c r="E6" s="50" t="s">
        <v>14</v>
      </c>
      <c r="F6" s="18">
        <v>0.1062</v>
      </c>
      <c r="G6" s="22" t="s">
        <v>15</v>
      </c>
      <c r="H6" s="16">
        <v>0.1173</v>
      </c>
      <c r="I6" s="9"/>
      <c r="J6" s="10" t="s">
        <v>16</v>
      </c>
      <c r="K6" s="22" t="s">
        <v>17</v>
      </c>
      <c r="L6" s="20">
        <v>0.87629999999999997</v>
      </c>
      <c r="M6" s="22" t="s">
        <v>18</v>
      </c>
      <c r="N6" s="20">
        <v>0.88460000000000005</v>
      </c>
      <c r="O6" s="22" t="s">
        <v>19</v>
      </c>
      <c r="P6" s="20">
        <v>0.87619999999999998</v>
      </c>
    </row>
    <row r="7" spans="1:27" ht="15.6">
      <c r="A7" s="14" t="s">
        <v>20</v>
      </c>
      <c r="B7" s="21" t="s">
        <v>84</v>
      </c>
      <c r="C7" s="16">
        <v>0.23710000000000001</v>
      </c>
      <c r="D7" s="80" t="s">
        <v>88</v>
      </c>
      <c r="E7" s="50" t="s">
        <v>21</v>
      </c>
      <c r="F7" s="18">
        <v>0.2296</v>
      </c>
      <c r="G7" s="22" t="s">
        <v>22</v>
      </c>
      <c r="H7" s="16">
        <v>0.2268</v>
      </c>
      <c r="I7" s="9"/>
      <c r="J7" s="10" t="s">
        <v>23</v>
      </c>
      <c r="K7" s="22" t="s">
        <v>24</v>
      </c>
      <c r="L7" s="20">
        <v>4.3200000000000002E-2</v>
      </c>
      <c r="M7" s="22" t="s">
        <v>25</v>
      </c>
      <c r="N7" s="20">
        <v>3.7699999999999997E-2</v>
      </c>
      <c r="O7" s="22" t="s">
        <v>26</v>
      </c>
      <c r="P7" s="20">
        <v>4.3299999999999998E-2</v>
      </c>
    </row>
    <row r="8" spans="1:27" ht="15.6">
      <c r="A8" s="14" t="s">
        <v>27</v>
      </c>
      <c r="B8" s="21">
        <v>8306725524</v>
      </c>
      <c r="C8" s="16">
        <v>0.61729999999999996</v>
      </c>
      <c r="D8" s="80" t="s">
        <v>88</v>
      </c>
      <c r="E8" s="51">
        <v>7036018239</v>
      </c>
      <c r="F8" s="18">
        <v>0.57289999999999996</v>
      </c>
      <c r="G8" s="23">
        <v>6390489861</v>
      </c>
      <c r="H8" s="16">
        <v>0.55389999999999995</v>
      </c>
      <c r="I8" s="9"/>
      <c r="J8" s="10" t="s">
        <v>28</v>
      </c>
      <c r="K8" s="22" t="s">
        <v>29</v>
      </c>
      <c r="L8" s="20">
        <v>2.5899999999999999E-2</v>
      </c>
      <c r="M8" s="22" t="s">
        <v>30</v>
      </c>
      <c r="N8" s="20">
        <v>2.3900000000000001E-2</v>
      </c>
      <c r="O8" s="22" t="s">
        <v>31</v>
      </c>
      <c r="P8" s="20">
        <v>2.9399999999999999E-2</v>
      </c>
    </row>
    <row r="9" spans="1:27" ht="15.6">
      <c r="A9" s="14" t="s">
        <v>32</v>
      </c>
      <c r="B9" s="24" t="s">
        <v>33</v>
      </c>
      <c r="C9" s="16">
        <v>4.0599999999999997E-2</v>
      </c>
      <c r="D9" s="81" t="s">
        <v>87</v>
      </c>
      <c r="E9" s="52" t="s">
        <v>34</v>
      </c>
      <c r="F9" s="18">
        <v>4.9200000000000001E-2</v>
      </c>
      <c r="G9" s="22" t="s">
        <v>35</v>
      </c>
      <c r="H9" s="16">
        <v>6.4600000000000005E-2</v>
      </c>
      <c r="I9" s="9"/>
      <c r="J9" s="10"/>
      <c r="K9" s="25"/>
      <c r="L9" s="12"/>
      <c r="M9" s="25"/>
      <c r="N9" s="12"/>
      <c r="O9" s="25"/>
      <c r="P9" s="20"/>
    </row>
    <row r="10" spans="1:27" ht="15.6">
      <c r="A10" s="8" t="s">
        <v>36</v>
      </c>
      <c r="B10" s="21">
        <v>13457322475</v>
      </c>
      <c r="C10" s="16">
        <v>1</v>
      </c>
      <c r="D10" s="80" t="s">
        <v>88</v>
      </c>
      <c r="E10" s="51">
        <v>12281048807</v>
      </c>
      <c r="F10" s="18">
        <v>1</v>
      </c>
      <c r="G10" s="23">
        <v>11536750349</v>
      </c>
      <c r="H10" s="16">
        <v>1</v>
      </c>
      <c r="I10" s="9"/>
      <c r="J10" s="8" t="s">
        <v>36</v>
      </c>
      <c r="K10" s="22" t="s">
        <v>37</v>
      </c>
      <c r="L10" s="20">
        <v>1</v>
      </c>
      <c r="M10" s="22" t="s">
        <v>38</v>
      </c>
      <c r="N10" s="20">
        <v>1</v>
      </c>
      <c r="O10" s="22" t="s">
        <v>39</v>
      </c>
      <c r="P10" s="20">
        <v>1</v>
      </c>
    </row>
    <row r="11" spans="1:27" ht="15.6">
      <c r="A11" s="14" t="s">
        <v>40</v>
      </c>
      <c r="B11" s="14"/>
      <c r="C11" s="16">
        <f>(C10-C5-C8-C9)/C10</f>
        <v>0.30120000000000002</v>
      </c>
      <c r="D11" s="16"/>
      <c r="E11" s="16"/>
      <c r="F11" s="16">
        <f>(F10-F5-F8-F9)/F10</f>
        <v>0.33589999999999998</v>
      </c>
      <c r="G11" s="16"/>
      <c r="H11" s="16">
        <f>(H10-H5-H8-H9)/H10</f>
        <v>0.34410000000000007</v>
      </c>
      <c r="I11" s="9"/>
      <c r="J11" s="26"/>
      <c r="K11" s="14"/>
      <c r="L11" s="14"/>
      <c r="M11" s="26"/>
      <c r="N11" s="14"/>
      <c r="O11" s="14"/>
      <c r="P11" s="26"/>
    </row>
    <row r="12" spans="1:27" ht="15.6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</row>
    <row r="13" spans="1:27" ht="15.6">
      <c r="A13" s="110" t="s">
        <v>41</v>
      </c>
      <c r="B13" s="102"/>
      <c r="C13" s="102"/>
      <c r="D13" s="102"/>
      <c r="E13" s="102"/>
      <c r="F13" s="102"/>
      <c r="G13" s="102"/>
      <c r="H13" s="102"/>
      <c r="I13" s="102"/>
      <c r="J13" s="102"/>
      <c r="K13" s="102"/>
      <c r="L13" s="102"/>
      <c r="M13" s="102"/>
      <c r="N13" s="102"/>
      <c r="O13" s="102"/>
      <c r="P13" s="102"/>
    </row>
    <row r="14" spans="1:27" ht="15.6">
      <c r="A14" s="111" t="s">
        <v>0</v>
      </c>
      <c r="B14" s="112"/>
      <c r="C14" s="112"/>
      <c r="D14" s="112"/>
      <c r="E14" s="112"/>
      <c r="F14" s="112"/>
      <c r="G14" s="112"/>
      <c r="H14" s="113"/>
      <c r="I14" s="28"/>
      <c r="J14" s="114" t="s">
        <v>1</v>
      </c>
      <c r="K14" s="112"/>
      <c r="L14" s="112"/>
      <c r="M14" s="112"/>
      <c r="N14" s="112"/>
      <c r="O14" s="112"/>
      <c r="P14" s="112"/>
    </row>
    <row r="15" spans="1:27" ht="15.6">
      <c r="A15" s="29"/>
      <c r="B15" s="115" t="s">
        <v>3</v>
      </c>
      <c r="C15" s="105"/>
      <c r="D15" s="78"/>
      <c r="E15" s="115" t="s">
        <v>4</v>
      </c>
      <c r="F15" s="105"/>
      <c r="G15" s="115" t="s">
        <v>5</v>
      </c>
      <c r="H15" s="105"/>
      <c r="I15" s="3"/>
      <c r="J15" s="30"/>
      <c r="K15" s="115" t="s">
        <v>3</v>
      </c>
      <c r="L15" s="105"/>
      <c r="M15" s="115" t="s">
        <v>4</v>
      </c>
      <c r="N15" s="105"/>
      <c r="O15" s="115" t="s">
        <v>5</v>
      </c>
      <c r="P15" s="105"/>
    </row>
    <row r="16" spans="1:27" ht="15.6">
      <c r="A16" s="31"/>
      <c r="B16" s="8" t="s">
        <v>6</v>
      </c>
      <c r="C16" s="7" t="s">
        <v>7</v>
      </c>
      <c r="D16" s="7"/>
      <c r="E16" s="8" t="s">
        <v>6</v>
      </c>
      <c r="F16" s="7" t="s">
        <v>7</v>
      </c>
      <c r="G16" s="8" t="s">
        <v>6</v>
      </c>
      <c r="H16" s="7" t="s">
        <v>7</v>
      </c>
      <c r="I16" s="9"/>
      <c r="J16" s="31"/>
      <c r="K16" s="8" t="s">
        <v>6</v>
      </c>
      <c r="L16" s="7" t="s">
        <v>7</v>
      </c>
      <c r="M16" s="8" t="s">
        <v>6</v>
      </c>
      <c r="N16" s="7" t="s">
        <v>7</v>
      </c>
      <c r="O16" s="8" t="s">
        <v>6</v>
      </c>
      <c r="P16" s="7" t="s">
        <v>7</v>
      </c>
    </row>
    <row r="17" spans="1:16" ht="15.6">
      <c r="A17" s="14" t="s">
        <v>8</v>
      </c>
      <c r="B17" s="15">
        <v>685261721</v>
      </c>
      <c r="C17" s="16">
        <v>4.326E-2</v>
      </c>
      <c r="D17" s="79"/>
      <c r="E17" s="32">
        <v>1095228198</v>
      </c>
      <c r="F17" s="33">
        <v>7.7600000000000002E-2</v>
      </c>
      <c r="G17" s="33">
        <v>460311902</v>
      </c>
      <c r="H17" s="33">
        <v>3.7400000000000003E-2</v>
      </c>
      <c r="I17" s="9"/>
      <c r="J17" s="10" t="s">
        <v>9</v>
      </c>
      <c r="K17" s="19" t="s">
        <v>42</v>
      </c>
      <c r="L17" s="16">
        <v>0.12620000000000001</v>
      </c>
      <c r="M17" s="19" t="s">
        <v>43</v>
      </c>
      <c r="N17" s="20">
        <v>0.1206</v>
      </c>
      <c r="O17" s="31" t="s">
        <v>44</v>
      </c>
      <c r="P17" s="16">
        <v>0.11990000000000001</v>
      </c>
    </row>
    <row r="18" spans="1:16" ht="15.6">
      <c r="A18" s="14" t="s">
        <v>13</v>
      </c>
      <c r="B18" s="24" t="s">
        <v>45</v>
      </c>
      <c r="C18" s="16">
        <v>3.2140000000000002E-2</v>
      </c>
      <c r="D18" s="79"/>
      <c r="E18" s="32" t="s">
        <v>46</v>
      </c>
      <c r="F18" s="33">
        <v>4.1300000000000003E-2</v>
      </c>
      <c r="G18" s="86" t="s">
        <v>47</v>
      </c>
      <c r="H18" s="33">
        <v>7.0800000000000002E-2</v>
      </c>
      <c r="I18" s="9"/>
      <c r="J18" s="34" t="s">
        <v>16</v>
      </c>
      <c r="K18" s="22" t="s">
        <v>48</v>
      </c>
      <c r="L18" s="16">
        <v>0.74539999999999995</v>
      </c>
      <c r="M18" s="22" t="s">
        <v>49</v>
      </c>
      <c r="N18" s="20">
        <v>0.75429999999999997</v>
      </c>
      <c r="O18" s="35" t="s">
        <v>50</v>
      </c>
      <c r="P18" s="16">
        <v>0.75790000000000002</v>
      </c>
    </row>
    <row r="19" spans="1:16" ht="15.6">
      <c r="A19" s="14" t="s">
        <v>20</v>
      </c>
      <c r="B19" s="24" t="s">
        <v>51</v>
      </c>
      <c r="C19" s="16">
        <v>0.22871</v>
      </c>
      <c r="D19" s="79"/>
      <c r="E19" s="32" t="s">
        <v>52</v>
      </c>
      <c r="F19" s="33">
        <v>0.2198</v>
      </c>
      <c r="G19" s="33" t="s">
        <v>53</v>
      </c>
      <c r="H19" s="33">
        <v>0.2286</v>
      </c>
      <c r="I19" s="9"/>
      <c r="J19" s="10" t="s">
        <v>23</v>
      </c>
      <c r="K19" s="22" t="s">
        <v>54</v>
      </c>
      <c r="L19" s="16">
        <v>7.5300000000000006E-2</v>
      </c>
      <c r="M19" s="22" t="s">
        <v>55</v>
      </c>
      <c r="N19" s="20">
        <v>7.5999999999999998E-2</v>
      </c>
      <c r="O19" s="36" t="s">
        <v>56</v>
      </c>
      <c r="P19" s="16">
        <v>7.4499999999999997E-2</v>
      </c>
    </row>
    <row r="20" spans="1:16" ht="15.6">
      <c r="A20" s="14" t="s">
        <v>27</v>
      </c>
      <c r="B20" s="21" t="s">
        <v>57</v>
      </c>
      <c r="C20" s="16">
        <v>0.64363000000000004</v>
      </c>
      <c r="D20" s="79"/>
      <c r="E20" s="32" t="s">
        <v>58</v>
      </c>
      <c r="F20" s="33">
        <v>0.60870000000000002</v>
      </c>
      <c r="G20" s="87">
        <v>7337290904</v>
      </c>
      <c r="H20" s="33">
        <v>0.59630000000000005</v>
      </c>
      <c r="I20" s="9"/>
      <c r="J20" s="10" t="s">
        <v>28</v>
      </c>
      <c r="K20" s="22" t="s">
        <v>59</v>
      </c>
      <c r="L20" s="16">
        <v>5.3100000000000001E-2</v>
      </c>
      <c r="M20" s="22" t="s">
        <v>60</v>
      </c>
      <c r="N20" s="20">
        <v>4.9099999999999998E-2</v>
      </c>
      <c r="O20" s="36" t="s">
        <v>61</v>
      </c>
      <c r="P20" s="16">
        <v>4.7800000000000002E-2</v>
      </c>
    </row>
    <row r="21" spans="1:16" ht="15.6">
      <c r="A21" s="14" t="s">
        <v>32</v>
      </c>
      <c r="B21" s="24" t="s">
        <v>62</v>
      </c>
      <c r="C21" s="16">
        <v>5.2269999999999997E-2</v>
      </c>
      <c r="D21" s="16"/>
      <c r="E21" s="22">
        <v>742139374</v>
      </c>
      <c r="F21" s="16">
        <v>5.2600000000000001E-2</v>
      </c>
      <c r="G21" s="33" t="s">
        <v>63</v>
      </c>
      <c r="H21" s="33">
        <v>6.6900000000000001E-2</v>
      </c>
      <c r="I21" s="9"/>
      <c r="J21" s="31"/>
      <c r="K21" s="25"/>
      <c r="L21" s="7"/>
      <c r="M21" s="25"/>
      <c r="N21" s="20"/>
      <c r="O21" s="36"/>
      <c r="P21" s="7"/>
    </row>
    <row r="22" spans="1:16" ht="15.6">
      <c r="A22" s="37" t="s">
        <v>36</v>
      </c>
      <c r="B22" s="21">
        <v>15842066523</v>
      </c>
      <c r="C22" s="16">
        <v>1</v>
      </c>
      <c r="D22" s="16"/>
      <c r="E22" s="17">
        <v>14112977420</v>
      </c>
      <c r="F22" s="16">
        <v>1</v>
      </c>
      <c r="G22" s="33">
        <v>12304326758</v>
      </c>
      <c r="H22" s="33">
        <v>1</v>
      </c>
      <c r="I22" s="9"/>
      <c r="J22" s="8" t="s">
        <v>36</v>
      </c>
      <c r="K22" s="22" t="s">
        <v>64</v>
      </c>
      <c r="L22" s="38">
        <v>1</v>
      </c>
      <c r="M22" s="22" t="s">
        <v>65</v>
      </c>
      <c r="N22" s="20">
        <v>1</v>
      </c>
      <c r="O22" s="35" t="s">
        <v>66</v>
      </c>
      <c r="P22" s="38">
        <v>1</v>
      </c>
    </row>
    <row r="23" spans="1:16" ht="15.6">
      <c r="A23" s="14" t="s">
        <v>40</v>
      </c>
      <c r="B23" s="14"/>
      <c r="C23" s="16">
        <f>(C22-C17-C20-C21)</f>
        <v>0.26084000000000002</v>
      </c>
      <c r="D23" s="16"/>
      <c r="E23" s="16"/>
      <c r="F23" s="16">
        <f>(F22-F17-F20-F21)</f>
        <v>0.2611</v>
      </c>
      <c r="G23" s="16"/>
      <c r="H23" s="16">
        <f>(H22-H17-H20-H21)</f>
        <v>0.29939999999999994</v>
      </c>
      <c r="I23" s="9"/>
      <c r="J23" s="14"/>
      <c r="K23" s="14"/>
      <c r="L23" s="14"/>
      <c r="M23" s="14"/>
      <c r="N23" s="14"/>
      <c r="O23" s="14"/>
      <c r="P23" s="14"/>
    </row>
    <row r="24" spans="1:16" ht="15.6">
      <c r="A24" s="39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40"/>
    </row>
    <row r="25" spans="1:16" ht="15.6">
      <c r="A25" s="116" t="s">
        <v>67</v>
      </c>
      <c r="B25" s="102"/>
      <c r="C25" s="102"/>
      <c r="D25" s="102"/>
      <c r="E25" s="102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8"/>
    </row>
    <row r="26" spans="1:16" ht="15.6">
      <c r="A26" s="117" t="s">
        <v>0</v>
      </c>
      <c r="B26" s="102"/>
      <c r="C26" s="102"/>
      <c r="D26" s="102"/>
      <c r="E26" s="102"/>
      <c r="F26" s="102"/>
      <c r="G26" s="102"/>
      <c r="H26" s="108"/>
      <c r="I26" s="3"/>
      <c r="J26" s="117" t="s">
        <v>1</v>
      </c>
      <c r="K26" s="102"/>
      <c r="L26" s="102"/>
      <c r="M26" s="102"/>
      <c r="N26" s="102"/>
      <c r="O26" s="102"/>
      <c r="P26" s="108"/>
    </row>
    <row r="27" spans="1:16" ht="15.6">
      <c r="A27" s="29"/>
      <c r="B27" s="107" t="s">
        <v>3</v>
      </c>
      <c r="C27" s="108"/>
      <c r="D27" s="77"/>
      <c r="E27" s="107" t="s">
        <v>4</v>
      </c>
      <c r="F27" s="108"/>
      <c r="G27" s="107" t="s">
        <v>5</v>
      </c>
      <c r="H27" s="108"/>
      <c r="I27" s="3"/>
      <c r="J27" s="30"/>
      <c r="K27" s="107" t="s">
        <v>3</v>
      </c>
      <c r="L27" s="108"/>
      <c r="M27" s="107" t="s">
        <v>4</v>
      </c>
      <c r="N27" s="108"/>
      <c r="O27" s="107" t="s">
        <v>5</v>
      </c>
      <c r="P27" s="108"/>
    </row>
    <row r="28" spans="1:16" ht="15.6">
      <c r="A28" s="31"/>
      <c r="B28" s="8" t="s">
        <v>6</v>
      </c>
      <c r="C28" s="7" t="s">
        <v>7</v>
      </c>
      <c r="D28" s="7"/>
      <c r="E28" s="8" t="s">
        <v>6</v>
      </c>
      <c r="F28" s="7" t="s">
        <v>7</v>
      </c>
      <c r="G28" s="8" t="s">
        <v>6</v>
      </c>
      <c r="H28" s="7" t="s">
        <v>7</v>
      </c>
      <c r="I28" s="9"/>
      <c r="J28" s="31"/>
      <c r="K28" s="8" t="s">
        <v>6</v>
      </c>
      <c r="L28" s="7" t="s">
        <v>7</v>
      </c>
      <c r="M28" s="8" t="s">
        <v>6</v>
      </c>
      <c r="N28" s="7" t="s">
        <v>7</v>
      </c>
      <c r="O28" s="8" t="s">
        <v>6</v>
      </c>
      <c r="P28" s="7" t="s">
        <v>7</v>
      </c>
    </row>
    <row r="29" spans="1:16" ht="15.6">
      <c r="A29" s="14" t="s">
        <v>8</v>
      </c>
      <c r="B29" s="22">
        <v>94485937</v>
      </c>
      <c r="C29" s="41">
        <f t="shared" ref="C29:C34" si="0">B29/$B$34</f>
        <v>3.2245993395023299E-2</v>
      </c>
      <c r="D29" s="41"/>
      <c r="E29" s="19">
        <v>279140398</v>
      </c>
      <c r="F29" s="41">
        <f t="shared" ref="F29:F34" si="1">E29/$E$34</f>
        <v>0.1128706099414095</v>
      </c>
      <c r="G29" s="19">
        <v>70882614</v>
      </c>
      <c r="H29" s="41">
        <f t="shared" ref="H29:H34" si="2">G29/$G$34</f>
        <v>3.0825788036307918E-2</v>
      </c>
      <c r="I29" s="9"/>
      <c r="J29" s="10" t="s">
        <v>9</v>
      </c>
      <c r="K29" s="22">
        <f>86334160+271701140</f>
        <v>358035300</v>
      </c>
      <c r="L29" s="41">
        <f t="shared" ref="L29:L32" si="3">K29/$K$34</f>
        <v>0.12218965367285491</v>
      </c>
      <c r="M29" s="42">
        <f>44991660+281780300</f>
        <v>326771960</v>
      </c>
      <c r="N29" s="43">
        <f t="shared" ref="N29:N32" si="4">M29/$M$34</f>
        <v>0.13213046445878418</v>
      </c>
      <c r="O29" s="19">
        <f>44991660+249662076</f>
        <v>294653736</v>
      </c>
      <c r="P29" s="41">
        <f t="shared" ref="P29:P32" si="5">O29/$O$34</f>
        <v>0.12814050015201514</v>
      </c>
    </row>
    <row r="30" spans="1:16" ht="15.6">
      <c r="A30" s="14" t="s">
        <v>13</v>
      </c>
      <c r="B30" s="22">
        <v>332046909</v>
      </c>
      <c r="C30" s="41">
        <f t="shared" si="0"/>
        <v>0.11332038157648693</v>
      </c>
      <c r="D30" s="41"/>
      <c r="E30" s="19">
        <v>229703843</v>
      </c>
      <c r="F30" s="41">
        <f t="shared" si="1"/>
        <v>9.2880905275831011E-2</v>
      </c>
      <c r="G30" s="19">
        <v>447417595</v>
      </c>
      <c r="H30" s="41">
        <f t="shared" si="2"/>
        <v>0.19457521624674651</v>
      </c>
      <c r="I30" s="9"/>
      <c r="J30" s="10" t="s">
        <v>16</v>
      </c>
      <c r="K30" s="44">
        <v>1878511754</v>
      </c>
      <c r="L30" s="41">
        <f t="shared" si="3"/>
        <v>0.64109516754813622</v>
      </c>
      <c r="M30" s="45">
        <v>1854817497</v>
      </c>
      <c r="N30" s="43">
        <f t="shared" si="4"/>
        <v>0.74999671748117414</v>
      </c>
      <c r="O30" s="19">
        <v>1652714658</v>
      </c>
      <c r="P30" s="41">
        <f t="shared" si="5"/>
        <v>0.71874087109720775</v>
      </c>
    </row>
    <row r="31" spans="1:16" ht="15.6">
      <c r="A31" s="14" t="s">
        <v>20</v>
      </c>
      <c r="B31" s="22">
        <v>1209572942</v>
      </c>
      <c r="C31" s="41">
        <f t="shared" si="0"/>
        <v>0.41280091341562186</v>
      </c>
      <c r="D31" s="41"/>
      <c r="E31" s="19">
        <v>954152393</v>
      </c>
      <c r="F31" s="41">
        <f t="shared" si="1"/>
        <v>0.38581216959848813</v>
      </c>
      <c r="G31" s="19">
        <v>834942600</v>
      </c>
      <c r="H31" s="41">
        <f t="shared" si="2"/>
        <v>0.36310404142380848</v>
      </c>
      <c r="I31" s="9"/>
      <c r="J31" s="10" t="s">
        <v>23</v>
      </c>
      <c r="K31" s="22">
        <v>448193457</v>
      </c>
      <c r="L31" s="41">
        <f t="shared" si="3"/>
        <v>0.15295866996709426</v>
      </c>
      <c r="M31" s="46">
        <v>121022697</v>
      </c>
      <c r="N31" s="43">
        <f t="shared" si="4"/>
        <v>4.8935609911770601E-2</v>
      </c>
      <c r="O31" s="19">
        <v>134295802</v>
      </c>
      <c r="P31" s="41">
        <f t="shared" si="5"/>
        <v>5.8403234488755972E-2</v>
      </c>
    </row>
    <row r="32" spans="1:16" ht="15.6">
      <c r="A32" s="14" t="s">
        <v>27</v>
      </c>
      <c r="B32" s="22">
        <v>1035742540</v>
      </c>
      <c r="C32" s="41">
        <f t="shared" si="0"/>
        <v>0.35347638139826731</v>
      </c>
      <c r="D32" s="41"/>
      <c r="E32" s="19">
        <v>818462488</v>
      </c>
      <c r="F32" s="41">
        <f t="shared" si="1"/>
        <v>0.33094586414798893</v>
      </c>
      <c r="G32" s="88">
        <v>716730742</v>
      </c>
      <c r="H32" s="41">
        <f t="shared" si="2"/>
        <v>0.31169547347672161</v>
      </c>
      <c r="I32" s="9"/>
      <c r="J32" s="10" t="s">
        <v>28</v>
      </c>
      <c r="K32" s="22">
        <v>245420016</v>
      </c>
      <c r="L32" s="41">
        <f t="shared" si="3"/>
        <v>8.3756508811914654E-2</v>
      </c>
      <c r="M32" s="45">
        <v>170488666</v>
      </c>
      <c r="N32" s="43">
        <f t="shared" si="4"/>
        <v>6.8937208148271131E-2</v>
      </c>
      <c r="O32" s="19">
        <v>217794099</v>
      </c>
      <c r="P32" s="41">
        <f t="shared" si="5"/>
        <v>9.4715394262021177E-2</v>
      </c>
    </row>
    <row r="33" spans="1:16" ht="15.6">
      <c r="A33" s="14" t="s">
        <v>32</v>
      </c>
      <c r="B33" s="22">
        <f>7542076+250770123</f>
        <v>258312199</v>
      </c>
      <c r="C33" s="41">
        <f t="shared" si="0"/>
        <v>8.8156330214600565E-2</v>
      </c>
      <c r="D33" s="41"/>
      <c r="E33" s="19">
        <f>7400876+184240822</f>
        <v>191641698</v>
      </c>
      <c r="F33" s="41">
        <f t="shared" si="1"/>
        <v>7.7490451036282465E-2</v>
      </c>
      <c r="G33" s="19">
        <f>221703705+7781039</f>
        <v>229484744</v>
      </c>
      <c r="H33" s="41">
        <f t="shared" si="2"/>
        <v>9.9799480816415501E-2</v>
      </c>
      <c r="I33" s="9"/>
      <c r="J33" s="31"/>
      <c r="K33" s="22"/>
      <c r="L33" s="7"/>
      <c r="M33" s="7"/>
      <c r="N33" s="43"/>
      <c r="O33" s="19"/>
      <c r="P33" s="41"/>
    </row>
    <row r="34" spans="1:16" ht="15.6">
      <c r="A34" s="37" t="s">
        <v>36</v>
      </c>
      <c r="B34" s="22">
        <f>SUM(B29:B33)</f>
        <v>2930160527</v>
      </c>
      <c r="C34" s="41">
        <f t="shared" si="0"/>
        <v>1</v>
      </c>
      <c r="D34" s="41"/>
      <c r="E34" s="7">
        <f>SUM(E29:E33)</f>
        <v>2473100820</v>
      </c>
      <c r="F34" s="41">
        <f t="shared" si="1"/>
        <v>1</v>
      </c>
      <c r="G34" s="19">
        <f>SUM(G29:G33)</f>
        <v>2299458295</v>
      </c>
      <c r="H34" s="41">
        <f t="shared" si="2"/>
        <v>1</v>
      </c>
      <c r="I34" s="9"/>
      <c r="J34" s="47" t="s">
        <v>36</v>
      </c>
      <c r="K34" s="22">
        <f>SUM(K29:K32)</f>
        <v>2930160527</v>
      </c>
      <c r="L34" s="7">
        <f>K34/$K$34</f>
        <v>1</v>
      </c>
      <c r="M34" s="7">
        <f>SUM(M29:M32)</f>
        <v>2473100820</v>
      </c>
      <c r="N34" s="43">
        <f>M34/$M$34</f>
        <v>1</v>
      </c>
      <c r="O34" s="19">
        <f>SUM(O29:O33)</f>
        <v>2299458295</v>
      </c>
      <c r="P34" s="41">
        <f>O34/$O$34</f>
        <v>1</v>
      </c>
    </row>
    <row r="35" spans="1:16" ht="15.6">
      <c r="A35" s="14" t="s">
        <v>40</v>
      </c>
      <c r="B35" s="14"/>
      <c r="C35" s="16">
        <f>(C34-C29-C32-C33)</f>
        <v>0.5261212949921088</v>
      </c>
      <c r="D35" s="16"/>
      <c r="E35" s="16"/>
      <c r="F35" s="16">
        <f>(F34-F29-F32-F33)</f>
        <v>0.47869307487431911</v>
      </c>
      <c r="G35" s="16"/>
      <c r="H35" s="16">
        <f>(H34-H29-H32-H33)</f>
        <v>0.55767925767055493</v>
      </c>
      <c r="I35" s="9"/>
      <c r="J35" s="14"/>
      <c r="K35" s="14"/>
      <c r="L35" s="14"/>
      <c r="M35" s="14"/>
      <c r="N35" s="14"/>
      <c r="O35" s="14"/>
      <c r="P35" s="14"/>
    </row>
  </sheetData>
  <mergeCells count="27">
    <mergeCell ref="A25:P25"/>
    <mergeCell ref="A26:H26"/>
    <mergeCell ref="J26:P26"/>
    <mergeCell ref="B27:C27"/>
    <mergeCell ref="E27:F27"/>
    <mergeCell ref="G27:H27"/>
    <mergeCell ref="K27:L27"/>
    <mergeCell ref="M27:N27"/>
    <mergeCell ref="O27:P27"/>
    <mergeCell ref="A13:P13"/>
    <mergeCell ref="A14:H14"/>
    <mergeCell ref="J14:P14"/>
    <mergeCell ref="B15:C15"/>
    <mergeCell ref="E15:F15"/>
    <mergeCell ref="G15:H15"/>
    <mergeCell ref="K15:L15"/>
    <mergeCell ref="M15:N15"/>
    <mergeCell ref="O15:P15"/>
    <mergeCell ref="A1:P1"/>
    <mergeCell ref="A2:H2"/>
    <mergeCell ref="J2:P2"/>
    <mergeCell ref="B3:C3"/>
    <mergeCell ref="E3:F3"/>
    <mergeCell ref="G3:H3"/>
    <mergeCell ref="K3:L3"/>
    <mergeCell ref="M3:N3"/>
    <mergeCell ref="O3:P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C1C20-8F0B-43BE-8C49-87CC690727AC}">
  <sheetPr codeName="Sheet1"/>
  <dimension ref="A1"/>
  <sheetViews>
    <sheetView zoomScaleNormal="100" workbookViewId="0"/>
  </sheetViews>
  <sheetFormatPr defaultRowHeight="14.4"/>
  <sheetData>
    <row r="1" spans="1:1">
      <c r="A1" s="4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BE0F2-E4FC-45AF-8FEE-100BD50E213B}">
  <sheetPr codeName="Sheet2"/>
  <dimension ref="A1"/>
  <sheetViews>
    <sheetView zoomScaleNormal="100" workbookViewId="0"/>
  </sheetViews>
  <sheetFormatPr defaultRowHeight="14.4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3A1D9-A9DE-45EE-9A6F-A38B3A6C1A0D}">
  <sheetPr codeName="Sheet3"/>
  <dimension ref="A1"/>
  <sheetViews>
    <sheetView zoomScaleNormal="100" workbookViewId="0"/>
  </sheetViews>
  <sheetFormatPr defaultRowHeight="14.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57AE2-FB6C-4134-B856-64DDAB918204}">
  <sheetPr codeName="Sheet6"/>
  <dimension ref="A1"/>
  <sheetViews>
    <sheetView zoomScaleNormal="100" workbookViewId="0"/>
  </sheetViews>
  <sheetFormatPr defaultRowHeight="14.4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1CF8B-93B6-489F-8B27-21E370769FC8}">
  <sheetPr codeName="Sheet5"/>
  <dimension ref="B2:N23"/>
  <sheetViews>
    <sheetView tabSelected="1" topLeftCell="C1" zoomScaleNormal="100" workbookViewId="0">
      <selection activeCell="G24" sqref="G24"/>
    </sheetView>
  </sheetViews>
  <sheetFormatPr defaultColWidth="14.109375" defaultRowHeight="15.75" customHeight="1"/>
  <cols>
    <col min="1" max="1" width="14.109375" style="2"/>
    <col min="2" max="2" width="30.33203125" style="2" customWidth="1"/>
    <col min="3" max="5" width="18.5546875" style="2" customWidth="1"/>
    <col min="6" max="9" width="20.5546875" style="2" customWidth="1"/>
    <col min="10" max="14" width="19.6640625" style="2" customWidth="1"/>
    <col min="15" max="16384" width="14.109375" style="2"/>
  </cols>
  <sheetData>
    <row r="2" spans="2:14" ht="15.6">
      <c r="B2" s="4" t="s">
        <v>68</v>
      </c>
      <c r="C2" s="53" t="s">
        <v>69</v>
      </c>
      <c r="D2" s="53" t="s">
        <v>70</v>
      </c>
      <c r="E2" s="53" t="s">
        <v>71</v>
      </c>
      <c r="F2" s="53" t="s">
        <v>72</v>
      </c>
      <c r="G2" s="53" t="s">
        <v>73</v>
      </c>
      <c r="H2" s="53" t="s">
        <v>74</v>
      </c>
      <c r="I2" s="53" t="s">
        <v>102</v>
      </c>
      <c r="J2" s="53" t="s">
        <v>75</v>
      </c>
      <c r="K2" s="53" t="s">
        <v>76</v>
      </c>
      <c r="L2" s="53" t="s">
        <v>86</v>
      </c>
      <c r="M2" s="53" t="s">
        <v>77</v>
      </c>
      <c r="N2" s="53" t="s">
        <v>89</v>
      </c>
    </row>
    <row r="3" spans="2:14" ht="15.6">
      <c r="B3" s="4" t="s">
        <v>78</v>
      </c>
      <c r="C3" s="57">
        <v>1884170.7</v>
      </c>
      <c r="D3" s="54">
        <v>1621206.6</v>
      </c>
      <c r="E3" s="76">
        <f>1418.72*10000</f>
        <v>14187200</v>
      </c>
      <c r="F3" s="74">
        <v>78236000</v>
      </c>
      <c r="G3" s="60">
        <v>64133000</v>
      </c>
      <c r="H3" s="61">
        <v>53437000</v>
      </c>
      <c r="I3" s="61"/>
      <c r="J3" s="61">
        <v>312898376</v>
      </c>
      <c r="K3" s="73">
        <v>-242401472</v>
      </c>
      <c r="L3" s="54"/>
      <c r="M3" s="82" t="s">
        <v>90</v>
      </c>
      <c r="N3" s="54"/>
    </row>
    <row r="4" spans="2:14" ht="15.6">
      <c r="B4" s="4" t="s">
        <v>79</v>
      </c>
      <c r="C4" s="57">
        <v>78652.2</v>
      </c>
      <c r="D4" s="54">
        <v>71923.7</v>
      </c>
      <c r="E4" s="64" t="s">
        <v>85</v>
      </c>
      <c r="F4" s="58">
        <v>16466000</v>
      </c>
      <c r="G4" s="70">
        <v>-16083000</v>
      </c>
      <c r="H4" s="72">
        <v>1602828</v>
      </c>
      <c r="I4" s="72"/>
      <c r="J4" s="74">
        <v>33368796</v>
      </c>
      <c r="K4" s="71">
        <v>-27985550</v>
      </c>
      <c r="L4" s="66" t="s">
        <v>87</v>
      </c>
      <c r="M4" s="85">
        <v>27597812</v>
      </c>
      <c r="N4" s="66" t="s">
        <v>87</v>
      </c>
    </row>
    <row r="5" spans="2:14" ht="15.6">
      <c r="B5" s="4" t="s">
        <v>80</v>
      </c>
      <c r="C5" s="62">
        <v>10705150.5</v>
      </c>
      <c r="D5" s="63">
        <v>8835909.9000000004</v>
      </c>
      <c r="E5" s="65" t="s">
        <v>85</v>
      </c>
      <c r="F5" s="59">
        <v>567763000</v>
      </c>
      <c r="G5" s="62">
        <v>538283000</v>
      </c>
      <c r="H5" s="83">
        <v>530012000</v>
      </c>
      <c r="I5" s="83"/>
      <c r="J5" s="75">
        <v>-2085805391</v>
      </c>
      <c r="K5" s="72">
        <v>-1638450473</v>
      </c>
      <c r="L5" s="65" t="s">
        <v>88</v>
      </c>
      <c r="M5" s="54">
        <v>1431173755</v>
      </c>
      <c r="N5" s="65" t="s">
        <v>88</v>
      </c>
    </row>
    <row r="6" spans="2:14" ht="15.6">
      <c r="B6" s="55" t="s">
        <v>81</v>
      </c>
      <c r="C6" s="56">
        <f t="shared" ref="C6:M6" si="0">(C3+C4)/C5</f>
        <v>0.18335313454957966</v>
      </c>
      <c r="D6" s="56">
        <f t="shared" si="0"/>
        <v>0.19161923550171103</v>
      </c>
      <c r="E6" s="56" t="e">
        <f t="shared" si="0"/>
        <v>#VALUE!</v>
      </c>
      <c r="F6" s="56">
        <f t="shared" si="0"/>
        <v>0.16679847048856652</v>
      </c>
      <c r="G6" s="56">
        <f t="shared" si="0"/>
        <v>8.9265312112773387E-2</v>
      </c>
      <c r="H6" s="56">
        <f t="shared" si="0"/>
        <v>0.1038463808366603</v>
      </c>
      <c r="I6" s="56"/>
      <c r="J6" s="56">
        <f t="shared" si="0"/>
        <v>-0.16601125564930522</v>
      </c>
      <c r="K6" s="56">
        <f t="shared" si="0"/>
        <v>0.16502605751940846</v>
      </c>
      <c r="L6" s="56"/>
      <c r="M6" s="56" t="e">
        <f t="shared" si="0"/>
        <v>#VALUE!</v>
      </c>
      <c r="N6" s="56"/>
    </row>
    <row r="8" spans="2:14" ht="15.75" customHeight="1">
      <c r="H8" s="2" t="s">
        <v>91</v>
      </c>
      <c r="J8" s="2" t="s">
        <v>94</v>
      </c>
      <c r="K8" s="2" t="s">
        <v>92</v>
      </c>
      <c r="L8" s="2" t="s">
        <v>95</v>
      </c>
      <c r="M8" s="2" t="s">
        <v>96</v>
      </c>
    </row>
    <row r="9" spans="2:14" ht="15.75" customHeight="1">
      <c r="J9" s="2" t="s">
        <v>93</v>
      </c>
    </row>
    <row r="11" spans="2:14" ht="15.75" customHeight="1">
      <c r="H11" s="2" t="s">
        <v>99</v>
      </c>
      <c r="J11" s="2" t="s">
        <v>100</v>
      </c>
    </row>
    <row r="13" spans="2:14" ht="15.75" customHeight="1">
      <c r="M13" s="84">
        <v>45292</v>
      </c>
      <c r="N13" s="2" t="s">
        <v>98</v>
      </c>
    </row>
    <row r="14" spans="2:14" ht="15.75" customHeight="1">
      <c r="J14" s="67">
        <v>500</v>
      </c>
      <c r="K14" s="67">
        <v>-50</v>
      </c>
      <c r="M14" s="84">
        <v>45323</v>
      </c>
    </row>
    <row r="15" spans="2:14" ht="15.75" customHeight="1">
      <c r="J15" s="67">
        <v>200</v>
      </c>
      <c r="K15" s="67">
        <v>60</v>
      </c>
    </row>
    <row r="16" spans="2:14" ht="15.75" customHeight="1">
      <c r="G16" s="100">
        <v>45292</v>
      </c>
      <c r="H16" s="99" t="s">
        <v>98</v>
      </c>
      <c r="I16" s="99"/>
      <c r="J16" s="67">
        <v>311</v>
      </c>
      <c r="K16" s="69">
        <v>0</v>
      </c>
      <c r="N16" s="2" t="s">
        <v>97</v>
      </c>
    </row>
    <row r="17" spans="7:11" ht="15.75" customHeight="1">
      <c r="G17" s="100">
        <v>45293</v>
      </c>
      <c r="H17" s="99">
        <v>45323</v>
      </c>
      <c r="I17" s="99" t="s">
        <v>98</v>
      </c>
      <c r="J17" s="67">
        <v>-1100</v>
      </c>
      <c r="K17" s="67">
        <v>11</v>
      </c>
    </row>
    <row r="18" spans="7:11" ht="15.75" customHeight="1">
      <c r="G18" s="100">
        <v>45294</v>
      </c>
      <c r="H18" s="99">
        <v>45324</v>
      </c>
      <c r="I18" s="99" t="s">
        <v>98</v>
      </c>
      <c r="J18" s="68">
        <v>0</v>
      </c>
      <c r="K18" s="67">
        <v>-11</v>
      </c>
    </row>
    <row r="19" spans="7:11" ht="15.75" customHeight="1">
      <c r="G19" s="100">
        <v>45295</v>
      </c>
      <c r="H19" s="99">
        <v>45325</v>
      </c>
      <c r="I19" s="99" t="s">
        <v>98</v>
      </c>
      <c r="J19" s="67">
        <v>321</v>
      </c>
    </row>
    <row r="20" spans="7:11" ht="15.75" customHeight="1">
      <c r="G20" s="100">
        <v>45296</v>
      </c>
      <c r="H20" s="99">
        <v>45326</v>
      </c>
      <c r="I20" s="99" t="s">
        <v>98</v>
      </c>
      <c r="J20" s="67">
        <v>559</v>
      </c>
    </row>
    <row r="21" spans="7:11" ht="15.75" customHeight="1">
      <c r="G21" s="100">
        <v>45297</v>
      </c>
      <c r="H21" s="99">
        <v>45327</v>
      </c>
      <c r="I21" s="99" t="s">
        <v>98</v>
      </c>
      <c r="J21" s="67">
        <v>-1800</v>
      </c>
    </row>
    <row r="22" spans="7:11" ht="15.75" customHeight="1">
      <c r="G22" s="100">
        <v>45298</v>
      </c>
      <c r="H22" s="99">
        <v>45328</v>
      </c>
      <c r="I22" s="99" t="s">
        <v>98</v>
      </c>
    </row>
    <row r="23" spans="7:11" ht="15.75" customHeight="1">
      <c r="G23" s="100">
        <v>45299</v>
      </c>
      <c r="H23" s="99">
        <v>45329</v>
      </c>
      <c r="I23" s="99" t="s">
        <v>98</v>
      </c>
    </row>
  </sheetData>
  <phoneticPr fontId="13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250C0-E8A4-401A-B9C3-105FAFACCA80}">
  <sheetPr codeName="Sheet7"/>
  <dimension ref="A1"/>
  <sheetViews>
    <sheetView zoomScaleNormal="100" workbookViewId="0"/>
  </sheetViews>
  <sheetFormatPr defaultRowHeight="14.4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B959A-80BB-473E-A78D-E1B2163859CA}">
  <sheetPr codeName="Sheet8"/>
  <dimension ref="A1"/>
  <sheetViews>
    <sheetView zoomScaleNormal="100" workbookViewId="0"/>
  </sheetViews>
  <sheetFormatPr defaultRowHeight="14.4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04276-10F7-401B-841E-EC4401467913}">
  <sheetPr codeName="Sheet9"/>
  <dimension ref="B2:K6"/>
  <sheetViews>
    <sheetView topLeftCell="D1" workbookViewId="0">
      <selection activeCell="E3" sqref="E3"/>
    </sheetView>
  </sheetViews>
  <sheetFormatPr defaultColWidth="14.109375" defaultRowHeight="15.75" customHeight="1"/>
  <cols>
    <col min="1" max="1" width="14.109375" style="2"/>
    <col min="2" max="2" width="30.33203125" style="2" customWidth="1"/>
    <col min="3" max="5" width="18.5546875" style="2" customWidth="1"/>
    <col min="6" max="8" width="20.5546875" style="2" customWidth="1"/>
    <col min="9" max="11" width="19.6640625" style="2" customWidth="1"/>
    <col min="12" max="16384" width="14.109375" style="2"/>
  </cols>
  <sheetData>
    <row r="2" spans="2:11" ht="15.6">
      <c r="B2" s="4" t="s">
        <v>68</v>
      </c>
      <c r="C2" s="53" t="s">
        <v>69</v>
      </c>
      <c r="D2" s="53" t="s">
        <v>70</v>
      </c>
      <c r="E2" s="53" t="s">
        <v>71</v>
      </c>
      <c r="F2" s="53" t="s">
        <v>72</v>
      </c>
      <c r="G2" s="53" t="s">
        <v>73</v>
      </c>
      <c r="H2" s="53" t="s">
        <v>74</v>
      </c>
      <c r="I2" s="53" t="s">
        <v>75</v>
      </c>
      <c r="J2" s="53" t="s">
        <v>76</v>
      </c>
      <c r="K2" s="53" t="s">
        <v>77</v>
      </c>
    </row>
    <row r="3" spans="2:11" ht="15.6">
      <c r="B3" s="4" t="s">
        <v>78</v>
      </c>
      <c r="C3" s="54">
        <v>1884170.7</v>
      </c>
      <c r="D3" s="59">
        <v>1621206.6</v>
      </c>
      <c r="E3" s="98">
        <f>1418.72*10000</f>
        <v>14187200</v>
      </c>
      <c r="F3" s="89"/>
      <c r="G3" s="97"/>
      <c r="H3" s="59">
        <v>53437000</v>
      </c>
      <c r="I3" s="54">
        <v>312898376</v>
      </c>
      <c r="J3" s="54">
        <v>242401472</v>
      </c>
      <c r="K3" s="54">
        <v>216633650</v>
      </c>
    </row>
    <row r="4" spans="2:11" ht="15.6">
      <c r="B4" s="4" t="s">
        <v>79</v>
      </c>
      <c r="C4" s="93">
        <v>78652.2</v>
      </c>
      <c r="D4" s="90">
        <v>71923.7</v>
      </c>
      <c r="E4" s="94">
        <f>82.75*10000</f>
        <v>827500</v>
      </c>
      <c r="F4" s="91">
        <v>16466000</v>
      </c>
      <c r="G4" s="92">
        <v>16083000</v>
      </c>
      <c r="H4" s="54">
        <v>16407000</v>
      </c>
      <c r="I4" s="95">
        <v>33368796</v>
      </c>
      <c r="J4" s="54">
        <v>27985550</v>
      </c>
      <c r="K4" s="54">
        <v>27597812</v>
      </c>
    </row>
    <row r="5" spans="2:11" ht="15.6">
      <c r="B5" s="4" t="s">
        <v>80</v>
      </c>
      <c r="C5" s="54">
        <v>10705150.5</v>
      </c>
      <c r="D5" s="54">
        <v>8835909.9000000004</v>
      </c>
      <c r="E5" s="90">
        <v>78540300</v>
      </c>
      <c r="F5" s="54">
        <v>567763000</v>
      </c>
      <c r="G5" s="54">
        <v>538283000</v>
      </c>
      <c r="H5" s="54">
        <v>530012000</v>
      </c>
      <c r="I5" s="96">
        <v>2085805391</v>
      </c>
      <c r="J5" s="54">
        <v>1638450473</v>
      </c>
      <c r="K5" s="54">
        <v>1431173755</v>
      </c>
    </row>
    <row r="6" spans="2:11" ht="15.6">
      <c r="B6" s="55" t="s">
        <v>81</v>
      </c>
      <c r="C6" s="56">
        <f t="shared" ref="C6:K6" si="0">(C3+C4)/C5</f>
        <v>0.18335313454957966</v>
      </c>
      <c r="D6" s="56">
        <f t="shared" si="0"/>
        <v>0.19161923550171103</v>
      </c>
      <c r="E6" s="56">
        <f t="shared" si="0"/>
        <v>0.19117192065729313</v>
      </c>
      <c r="F6" s="56">
        <f t="shared" si="0"/>
        <v>2.9001537613405595E-2</v>
      </c>
      <c r="G6" s="56">
        <f t="shared" si="0"/>
        <v>2.987833537377179E-2</v>
      </c>
      <c r="H6" s="56">
        <f t="shared" si="0"/>
        <v>0.13177814841928107</v>
      </c>
      <c r="I6" s="56">
        <f t="shared" si="0"/>
        <v>0.16601125564930522</v>
      </c>
      <c r="J6" s="56">
        <f t="shared" si="0"/>
        <v>0.16502605751940846</v>
      </c>
      <c r="K6" s="56">
        <f t="shared" si="0"/>
        <v>0.17065116038268882</v>
      </c>
    </row>
  </sheetData>
  <pageMargins left="0.7" right="0.7" top="0.75" bottom="0.75" header="0.3" footer="0.3"/>
  <tableParts count="1">
    <tablePart r:id="rId1"/>
  </tableParts>
</worksheet>
</file>

<file path=customUI/_rels/customUI14.xml.rels><?xml version="1.0" encoding="UTF-8" standalone="yes"?>
<Relationships xmlns="http://schemas.openxmlformats.org/package/2006/relationships"><Relationship Id="Axtria_Logo" Type="http://schemas.openxmlformats.org/officeDocument/2006/relationships/image" Target="images/Axtria_Logo.png"/><Relationship Id="iconzm" Type="http://schemas.openxmlformats.org/officeDocument/2006/relationships/image" Target="images/iconzm.png"/><Relationship Id="error" Type="http://schemas.openxmlformats.org/officeDocument/2006/relationships/image" Target="images/error.png"/><Relationship Id="uppercase" Type="http://schemas.openxmlformats.org/officeDocument/2006/relationships/image" Target="images/uppercase.png"/><Relationship Id="CustomSheet" Type="http://schemas.openxmlformats.org/officeDocument/2006/relationships/image" Target="images/CustomSheet.png"/><Relationship Id="lowercase" Type="http://schemas.openxmlformats.org/officeDocument/2006/relationships/image" Target="images/lowercase.png"/></Relationships>
</file>

<file path=customUI/customUI14.xml><?xml version="1.0" encoding="utf-8"?>
<customUI xmlns="http://schemas.microsoft.com/office/2009/07/customui" xmlns:ns="http://schemas.microsoft.com/office/2009/07/customui14">
  <ribbon>
    <tabs>
      <tab id="customTab" label="Axtria">
        <!-- Logo Section -->
        <group id="logoGroup" label=" Axtria "/>
        <!-- Custom Formatting Section (previously added buttons) -->
        <group id="customGroup" label="General">
          <button id="makePresentable" label="Presentable" onAction="Presentable" size="large" imageMso="AccessFormWizard"/>
          <button id="getTemplate" label="New Template" onAction="ImportSheetFromTemplate_Windows" size="large" imageMso="BibliographyAddNewSource"/>
          <button id="makeUpper" label="Upper Case" onAction="upper" size="large" imageMso="ChangeStylesMenu"/>
          <button id="makeLower" label="Lower Case" onAction="lower" size="large" imageMso="ChangeCaseDialogClassic"/>
          <button id="checkError" label="Error Check" onAction="TraceErrorsInWorkbook" size="large" imageMso="Grammar"/>
        </group>
        <!-- Currency Formatting Dropdown Section -->
        <group id="currencyGroup" label="Currency Formatting">
          <splitButton id="currencyDropdown" size="large">
            <button id="currencyFormatButton" label="Currency Format" imageMso="AccountingFormat"/>
            <menu id="currencyFormatMenu">
              <button id="currencyRs" label="₹ (Rs.)" onAction="FormatAsRupees"/>
              <button id="currencyEuro" label="€ (Euro)" onAction="FormatAsEuros"/>
              <button id="currencyDollar" label="$ (Dollar)" onAction="FormatAsDollars"/>
              <button id="currencyDKK" label="kr (DKK)" onAction="FormatAsDanishKrone"/>
            </menu>
          </splitButton>
        </group>
        <!-- Number Format Dropdown Section -->
        <group id="numberFormatGroup" label="Number Formatting">
          <splitButton id="numberFormatDropdown" size="large">
            <button id="numberFormatButton" label="Number Format" imageMso="CalculatedText"/>
            <menu id="numberFormatMenu">
              <button id="formatK" label="Thousands" onAction="FormatAsThousands"/>
              <button id="formatM" label="Millions" onAction="FormatAsMillions"/>
              <button id="formatB" label="Billions" onAction="FormatAsBillions"/>
            </menu>
          </splitButton>
        </group>
        <!-- Decimal Format Dropdown Section -->
        <group id="decimalGroup" label="Decimal Formatting">
          <splitButton id="decimalDropdown" size="large">
            <button id="decimalFormatButton" label="Decimal Format" imageMso="DecimalsIncrease"/>
            <menu id="decimalFormatMenu">
              <button id="decimal0" label="0" onAction="FormatAsZeroDecimal"/>
              <button id="decimal1" label="0.0" onAction="FormatAsOneDecimal"/>
              <button id="decimal2" label="0.00" onAction="FormatAsTwoDecimals"/>
            </menu>
          </splitButton>
        </group>
        <group id="dateGroup" label="Date Formatting">
          <splitButton id="DateDropdown" size="large">
            <button id="dateFormatButton" label="Date Format" imageMso="CalendarMonthDetailsSplitButton"/>
            <menu id="dateFormatMenu">
              <button id="date1" label="DDMMYY" onAction="FormatAsDDMMYY"/>
              <button id="date2" label="DDMM" onAction="FormatAsDDMM"/>
              <button id="date3" label="MMYY" onAction="FormatAsMMYY"/>
              <button id="date4" label="MMMYYYY" onAction="FormatAsMMMYYYY"/>
              <button id="date5" label="MMMYYYY" onAction="FormatAsMMMYYYY"/>
              <button id="date6" label="MMDDYYYY" onAction="FormatAsMMDDYYYY"/>
              <button id="date7" label="Quarterly" onAction="ConvertToQuarterlyFormatWithNewColumn"/>
            </menu>
          </splitButton>
        </group>
        <!-- Financial Format Section -->
        <group id="financialGroup" label="Financial Formatting">
          <button id="formatFinancial" label="Finance Format" onAction="FormatFinancial" size="large" imageMso="Calculator"/>
        </group>
        <!-- Trend Section -->
        <group id="trendGroup" label="Trend">
          <button id="signalTrend" label="Signal Trend" onAction="SignalTrendWithArrows" size="large" imageMso="BrowseNext"/>
        </group>
        <group id="codeRepos" label="Code">
          <button id="codeRepo" label="Code Repository" onAction="OpenModuleImportForm" size="large" imageMso="CreateShortcutMenuFromMacr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Template 1</vt:lpstr>
      <vt:lpstr>Sheet1</vt:lpstr>
      <vt:lpstr>Sheet11</vt:lpstr>
      <vt:lpstr>Sheet10</vt:lpstr>
      <vt:lpstr>Sheet12</vt:lpstr>
      <vt:lpstr>Template 3</vt:lpstr>
      <vt:lpstr>Sheet13</vt:lpstr>
      <vt:lpstr>Sheet9</vt:lpstr>
      <vt:lpstr>Template 3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DHRUV BATTA  17BCD7045</dc:creator>
  <cp:lastModifiedBy>DHRUV BATTA  17BCD7045</cp:lastModifiedBy>
  <dcterms:created xsi:type="dcterms:W3CDTF">2024-10-16T00:10:31Z</dcterms:created>
  <dcterms:modified xsi:type="dcterms:W3CDTF">2024-11-14T04:37:47Z</dcterms:modified>
</cp:coreProperties>
</file>