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1.xml" ContentType="application/vnd.openxmlformats-officedocument.spreadsheetml.table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ables/table2.xml" ContentType="application/vnd.openxmlformats-officedocument.spreadsheetml.table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sharedStrings.xml" ContentType="application/vnd.openxmlformats-officedocument.spreadsheetml.sharedStrings+xml"/>
  <Default Extension="png" ContentType="image/.PNG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Relationship Id="rId4" Type="http://schemas.microsoft.com/office/2007/relationships/ui/extensibility" Target="/customUI/customUI14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xtria\"/>
    </mc:Choice>
  </mc:AlternateContent>
  <bookViews>
    <workbookView xWindow="-120" yWindow="-120" windowWidth="29040" windowHeight="15720" activeTab="0"/>
  </bookViews>
  <sheets>
    <sheet name="Error Report" sheetId="30" r:id="rId4"/>
    <sheet name="Template 1" sheetId="4" r:id="rId5"/>
    <sheet name="Sheet1" sheetId="1" r:id="rId6"/>
    <sheet name="Sheet11" sheetId="11" r:id="rId7"/>
    <sheet name="Sheet10" sheetId="10" r:id="rId8"/>
    <sheet name="Sheet12" sheetId="12" r:id="rId9"/>
    <sheet name="Template 3" sheetId="8" r:id="rId10"/>
    <sheet name="Sheet2" sheetId="15" r:id="rId11"/>
    <sheet name="Sheet13" sheetId="13" r:id="rId12"/>
    <sheet name="Sheet9" sheetId="9" r:id="rId13"/>
    <sheet name="Template 3 (2)" sheetId="14" r:id="rId14"/>
    <sheet name="Template 2" sheetId="16" r:id="rId15"/>
  </sheets>
  <definedNames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8" l="1"/>
</calcChain>
</file>

<file path=xl/sharedStrings.xml><?xml version="1.0" encoding="utf-8"?>
<sst xmlns="http://schemas.openxmlformats.org/spreadsheetml/2006/main" count="277" uniqueCount="164">
  <si>
    <t>Assets</t>
  </si>
  <si>
    <t>Liabilities</t>
  </si>
  <si>
    <t xml:space="preserve">All values in rupees thousand except % </t>
  </si>
  <si>
    <t>2022-23</t>
  </si>
  <si>
    <t>2021-22</t>
  </si>
  <si>
    <t>2020-21</t>
  </si>
  <si>
    <t>Amount</t>
  </si>
  <si>
    <t>%</t>
  </si>
  <si>
    <t>Cash &amp; Balances with RBI</t>
  </si>
  <si>
    <t>Capital, Reserves &amp; Surplus</t>
  </si>
  <si>
    <t>73,60,71,800</t>
  </si>
  <si>
    <t>66,11,13,116</t>
  </si>
  <si>
    <t>58,88,49,321</t>
  </si>
  <si>
    <t>Bal. with Banks &amp; Money at Call and Short Notices</t>
  </si>
  <si>
    <t>1,30,45,13,930</t>
  </si>
  <si>
    <t>1,35,29,64,138</t>
  </si>
  <si>
    <t>Deposits</t>
  </si>
  <si>
    <t>11,79,21,86,067</t>
  </si>
  <si>
    <t>10,86,40,92,541</t>
  </si>
  <si>
    <t>10,10,87,45,827</t>
  </si>
  <si>
    <t>Investments</t>
  </si>
  <si>
    <t>2,82,01,28,998</t>
  </si>
  <si>
    <t>2,61,69,03,940</t>
  </si>
  <si>
    <t>Borrowings</t>
  </si>
  <si>
    <t>58,08,97,891</t>
  </si>
  <si>
    <t>46,28,49,576</t>
  </si>
  <si>
    <t>49,98,35,606</t>
  </si>
  <si>
    <t>Advances [Loans () &amp; PSL ()]</t>
  </si>
  <si>
    <t>Other Liabilities &amp; Provisions</t>
  </si>
  <si>
    <t>34,81,66,717</t>
  </si>
  <si>
    <t>29,29,93,574</t>
  </si>
  <si>
    <t>33,93,19,595</t>
  </si>
  <si>
    <t>Fixed &amp; Other Assets</t>
  </si>
  <si>
    <t>54,59,80,450</t>
  </si>
  <si>
    <t>60,43,58,515</t>
  </si>
  <si>
    <t>74,52,76,181</t>
  </si>
  <si>
    <t>Total</t>
  </si>
  <si>
    <t>13,45,73,22,475</t>
  </si>
  <si>
    <t>12,28,10,48,807</t>
  </si>
  <si>
    <t>11,53,67,50,349</t>
  </si>
  <si>
    <t>SLR</t>
  </si>
  <si>
    <t>ICICI Bank</t>
  </si>
  <si>
    <t>1,99,95,44,920</t>
  </si>
  <si>
    <t>1,70,24,55,603</t>
  </si>
  <si>
    <t>1,47,50,60,840</t>
  </si>
  <si>
    <t>50,91,21,002</t>
  </si>
  <si>
    <t>58,29,95,434</t>
  </si>
  <si>
    <t>87,09,70,599</t>
  </si>
  <si>
    <t>11,80,84,06,972</t>
  </si>
  <si>
    <t>10,64,57,16,132</t>
  </si>
  <si>
    <t>9,32,52,21,605</t>
  </si>
  <si>
    <t>3,62,32,97,355</t>
  </si>
  <si>
    <t>3,10,24,10,024</t>
  </si>
  <si>
    <t>2,81,28,65,399</t>
  </si>
  <si>
    <t>1,19,32,54,936</t>
  </si>
  <si>
    <t>1,07,23,13,597</t>
  </si>
  <si>
    <t>91,63,09,564</t>
  </si>
  <si>
    <t>10,19,63,83,053</t>
  </si>
  <si>
    <t>8,59,02,04,390</t>
  </si>
  <si>
    <t>84,08,59,695</t>
  </si>
  <si>
    <t>69,24,92,088</t>
  </si>
  <si>
    <t>58,77,34,749</t>
  </si>
  <si>
    <t>82,80,03,392</t>
  </si>
  <si>
    <t>82,28,87,954</t>
  </si>
  <si>
    <t>15,84,20,66,523</t>
  </si>
  <si>
    <t>14,11,29,77,420</t>
  </si>
  <si>
    <t>12,30,43,26,758</t>
  </si>
  <si>
    <t>HSBC Bank</t>
  </si>
  <si>
    <t>Line Item</t>
  </si>
  <si>
    <t>ICICI Bank FY 22-23</t>
  </si>
  <si>
    <t>ICICI Bank FY 21-22</t>
  </si>
  <si>
    <t>ICICI Bank FY 20-21</t>
  </si>
  <si>
    <t>Canara Bank FY 22-23</t>
  </si>
  <si>
    <t>Canara Bank FY 21-22</t>
  </si>
  <si>
    <t>Canara Bank FY 20-21</t>
  </si>
  <si>
    <t>HSBC Bank FY 22-23</t>
  </si>
  <si>
    <t>HSBC Bank FY 21-22</t>
  </si>
  <si>
    <t>HSBC Bank FY 20-21</t>
  </si>
  <si>
    <t>Tier I Capital</t>
  </si>
  <si>
    <t>Tier II Capital</t>
  </si>
  <si>
    <t>Total Risk Weighted Assets</t>
  </si>
  <si>
    <t>Capital Adequacy Ratio</t>
  </si>
  <si>
    <t>0.5B</t>
  </si>
  <si>
    <t>0.9B</t>
  </si>
  <si>
    <t>3.2B</t>
  </si>
  <si>
    <t>?</t>
  </si>
  <si>
    <t>HSBC Bank FY 21-23</t>
  </si>
  <si>
    <t>▼</t>
  </si>
  <si>
    <t>▲</t>
  </si>
  <si>
    <t>HSBC Bank FY 20-212</t>
  </si>
  <si>
    <t xml:space="preserve"> </t>
  </si>
  <si>
    <t>Date Format</t>
  </si>
  <si>
    <t>DD/MM</t>
  </si>
  <si>
    <t>MMDDYYYY</t>
  </si>
  <si>
    <t>DDMMYY</t>
  </si>
  <si>
    <t>MM/YY</t>
  </si>
  <si>
    <t>MMM-YYYY</t>
  </si>
  <si>
    <t>Q2-2024</t>
  </si>
  <si>
    <t>Q1-2024</t>
  </si>
  <si>
    <t>Icon Repo</t>
  </si>
  <si>
    <t>Flag Repo</t>
  </si>
  <si>
    <t xml:space="preserve">       </t>
  </si>
  <si>
    <t>Canara Bank FY 20-22</t>
  </si>
  <si>
    <t>Category</t>
  </si>
  <si>
    <t>Value</t>
  </si>
  <si>
    <t>Apples</t>
  </si>
  <si>
    <t>Bananas</t>
  </si>
  <si>
    <t>Cherries</t>
  </si>
  <si>
    <t>Dates</t>
  </si>
  <si>
    <t>Elderberries</t>
  </si>
  <si>
    <t>Bin Range</t>
  </si>
  <si>
    <t>Frequency</t>
  </si>
  <si>
    <t>0-10</t>
  </si>
  <si>
    <t>20-30</t>
  </si>
  <si>
    <t>30-40</t>
  </si>
  <si>
    <t>40-50</t>
  </si>
  <si>
    <t>Month</t>
  </si>
  <si>
    <t>Sales</t>
  </si>
  <si>
    <t>January</t>
  </si>
  <si>
    <t>February</t>
  </si>
  <si>
    <t>March</t>
  </si>
  <si>
    <t>April</t>
  </si>
  <si>
    <t>May</t>
  </si>
  <si>
    <t>Market Spend</t>
  </si>
  <si>
    <t xml:space="preserve">Financial Item </t>
  </si>
  <si>
    <t>ICICI</t>
  </si>
  <si>
    <t>Canara</t>
  </si>
  <si>
    <t>HSBC</t>
  </si>
  <si>
    <t>BE-COE for Year 1 (2020-21)</t>
  </si>
  <si>
    <t>Roll No. Last 2 Digits</t>
  </si>
  <si>
    <t>Basis Point SLR[4 times increase 
roll no. last two digits]</t>
  </si>
  <si>
    <t>% increase</t>
  </si>
  <si>
    <t>BE-COE for Year 3 (2022-23)</t>
  </si>
  <si>
    <t>Basis Point CRR[2 times decrease
roll no. last two digits]</t>
  </si>
  <si>
    <t>% decrease</t>
  </si>
  <si>
    <t>Change in BE-COE (Yr 1- Yr 2)</t>
  </si>
  <si>
    <t>SLR Rate (2022-23)</t>
  </si>
  <si>
    <t>CRR Rate (2022-23)</t>
  </si>
  <si>
    <t>Adjusted SLR(Increase)</t>
  </si>
  <si>
    <t>Adjusted CRR(Decrease)</t>
  </si>
  <si>
    <t>Change in Cost of Average Return</t>
  </si>
  <si>
    <t>Cost of Average Return</t>
  </si>
  <si>
    <t>Change in SLRxAvg Yield in Govt. Bonds -
 CRR x Avg yield in loans and investments</t>
  </si>
  <si>
    <t>New CAR Requirement (Tier I)</t>
  </si>
  <si>
    <t>Avg Yield Govt. Bonds</t>
  </si>
  <si>
    <t>Current CAR Requirements[Govt. Mandated]</t>
  </si>
  <si>
    <t>Yield in Loans and Investments ICICI</t>
  </si>
  <si>
    <t>Current CAR 21-22</t>
  </si>
  <si>
    <t>Yield in Loans and Investments Canara</t>
  </si>
  <si>
    <t>Current CAR 22-23</t>
  </si>
  <si>
    <t xml:space="preserve">Yield in Loans and Investments </t>
  </si>
  <si>
    <t>BE-COE FOR YEAR 2 (2021-22)</t>
  </si>
  <si>
    <t>Change In Be-Coe (Yr 2- Yr 3)</t>
  </si>
  <si>
    <t>Cell Address</t>
  </si>
  <si>
    <t>Error Type</t>
  </si>
  <si>
    <t>Reason for Error</t>
  </si>
  <si>
    <t>Sheet Name</t>
  </si>
  <si>
    <t>$E$6</t>
  </si>
  <si>
    <t>Wrong type of argument or operand.</t>
  </si>
  <si>
    <t>Template 3</t>
  </si>
  <si>
    <t>Canara Bank FY 20-212</t>
  </si>
  <si>
    <t>Q3-2024</t>
  </si>
  <si>
    <t>Canara Bank FY 20-213</t>
  </si>
  <si>
    <t>$O$6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</si>
</sst>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8" formatCode="&quot;₹&quot;\ #,##0.00;[Red]&quot;₹&quot;\ \-#,##0.00"/>
    <numFmt numFmtId="164" formatCode="0.0,,\ \M"/>
    <numFmt numFmtId="165" formatCode="0.0,,,\ \B"/>
    <numFmt numFmtId="166" formatCode="0.0,\K"/>
    <numFmt numFmtId="167" formatCode="#,##0.0,\K"/>
    <numFmt numFmtId="168" formatCode="#,##0.0,,,&quot;B&quot;"/>
    <numFmt numFmtId="169" formatCode="\€#,##0.00"/>
    <numFmt numFmtId="170" formatCode="&quot;₹&quot;\ #,##0.00"/>
    <numFmt numFmtId="171" formatCode="0.0"/>
    <numFmt numFmtId="172" formatCode="#,##0;[Red]\(#,##0\);0"/>
    <numFmt numFmtId="173" formatCode="\'\-\'"/>
    <numFmt numFmtId="174" formatCode="\-"/>
    <numFmt numFmtId="175" formatCode="#,##0.0,,&quot;M&quot;;[Red]\(\,0.0,,&quot;M&quot;\)"/>
    <numFmt numFmtId="176" formatCode="\₹\ #,##0.00;[Red]\(\₹\ \,0.00\)"/>
    <numFmt numFmtId="177" formatCode="###0.0&quot;M&quot;;[Red]\(###0.0&quot;M&quot;\)"/>
    <numFmt numFmtId="178" formatCode="\€\ ###0.00;[Red]\(\€\ ###0.00\)"/>
    <numFmt numFmtId="179" formatCode="#,##0.0,&quot;K&quot;"/>
    <numFmt numFmtId="180" formatCode="#,##\(0\).\(0\)\,&quot;B&quot;"/>
    <numFmt numFmtId="181" formatCode="#,##0.00\ \k\r"/>
    <numFmt numFmtId="182" formatCode="[$$-409]#,##0.00"/>
    <numFmt numFmtId="183" formatCode="\€\ #,##0.00###0.0,,&quot;M&quot;"/>
    <numFmt numFmtId="184" formatCode="0.00%###0.0,&quot;K&quot;"/>
    <numFmt numFmtId="185" formatCode="##,#0#,##0.0,,&quot;M&quot;"/>
    <numFmt numFmtId="186" formatCode="0.00###0.0,&quot;K&quot;"/>
    <numFmt numFmtId="187" formatCode="\€\ #,##0,&quot;K&quot;\ \€"/>
    <numFmt numFmtId="188" formatCode="#,##0.0,,&quot;M&quot;"/>
    <numFmt numFmtId="189" formatCode="[$$-409]#,##0,,&quot;M&quot;\ \k\r"/>
    <numFmt numFmtId="190" formatCode="#,##0.0,,,&quot;B&quot;\ &quot;₹&quot;"/>
    <numFmt numFmtId="191" formatCode="#,##0.00###0.0,&quot;K&quot;"/>
    <numFmt numFmtId="192" formatCode="#,##0.00&quot;M&quot;"/>
    <numFmt numFmtId="193" formatCode="#,##0.00&quot;K&quot;"/>
    <numFmt numFmtId="194" formatCode="\€\ \₹\ #,##0,&quot;K&quot;"/>
    <numFmt numFmtId="195" formatCode="[$$-409]#,##0.0,,&quot;M&quot;"/>
    <numFmt numFmtId="196" formatCode="mmm\-yyyy"/>
    <numFmt numFmtId="197" formatCode="#,##0.0,\ \k\r&quot;K&quot;"/>
    <numFmt numFmtId="198" formatCode="[$$-409]\₹\ #,##0.0,&quot;K&quot;"/>
    <numFmt numFmtId="199" formatCode="#,##0.00"/>
  </numFmts>
  <fonts count="18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sz val="12"/>
      <color rgb="FF000000"/>
      <name val="Arial"/>
      <family val="2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12"/>
      <color rgb="FF000000"/>
      <name val="&quot;Aptos Narrow&quot;"/>
      <family val="2"/>
    </font>
    <font>
      <sz val="10"/>
      <color rgb="FF000000"/>
      <name val="Arial"/>
      <family val="2"/>
    </font>
    <font>
      <sz val="12"/>
      <color rgb="FF000000"/>
      <name val="Helvetica"/>
      <family val="2"/>
    </font>
    <font>
      <b/>
      <sz val="12"/>
      <color rgb="FF000000"/>
      <name val="&quot;Aptos Narrow&quot;"/>
      <family val="2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00B050"/>
      <name val="Calibri"/>
      <family val="2"/>
      <scheme val="minor"/>
    </font>
    <font>
      <sz val="12"/>
      <color rgb="FF00B050"/>
      <name val="&quot;Aptos Narrow&quot;"/>
      <family val="2"/>
    </font>
    <font>
      <sz val="12"/>
      <color rgb="FFFF0000"/>
      <name val="&quot;Aptos Narrow&quot;"/>
      <family val="2"/>
    </font>
    <font>
      <b/>
      <sz val="11"/>
      <color theme="1"/>
      <name val="Calibri"/>
      <family val="2"/>
      <scheme val="minor"/>
    </font>
    <font>
      <u val="single"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BE2D5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rgb="FF000000"/>
      </top>
      <bottom style="thin">
        <color rgb="FF000000"/>
      </bottom>
    </border>
    <border>
      <left/>
      <right/>
      <top/>
      <bottom style="thin">
        <color rgb="FF000000"/>
      </bottom>
    </border>
    <border>
      <left/>
      <right style="thin">
        <color rgb="FF000000"/>
      </right>
      <top/>
      <bottom style="thin">
        <color rgb="FF000000"/>
      </bottom>
    </border>
    <border>
      <left style="thin">
        <color rgb="FF000000"/>
      </left>
      <right style="thin">
        <color rgb="FF000000"/>
      </right>
      <top/>
      <bottom style="thin">
        <color rgb="FF000000"/>
      </bottom>
    </border>
    <border>
      <left/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/>
      <bottom/>
    </border>
    <border>
      <left/>
      <right style="thin">
        <color rgb="FF000000"/>
      </right>
      <top/>
      <bottom/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/>
      <right/>
      <top style="thin">
        <color rgb="FF000000"/>
      </top>
      <bottom/>
    </border>
    <border>
      <left/>
      <right style="thin">
        <color rgb="FF000000"/>
      </right>
      <top style="thin">
        <color rgb="FF000000"/>
      </top>
      <bottom/>
    </border>
    <border>
      <left style="thin">
        <color rgb="FF000000"/>
      </left>
      <right/>
      <top style="thin">
        <color rgb="FF000000"/>
      </top>
      <bottom/>
    </border>
    <border>
      <left style="thin">
        <color rgb="FF000000"/>
      </left>
      <right/>
      <top/>
      <bottom style="thin">
        <color rgb="FF000000"/>
      </bottom>
    </border>
  </borders>
  <cellStyleXfs count="22">
    <xf numFmtId="0" fontId="0" fillId="0" borderId="0">
      <alignment/>
      <protection/>
    </xf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0" fontId="2" fillId="0" borderId="0">
      <alignment/>
      <protection/>
    </xf>
    <xf numFmtId="0" fontId="17" fillId="0" borderId="0" applyNumberFormat="0" applyFill="0" applyBorder="0" applyAlignment="0" applyProtection="0"/>
  </cellStyleXfs>
  <cellXfs count="136">
    <xf numFmtId="0" fontId="0" fillId="0" borderId="0" xfId="0"/>
    <xf numFmtId="0" fontId="4" fillId="0" borderId="1" xfId="20" applyFont="1" applyBorder="1">
      <alignment/>
      <protection/>
    </xf>
    <xf numFmtId="0" fontId="5" fillId="2" borderId="0" xfId="20" applyFont="1" applyFill="1">
      <alignment/>
      <protection/>
    </xf>
    <xf numFmtId="0" fontId="2" fillId="0" borderId="0" xfId="20">
      <alignment/>
      <protection/>
    </xf>
    <xf numFmtId="0" fontId="6" fillId="3" borderId="2" xfId="20" applyFont="1" applyFill="1" applyBorder="1" applyAlignment="1">
      <alignment horizontal="center"/>
      <protection/>
    </xf>
    <xf numFmtId="0" fontId="5" fillId="0" borderId="0" xfId="20" applyFont="1">
      <alignment/>
      <protection/>
    </xf>
    <xf numFmtId="0" fontId="6" fillId="0" borderId="3" xfId="20" applyFont="1" applyBorder="1" applyAlignment="1">
      <alignment horizontal="center"/>
      <protection/>
    </xf>
    <xf numFmtId="0" fontId="7" fillId="2" borderId="4" xfId="20" applyFont="1" applyFill="1" applyBorder="1" applyAlignment="1">
      <alignment horizontal="center"/>
      <protection/>
    </xf>
    <xf numFmtId="0" fontId="7" fillId="0" borderId="3" xfId="20" applyFont="1" applyBorder="1">
      <alignment/>
      <protection/>
    </xf>
    <xf numFmtId="0" fontId="6" fillId="0" borderId="3" xfId="20" applyFont="1" applyBorder="1">
      <alignment/>
      <protection/>
    </xf>
    <xf numFmtId="0" fontId="7" fillId="3" borderId="2" xfId="20" applyFont="1" applyFill="1" applyBorder="1">
      <alignment/>
      <protection/>
    </xf>
    <xf numFmtId="0" fontId="7" fillId="2" borderId="4" xfId="20" applyFont="1" applyFill="1" applyBorder="1">
      <alignment/>
      <protection/>
    </xf>
    <xf numFmtId="0" fontId="6" fillId="2" borderId="3" xfId="20" applyFont="1" applyFill="1" applyBorder="1">
      <alignment/>
      <protection/>
    </xf>
    <xf numFmtId="0" fontId="7" fillId="2" borderId="3" xfId="20" applyFont="1" applyFill="1" applyBorder="1">
      <alignment/>
      <protection/>
    </xf>
    <xf numFmtId="0" fontId="7" fillId="2" borderId="2" xfId="20" applyFont="1" applyFill="1" applyBorder="1">
      <alignment/>
      <protection/>
    </xf>
    <xf numFmtId="0" fontId="8" fillId="0" borderId="3" xfId="20" applyFont="1" applyBorder="1">
      <alignment/>
      <protection/>
    </xf>
    <xf numFmtId="4" fontId="3" fillId="0" borderId="3" xfId="20" applyNumberFormat="1" applyFont="1" applyBorder="1" applyAlignment="1">
      <alignment horizontal="right"/>
      <protection/>
    </xf>
    <xf numFmtId="10" fontId="7" fillId="0" borderId="3" xfId="20" applyNumberFormat="1" applyFont="1" applyBorder="1" applyAlignment="1">
      <alignment horizontal="right"/>
      <protection/>
    </xf>
    <xf numFmtId="0" fontId="3" fillId="0" borderId="3" xfId="20" applyFont="1" applyBorder="1" applyAlignment="1">
      <alignment horizontal="right"/>
      <protection/>
    </xf>
    <xf numFmtId="10" fontId="9" fillId="0" borderId="3" xfId="20" applyNumberFormat="1" applyFont="1" applyBorder="1" applyAlignment="1">
      <alignment horizontal="right"/>
      <protection/>
    </xf>
    <xf numFmtId="0" fontId="7" fillId="0" borderId="3" xfId="20" applyFont="1" applyBorder="1" applyAlignment="1">
      <alignment horizontal="right"/>
      <protection/>
    </xf>
    <xf numFmtId="10" fontId="7" fillId="2" borderId="3" xfId="20" applyNumberFormat="1" applyFont="1" applyFill="1" applyBorder="1" applyAlignment="1">
      <alignment horizontal="right"/>
      <protection/>
    </xf>
    <xf numFmtId="4" fontId="3" fillId="0" borderId="5" xfId="20" applyNumberFormat="1" applyFont="1" applyBorder="1" applyAlignment="1">
      <alignment horizontal="right"/>
      <protection/>
    </xf>
    <xf numFmtId="0" fontId="7" fillId="0" borderId="5" xfId="20" applyFont="1" applyBorder="1" applyAlignment="1">
      <alignment horizontal="right"/>
      <protection/>
    </xf>
    <xf numFmtId="0" fontId="3" fillId="0" borderId="5" xfId="20" applyFont="1" applyBorder="1" applyAlignment="1">
      <alignment horizontal="right"/>
      <protection/>
    </xf>
    <xf numFmtId="4" fontId="7" fillId="0" borderId="5" xfId="20" applyNumberFormat="1" applyFont="1" applyBorder="1" applyAlignment="1">
      <alignment horizontal="right"/>
      <protection/>
    </xf>
    <xf numFmtId="0" fontId="7" fillId="0" borderId="5" xfId="20" applyFont="1" applyBorder="1">
      <alignment/>
      <protection/>
    </xf>
    <xf numFmtId="10" fontId="8" fillId="0" borderId="3" xfId="20" applyNumberFormat="1" applyFont="1" applyBorder="1">
      <alignment/>
      <protection/>
    </xf>
    <xf numFmtId="0" fontId="7" fillId="0" borderId="0" xfId="20" applyFont="1">
      <alignment/>
      <protection/>
    </xf>
    <xf numFmtId="0" fontId="6" fillId="3" borderId="0" xfId="20" applyFont="1" applyFill="1" applyAlignment="1">
      <alignment horizontal="center"/>
      <protection/>
    </xf>
    <xf numFmtId="0" fontId="6" fillId="0" borderId="4" xfId="20" applyFont="1" applyBorder="1" applyAlignment="1">
      <alignment horizontal="center"/>
      <protection/>
    </xf>
    <xf numFmtId="0" fontId="7" fillId="0" borderId="4" xfId="20" applyFont="1" applyBorder="1" applyAlignment="1">
      <alignment horizontal="center"/>
      <protection/>
    </xf>
    <xf numFmtId="0" fontId="7" fillId="0" borderId="4" xfId="20" applyFont="1" applyBorder="1">
      <alignment/>
      <protection/>
    </xf>
    <xf numFmtId="0" fontId="9" fillId="0" borderId="0" xfId="20" applyFont="1" applyAlignment="1">
      <alignment horizontal="right"/>
      <protection/>
    </xf>
    <xf numFmtId="10" fontId="7" fillId="0" borderId="4" xfId="20" applyNumberFormat="1" applyFont="1" applyBorder="1" applyAlignment="1">
      <alignment horizontal="right"/>
      <protection/>
    </xf>
    <xf numFmtId="0" fontId="8" fillId="2" borderId="4" xfId="20" applyFont="1" applyFill="1" applyBorder="1">
      <alignment/>
      <protection/>
    </xf>
    <xf numFmtId="0" fontId="7" fillId="0" borderId="6" xfId="20" applyFont="1" applyBorder="1" applyAlignment="1">
      <alignment horizontal="right"/>
      <protection/>
    </xf>
    <xf numFmtId="0" fontId="7" fillId="0" borderId="6" xfId="20" applyFont="1" applyBorder="1">
      <alignment/>
      <protection/>
    </xf>
    <xf numFmtId="0" fontId="6" fillId="0" borderId="4" xfId="20" applyFont="1" applyBorder="1">
      <alignment/>
      <protection/>
    </xf>
    <xf numFmtId="9" fontId="7" fillId="0" borderId="3" xfId="20" applyNumberFormat="1" applyFont="1" applyBorder="1" applyAlignment="1">
      <alignment horizontal="right"/>
      <protection/>
    </xf>
    <xf numFmtId="0" fontId="7" fillId="0" borderId="7" xfId="20" applyFont="1" applyBorder="1">
      <alignment/>
      <protection/>
    </xf>
    <xf numFmtId="0" fontId="7" fillId="0" borderId="8" xfId="20" applyFont="1" applyBorder="1">
      <alignment/>
      <protection/>
    </xf>
    <xf numFmtId="10" fontId="7" fillId="0" borderId="3" xfId="20" applyNumberFormat="1" applyFont="1" applyBorder="1">
      <alignment/>
      <protection/>
    </xf>
    <xf numFmtId="0" fontId="7" fillId="0" borderId="3" xfId="20" applyFont="1" applyBorder="1" applyAlignment="1">
      <alignment horizontal="center"/>
      <protection/>
    </xf>
    <xf numFmtId="10" fontId="7" fillId="0" borderId="3" xfId="20" applyNumberFormat="1" applyFont="1" applyBorder="1" applyAlignment="1">
      <alignment horizontal="center"/>
      <protection/>
    </xf>
    <xf numFmtId="3" fontId="7" fillId="0" borderId="5" xfId="20" applyNumberFormat="1" applyFont="1" applyBorder="1" applyAlignment="1">
      <alignment horizontal="right"/>
      <protection/>
    </xf>
    <xf numFmtId="3" fontId="7" fillId="0" borderId="3" xfId="20" applyNumberFormat="1" applyFont="1" applyBorder="1">
      <alignment/>
      <protection/>
    </xf>
    <xf numFmtId="3" fontId="5" fillId="0" borderId="0" xfId="20" applyNumberFormat="1" applyFont="1">
      <alignment/>
      <protection/>
    </xf>
    <xf numFmtId="0" fontId="10" fillId="0" borderId="4" xfId="20" applyFont="1" applyBorder="1">
      <alignment/>
      <protection/>
    </xf>
    <xf numFmtId="8" fontId="0" fillId="0" borderId="0" xfId="0" applyNumberFormat="1"/>
    <xf numFmtId="164" fontId="3" fillId="0" borderId="3" xfId="20" applyNumberFormat="1" applyFont="1" applyBorder="1" applyAlignment="1">
      <alignment horizontal="right"/>
      <protection/>
    </xf>
    <xf numFmtId="165" fontId="7" fillId="0" borderId="5" xfId="20" applyNumberFormat="1" applyFont="1" applyBorder="1" applyAlignment="1">
      <alignment horizontal="right"/>
      <protection/>
    </xf>
    <xf numFmtId="165" fontId="3" fillId="0" borderId="5" xfId="20" applyNumberFormat="1" applyFont="1" applyBorder="1" applyAlignment="1">
      <alignment horizontal="right"/>
      <protection/>
    </xf>
    <xf numFmtId="164" fontId="7" fillId="0" borderId="5" xfId="20" applyNumberFormat="1" applyFont="1" applyBorder="1" applyAlignment="1">
      <alignment horizontal="right"/>
      <protection/>
    </xf>
    <xf numFmtId="0" fontId="11" fillId="0" borderId="0" xfId="20" applyFont="1" applyAlignment="1">
      <alignment horizontal="center"/>
      <protection/>
    </xf>
    <xf numFmtId="4" fontId="5" fillId="0" borderId="0" xfId="20" applyNumberFormat="1" applyFont="1">
      <alignment/>
      <protection/>
    </xf>
    <xf numFmtId="0" fontId="11" fillId="0" borderId="0" xfId="20" applyFont="1">
      <alignment/>
      <protection/>
    </xf>
    <xf numFmtId="10" fontId="11" fillId="0" borderId="0" xfId="20" applyNumberFormat="1" applyFont="1">
      <alignment/>
      <protection/>
    </xf>
    <xf numFmtId="166" fontId="5" fillId="0" borderId="0" xfId="20" applyNumberFormat="1" applyFont="1">
      <alignment/>
      <protection/>
    </xf>
    <xf numFmtId="167" fontId="5" fillId="0" borderId="0" xfId="20" applyNumberFormat="1" applyFont="1">
      <alignment/>
      <protection/>
    </xf>
    <xf numFmtId="168" fontId="5" fillId="0" borderId="0" xfId="20" applyNumberFormat="1" applyFont="1">
      <alignment/>
      <protection/>
    </xf>
    <xf numFmtId="169" fontId="5" fillId="0" borderId="0" xfId="20" applyNumberFormat="1" applyFont="1">
      <alignment/>
      <protection/>
    </xf>
    <xf numFmtId="170" fontId="5" fillId="0" borderId="0" xfId="20" applyNumberFormat="1" applyFont="1">
      <alignment/>
      <protection/>
    </xf>
    <xf numFmtId="2" fontId="5" fillId="0" borderId="0" xfId="20" applyNumberFormat="1" applyFont="1">
      <alignment/>
      <protection/>
    </xf>
    <xf numFmtId="1" fontId="5" fillId="0" borderId="0" xfId="20" applyNumberFormat="1" applyFont="1">
      <alignment/>
      <protection/>
    </xf>
    <xf numFmtId="171" fontId="12" fillId="0" borderId="0" xfId="20" applyNumberFormat="1" applyFont="1">
      <alignment/>
      <protection/>
    </xf>
    <xf numFmtId="4" fontId="13" fillId="0" borderId="0" xfId="20" applyNumberFormat="1" applyFont="1">
      <alignment/>
      <protection/>
    </xf>
    <xf numFmtId="4" fontId="12" fillId="0" borderId="0" xfId="20" applyNumberFormat="1" applyFont="1">
      <alignment/>
      <protection/>
    </xf>
    <xf numFmtId="172" fontId="2" fillId="0" borderId="0" xfId="20" applyNumberFormat="1">
      <alignment/>
      <protection/>
    </xf>
    <xf numFmtId="173" fontId="2" fillId="0" borderId="0" xfId="20" applyNumberFormat="1">
      <alignment/>
      <protection/>
    </xf>
    <xf numFmtId="174" fontId="2" fillId="0" borderId="0" xfId="20" applyNumberFormat="1">
      <alignment/>
      <protection/>
    </xf>
    <xf numFmtId="175" fontId="5" fillId="0" borderId="0" xfId="20" applyNumberFormat="1" applyFont="1">
      <alignment/>
      <protection/>
    </xf>
    <xf numFmtId="176" fontId="5" fillId="0" borderId="0" xfId="20" applyNumberFormat="1" applyFont="1">
      <alignment/>
      <protection/>
    </xf>
    <xf numFmtId="177" fontId="5" fillId="0" borderId="0" xfId="20" applyNumberFormat="1" applyFont="1">
      <alignment/>
      <protection/>
    </xf>
    <xf numFmtId="178" fontId="5" fillId="0" borderId="0" xfId="20" applyNumberFormat="1" applyFont="1">
      <alignment/>
      <protection/>
    </xf>
    <xf numFmtId="179" fontId="5" fillId="0" borderId="0" xfId="20" applyNumberFormat="1" applyFont="1">
      <alignment/>
      <protection/>
    </xf>
    <xf numFmtId="180" fontId="5" fillId="0" borderId="0" xfId="20" applyNumberFormat="1" applyFont="1">
      <alignment/>
      <protection/>
    </xf>
    <xf numFmtId="164" fontId="5" fillId="0" borderId="0" xfId="20" applyNumberFormat="1" applyFont="1">
      <alignment/>
      <protection/>
    </xf>
    <xf numFmtId="0" fontId="4" fillId="0" borderId="2" xfId="20" applyFont="1" applyBorder="1">
      <alignment/>
      <protection/>
    </xf>
    <xf numFmtId="10" fontId="7" fillId="0" borderId="0" xfId="20" applyNumberFormat="1" applyFont="1" applyAlignment="1">
      <alignment horizontal="right"/>
      <protection/>
    </xf>
    <xf numFmtId="10" fontId="14" fillId="0" borderId="3" xfId="20" applyNumberFormat="1" applyFont="1" applyBorder="1" applyAlignment="1">
      <alignment horizontal="right"/>
      <protection/>
    </xf>
    <xf numFmtId="10" fontId="15" fillId="0" borderId="3" xfId="20" applyNumberFormat="1" applyFont="1" applyBorder="1" applyAlignment="1">
      <alignment horizontal="right"/>
      <protection/>
    </xf>
    <xf numFmtId="181" fontId="5" fillId="0" borderId="0" xfId="20" applyNumberFormat="1" applyFont="1">
      <alignment/>
      <protection/>
    </xf>
    <xf numFmtId="182" fontId="5" fillId="0" borderId="0" xfId="20" applyNumberFormat="1" applyFont="1">
      <alignment/>
      <protection/>
    </xf>
    <xf numFmtId="17" fontId="2" fillId="0" borderId="0" xfId="20" applyNumberFormat="1">
      <alignment/>
      <protection/>
    </xf>
    <xf numFmtId="183" fontId="5" fillId="0" borderId="0" xfId="20" applyNumberFormat="1" applyFont="1">
      <alignment/>
      <protection/>
    </xf>
    <xf numFmtId="184" fontId="7" fillId="0" borderId="4" xfId="20" applyNumberFormat="1" applyFont="1" applyBorder="1" applyAlignment="1">
      <alignment horizontal="right"/>
      <protection/>
    </xf>
    <xf numFmtId="185" fontId="7" fillId="0" borderId="4" xfId="20" applyNumberFormat="1" applyFont="1" applyBorder="1" applyAlignment="1">
      <alignment horizontal="right"/>
      <protection/>
    </xf>
    <xf numFmtId="186" fontId="7" fillId="0" borderId="3" xfId="20" applyNumberFormat="1" applyFont="1" applyBorder="1" applyAlignment="1">
      <alignment horizontal="right"/>
      <protection/>
    </xf>
    <xf numFmtId="187" fontId="5" fillId="0" borderId="0" xfId="20" applyNumberFormat="1" applyFont="1">
      <alignment/>
      <protection/>
    </xf>
    <xf numFmtId="188" fontId="5" fillId="0" borderId="0" xfId="20" applyNumberFormat="1" applyFont="1">
      <alignment/>
      <protection/>
    </xf>
    <xf numFmtId="189" fontId="5" fillId="0" borderId="0" xfId="20" applyNumberFormat="1" applyFont="1">
      <alignment/>
      <protection/>
    </xf>
    <xf numFmtId="190" fontId="5" fillId="0" borderId="0" xfId="20" applyNumberFormat="1" applyFont="1">
      <alignment/>
      <protection/>
    </xf>
    <xf numFmtId="191" fontId="5" fillId="0" borderId="0" xfId="20" applyNumberFormat="1" applyFont="1">
      <alignment/>
      <protection/>
    </xf>
    <xf numFmtId="192" fontId="5" fillId="0" borderId="0" xfId="20" applyNumberFormat="1" applyFont="1">
      <alignment/>
      <protection/>
    </xf>
    <xf numFmtId="193" fontId="5" fillId="0" borderId="0" xfId="20" applyNumberFormat="1" applyFont="1">
      <alignment/>
      <protection/>
    </xf>
    <xf numFmtId="194" fontId="5" fillId="0" borderId="0" xfId="20" applyNumberFormat="1" applyFont="1">
      <alignment/>
      <protection/>
    </xf>
    <xf numFmtId="195" fontId="5" fillId="0" borderId="0" xfId="20" applyNumberFormat="1" applyFont="1">
      <alignment/>
      <protection/>
    </xf>
    <xf numFmtId="14" fontId="2" fillId="0" borderId="0" xfId="20" applyNumberFormat="1">
      <alignment/>
      <protection/>
    </xf>
    <xf numFmtId="196" fontId="2" fillId="0" borderId="0" xfId="20" applyNumberFormat="1">
      <alignment/>
      <protection/>
    </xf>
    <xf numFmtId="0" fontId="16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17" fontId="0" fillId="0" borderId="0" xfId="0" applyNumberFormat="1" applyAlignment="1">
      <alignment vertical="center" wrapText="1"/>
    </xf>
    <xf numFmtId="0" fontId="6" fillId="0" borderId="0" xfId="20" applyFont="1">
      <alignment/>
      <protection/>
    </xf>
    <xf numFmtId="0" fontId="8" fillId="0" borderId="0" xfId="20" applyFont="1">
      <alignment/>
      <protection/>
    </xf>
    <xf numFmtId="9" fontId="8" fillId="0" borderId="0" xfId="20" applyNumberFormat="1" applyFont="1">
      <alignment/>
      <protection/>
    </xf>
    <xf numFmtId="0" fontId="6" fillId="0" borderId="6" xfId="20" applyFont="1" applyBorder="1">
      <alignment/>
      <protection/>
    </xf>
    <xf numFmtId="0" fontId="8" fillId="0" borderId="6" xfId="20" applyFont="1" applyBorder="1">
      <alignment/>
      <protection/>
    </xf>
    <xf numFmtId="10" fontId="8" fillId="0" borderId="6" xfId="20" applyNumberFormat="1" applyFont="1" applyBorder="1">
      <alignment/>
      <protection/>
    </xf>
    <xf numFmtId="10" fontId="8" fillId="0" borderId="0" xfId="20" applyNumberFormat="1" applyFont="1">
      <alignment/>
      <protection/>
    </xf>
    <xf numFmtId="10" fontId="8" fillId="2" borderId="0" xfId="20" applyNumberFormat="1" applyFont="1" applyFill="1">
      <alignment/>
      <protection/>
    </xf>
    <xf numFmtId="0" fontId="6" fillId="4" borderId="0" xfId="20" applyFont="1" applyFill="1">
      <alignment/>
      <protection/>
    </xf>
    <xf numFmtId="9" fontId="8" fillId="4" borderId="0" xfId="20" applyNumberFormat="1" applyFont="1" applyFill="1">
      <alignment/>
      <protection/>
    </xf>
    <xf numFmtId="10" fontId="8" fillId="4" borderId="0" xfId="20" applyNumberFormat="1" applyFont="1" applyFill="1">
      <alignment/>
      <protection/>
    </xf>
    <xf numFmtId="0" fontId="17" fillId="0" borderId="0" xfId="21"/>
    <xf numFmtId="197" fontId="5" fillId="0" borderId="0" xfId="20" applyNumberFormat="1" applyFont="1">
      <alignment/>
      <protection/>
    </xf>
    <xf numFmtId="198" fontId="5" fillId="0" borderId="0" xfId="20" applyNumberFormat="1" applyFont="1">
      <alignment/>
      <protection/>
    </xf>
    <xf numFmtId="177" fontId="12" fillId="0" borderId="0" xfId="20" applyNumberFormat="1" applyFont="1">
      <alignment/>
      <protection/>
    </xf>
    <xf numFmtId="182" fontId="13" fillId="0" borderId="0" xfId="20" applyNumberFormat="1" applyFont="1">
      <alignment/>
      <protection/>
    </xf>
    <xf numFmtId="0" fontId="7" fillId="5" borderId="9" xfId="20" applyFont="1" applyFill="1" applyBorder="1" applyAlignment="1">
      <alignment horizontal="center"/>
      <protection/>
    </xf>
    <xf numFmtId="0" fontId="4" fillId="0" borderId="1" xfId="20" applyFont="1" applyBorder="1">
      <alignment/>
      <protection/>
    </xf>
    <xf numFmtId="0" fontId="4" fillId="0" borderId="5" xfId="20" applyFont="1" applyBorder="1">
      <alignment/>
      <protection/>
    </xf>
    <xf numFmtId="0" fontId="6" fillId="6" borderId="9" xfId="20" applyFont="1" applyFill="1" applyBorder="1" applyAlignment="1">
      <alignment horizontal="center"/>
      <protection/>
    </xf>
    <xf numFmtId="0" fontId="6" fillId="0" borderId="1" xfId="20" applyFont="1" applyBorder="1" applyAlignment="1">
      <alignment horizontal="center"/>
      <protection/>
    </xf>
    <xf numFmtId="0" fontId="7" fillId="5" borderId="1" xfId="20" applyFont="1" applyFill="1" applyBorder="1" applyAlignment="1">
      <alignment horizontal="center"/>
      <protection/>
    </xf>
    <xf numFmtId="0" fontId="6" fillId="6" borderId="10" xfId="20" applyFont="1" applyFill="1" applyBorder="1" applyAlignment="1">
      <alignment horizontal="center"/>
      <protection/>
    </xf>
    <xf numFmtId="0" fontId="4" fillId="0" borderId="10" xfId="20" applyFont="1" applyBorder="1">
      <alignment/>
      <protection/>
    </xf>
    <xf numFmtId="0" fontId="4" fillId="0" borderId="11" xfId="20" applyFont="1" applyBorder="1">
      <alignment/>
      <protection/>
    </xf>
    <xf numFmtId="0" fontId="6" fillId="6" borderId="12" xfId="20" applyFont="1" applyFill="1" applyBorder="1" applyAlignment="1">
      <alignment horizontal="center"/>
      <protection/>
    </xf>
    <xf numFmtId="0" fontId="6" fillId="0" borderId="2" xfId="20" applyFont="1" applyBorder="1" applyAlignment="1">
      <alignment horizontal="center"/>
      <protection/>
    </xf>
    <xf numFmtId="0" fontId="4" fillId="0" borderId="3" xfId="20" applyFont="1" applyBorder="1">
      <alignment/>
      <protection/>
    </xf>
    <xf numFmtId="0" fontId="3" fillId="5" borderId="1" xfId="20" applyFont="1" applyFill="1" applyBorder="1" applyAlignment="1">
      <alignment horizontal="center"/>
      <protection/>
    </xf>
    <xf numFmtId="0" fontId="6" fillId="6" borderId="2" xfId="20" applyFont="1" applyFill="1" applyBorder="1" applyAlignment="1">
      <alignment horizontal="center"/>
      <protection/>
    </xf>
    <xf numFmtId="0" fontId="4" fillId="0" borderId="2" xfId="20" applyFont="1" applyBorder="1">
      <alignment/>
      <protection/>
    </xf>
    <xf numFmtId="0" fontId="6" fillId="6" borderId="13" xfId="20" applyFont="1" applyFill="1" applyBorder="1" applyAlignment="1">
      <alignment horizontal="center"/>
      <protection/>
    </xf>
    <xf numFmtId="0" fontId="6" fillId="2" borderId="1" xfId="20" applyFont="1" applyFill="1" applyBorder="1" applyAlignment="1">
      <alignment horizontal="center"/>
      <protection/>
    </xf>
  </cellXfs>
  <cellStyles count="8">
    <cellStyle name="Normal" xfId="0" builtinId="0"/>
    <cellStyle name="Percent" xfId="15" builtinId="5"/>
    <cellStyle name="Currency" xfId="16" builtinId="4"/>
    <cellStyle name="Currency [0]" xfId="17" builtinId="7"/>
    <cellStyle name="Comma" xfId="18" builtinId="3"/>
    <cellStyle name="Comma [0]" xfId="19" builtinId="6"/>
    <cellStyle name="Normal 2" xfId="20"/>
    <cellStyle name="Hyperlink" xfId="21" builtinId="8"/>
  </cellStyles>
  <dxfs count="5">
    <dxf>
      <font>
        <b val="0"/>
        <i val="0"/>
        <u val="none"/>
        <strike val="0"/>
        <sz val="10"/>
        <name val="Calibri"/>
        <family val="2"/>
        <color theme="1"/>
      </font>
      <numFmt numFmtId="199" formatCode="#,##0.00"/>
    </dxf>
    <dxf>
      <font>
        <b val="0"/>
        <i val="0"/>
        <u val="none"/>
        <strike val="0"/>
        <sz val="10"/>
        <name val="Calibri"/>
        <family val="2"/>
        <color theme="1"/>
      </font>
      <numFmt numFmtId="199" formatCode="#,##0.00"/>
    </dxf>
    <dxf>
      <fill>
        <patternFill patternType="solid">
          <fgColor rgb="FFF8F2EB"/>
          <bgColor rgb="FFF8F2EB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CA677"/>
          <bgColor rgb="FFCCA677"/>
        </patternFill>
      </fill>
    </dxf>
  </dxfs>
  <tableStyles count="1" defaultTableStyle="TableStyleMedium2" defaultPivotStyle="PivotStyleLight16">
    <tableStyle name="C3-style" pivot="0" table="0" count="3">
      <tableStyleElement type="headerRow" dxfId="4"/>
      <tableStyleElement type="firstRowStripe" dxfId="3"/>
      <tableStyleElement type="secondRowStripe" dxfId="2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3" Type="http://schemas.openxmlformats.org/officeDocument/2006/relationships/worksheet" Target="worksheets/sheet10.xml" /><Relationship Id="rId6" Type="http://schemas.openxmlformats.org/officeDocument/2006/relationships/worksheet" Target="worksheets/sheet3.xml" /><Relationship Id="rId9" Type="http://schemas.openxmlformats.org/officeDocument/2006/relationships/worksheet" Target="worksheets/sheet6.xml" /><Relationship Id="rId11" Type="http://schemas.openxmlformats.org/officeDocument/2006/relationships/worksheet" Target="worksheets/sheet8.xml" /><Relationship Id="rId16" Type="http://schemas.openxmlformats.org/officeDocument/2006/relationships/sharedStrings" Target="sharedStrings.xml" /><Relationship Id="rId1" Type="http://schemas.openxmlformats.org/officeDocument/2006/relationships/theme" Target="theme/theme1.xml" /><Relationship Id="rId3" Type="http://schemas.openxmlformats.org/officeDocument/2006/relationships/styles" Target="styles.xml" /><Relationship Id="rId5" Type="http://schemas.openxmlformats.org/officeDocument/2006/relationships/worksheet" Target="worksheets/sheet2.xml" /><Relationship Id="rId17" Type="http://schemas.openxmlformats.org/officeDocument/2006/relationships/calcChain" Target="calcChain.xml" /><Relationship Id="rId10" Type="http://schemas.openxmlformats.org/officeDocument/2006/relationships/worksheet" Target="worksheets/sheet7.xml" /><Relationship Id="rId8" Type="http://schemas.openxmlformats.org/officeDocument/2006/relationships/worksheet" Target="worksheets/sheet5.xml" /><Relationship Id="rId2" Type="http://schemas.microsoft.com/office/2006/relationships/vbaProject" Target="vbaProject.bin" /><Relationship Id="rId4" Type="http://schemas.openxmlformats.org/officeDocument/2006/relationships/worksheet" Target="worksheets/sheet1.xml" /><Relationship Id="rId7" Type="http://schemas.openxmlformats.org/officeDocument/2006/relationships/worksheet" Target="worksheets/sheet4.xml" /><Relationship Id="rId14" Type="http://schemas.openxmlformats.org/officeDocument/2006/relationships/worksheet" Target="worksheets/sheet11.xml" /><Relationship Id="rId15" Type="http://schemas.openxmlformats.org/officeDocument/2006/relationships/worksheet" Target="worksheets/sheet12.xml" /><Relationship Id="rId12" Type="http://schemas.openxmlformats.org/officeDocument/2006/relationships/worksheet" Target="worksheets/sheet9.xml" /></Relationships>
</file>

<file path=xl/tables/table1.xml><?xml version="1.0" encoding="utf-8"?>
<table xmlns="http://schemas.openxmlformats.org/spreadsheetml/2006/main" id="1" name="Table_13" displayName="Table_13" ref="B2:P6">
  <tableColumns count="15">
    <tableColumn id="1" name="Line Item"/>
    <tableColumn id="2" name="ICICI Bank FY 22-23"/>
    <tableColumn id="3" name="ICICI Bank FY 21-22"/>
    <tableColumn id="4" name="ICICI Bank FY 20-21"/>
    <tableColumn id="5" name="Canara Bank FY 22-23"/>
    <tableColumn id="6" name="Canara Bank FY 21-22"/>
    <tableColumn id="7" name="Canara Bank FY 20-21"/>
    <tableColumn id="15" name="Canara Bank FY 20-213"/>
    <tableColumn id="14" name="Canara Bank FY 20-212"/>
    <tableColumn id="11" name="Canara Bank FY 20-22"/>
    <tableColumn id="8" name="HSBC Bank FY 22-23"/>
    <tableColumn id="9" name="HSBC Bank FY 21-22"/>
    <tableColumn id="12" name="HSBC Bank FY 21-23" dataDxfId="1" dataCellStyle="Normal 2"/>
    <tableColumn id="10" name="HSBC Bank FY 20-21"/>
    <tableColumn id="13" name="HSBC Bank FY 20-212" dataDxfId="0" dataCellStyle="Normal 2"/>
  </tableColumns>
  <tableStyleInfo name="C3-style" showFirstColumn="1" showLastColumn="1" showRowStripes="1" showColumnStripes="0"/>
</table>
</file>

<file path=xl/tables/table2.xml><?xml version="1.0" encoding="utf-8"?>
<table xmlns="http://schemas.openxmlformats.org/spreadsheetml/2006/main" id="2" name="Table_133" displayName="Table_133" ref="B2:K6">
  <tableColumns count="10">
    <tableColumn id="1" name="Line Item"/>
    <tableColumn id="2" name="ICICI Bank FY 22-23"/>
    <tableColumn id="3" name="ICICI Bank FY 21-22"/>
    <tableColumn id="4" name="ICICI Bank FY 20-21"/>
    <tableColumn id="5" name="Canara Bank FY 22-23"/>
    <tableColumn id="6" name="Canara Bank FY 21-22"/>
    <tableColumn id="7" name="Canara Bank FY 20-21"/>
    <tableColumn id="8" name="HSBC Bank FY 22-23"/>
    <tableColumn id="9" name="HSBC Bank FY 21-22"/>
    <tableColumn id="10" name="HSBC Bank FY 20-21"/>
  </tableColumns>
  <tableStyleInfo name="C3-style" showFirstColumn="1" showLastColumn="1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7.xml.rels><?xml version="1.0" encoding="UTF-8" standalone="yes"?><Relationships xmlns="http://schemas.openxmlformats.org/package/2006/relationships"><Relationship Id="rId1" Type="http://schemas.openxmlformats.org/officeDocument/2006/relationships/table" Target="../tables/table1.xml" /></Relationships>
</file>

<file path=xl/worksheets/_rels/sheet11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2159F72B-9B34-4C2E-9B98-5E98108A29DC}">
  <sheetPr codeName="Sheet24"/>
  <dimension ref="A1:D3"/>
  <sheetViews>
    <sheetView tabSelected="1" workbookViewId="0" topLeftCell="A1"/>
  </sheetViews>
  <sheetFormatPr defaultRowHeight="15"/>
  <sheetData>
    <row r="1" spans="1:4" ht="15">
      <c r="A1" t="s">
        <v>153</v>
      </c>
      <c r="B1" t="s">
        <v>154</v>
      </c>
      <c r="C1" t="s">
        <v>155</v>
      </c>
      <c r="D1" t="s">
        <v>156</v>
      </c>
    </row>
    <row r="2" spans="1:4" ht="15">
      <c r="A2" s="114" t="s">
        <v>157</v>
      </c>
      <c r="B2" t="e">
        <v>#VALUE!</v>
      </c>
      <c r="C2" t="s">
        <v>158</v>
      </c>
      <c r="D2" t="s">
        <v>159</v>
      </c>
    </row>
    <row r="3" spans="1:4" ht="15">
      <c r="A3" s="114" t="s">
        <v>163</v>
      </c>
      <c r="B3" t="e">
        <v>#VALUE!</v>
      </c>
      <c r="C3" t="s">
        <v>158</v>
      </c>
      <c r="D3" t="s">
        <v>159</v>
      </c>
    </row>
  </sheetData>
  <hyperlinks>
    <hyperlink ref="A2" location="'Template 3'!$E$6" display="$E$6"/>
    <hyperlink ref="A3" location="'Template 3'!$O$6" display="$O$6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8941E71-7CE1-4818-A2F8-84F54F2BED4B}">
  <sheetPr codeName="Sheet4"/>
  <dimension ref="A1:AA35"/>
  <sheetViews>
    <sheetView workbookViewId="0" topLeftCell="A1">
      <selection pane="topLeft" activeCell="A1" sqref="A1:P1"/>
    </sheetView>
  </sheetViews>
  <sheetFormatPr defaultColWidth="14.1442857142857" defaultRowHeight="15.75" customHeight="1"/>
  <cols>
    <col min="1" max="1" width="51.2857142857143" style="3" customWidth="1"/>
    <col min="2" max="2" width="21.7142857142857" style="3" customWidth="1"/>
    <col min="3" max="4" width="14.1428571428571" style="3"/>
    <col min="5" max="5" width="17.2857142857143" style="3" customWidth="1"/>
    <col min="6" max="6" width="14.1428571428571" style="3"/>
    <col min="7" max="7" width="22.2857142857143" style="3" customWidth="1"/>
    <col min="8" max="9" width="14.1428571428571" style="3"/>
    <col min="10" max="10" width="29.4285714285714" style="3" customWidth="1"/>
    <col min="11" max="11" width="25.5714285714286" style="3" customWidth="1"/>
    <col min="12" max="12" width="14.1428571428571" style="3"/>
    <col min="13" max="13" width="17.2857142857143" style="3" customWidth="1"/>
    <col min="14" max="14" width="14.1428571428571" style="3"/>
    <col min="15" max="15" width="17.2857142857143" style="3" customWidth="1"/>
    <col min="16" max="16384" width="14.1428571428571" style="3"/>
  </cols>
  <sheetData>
    <row r="1" spans="1:27" ht="15.75">
      <c r="A1" s="131" t="s">
        <v>101</v>
      </c>
      <c r="B1" s="120"/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2"/>
      <c r="R1" s="2"/>
      <c r="S1" s="2"/>
      <c r="T1" s="2"/>
      <c r="U1" s="2"/>
      <c r="V1" s="2"/>
      <c r="W1" s="2"/>
      <c r="X1" s="2"/>
      <c r="Y1" s="2"/>
      <c r="Z1" s="2"/>
      <c r="AA1" s="2"/>
    </row>
    <row r="2" spans="1:17" ht="15.75">
      <c r="A2" s="132" t="s">
        <v>0</v>
      </c>
      <c r="B2" s="133"/>
      <c r="C2" s="133"/>
      <c r="D2" s="133"/>
      <c r="E2" s="133"/>
      <c r="F2" s="133"/>
      <c r="G2" s="133"/>
      <c r="H2" s="130"/>
      <c r="I2" s="4"/>
      <c r="J2" s="134" t="s">
        <v>1</v>
      </c>
      <c r="K2" s="133"/>
      <c r="L2" s="133"/>
      <c r="M2" s="133"/>
      <c r="N2" s="133"/>
      <c r="O2" s="133"/>
      <c r="P2" s="133"/>
      <c r="Q2" s="5" t="s">
        <v>2</v>
      </c>
    </row>
    <row r="3" spans="1:16" ht="15.75">
      <c r="A3" s="6"/>
      <c r="B3" s="123" t="s">
        <v>3</v>
      </c>
      <c r="C3" s="121"/>
      <c r="D3" s="1"/>
      <c r="E3" s="123" t="s">
        <v>4</v>
      </c>
      <c r="F3" s="121"/>
      <c r="G3" s="123" t="s">
        <v>5</v>
      </c>
      <c r="H3" s="121"/>
      <c r="I3" s="4"/>
      <c r="J3" s="7"/>
      <c r="K3" s="135" t="s">
        <v>3</v>
      </c>
      <c r="L3" s="121"/>
      <c r="M3" s="135" t="s">
        <v>4</v>
      </c>
      <c r="N3" s="121"/>
      <c r="O3" s="135" t="s">
        <v>5</v>
      </c>
      <c r="P3" s="120"/>
    </row>
    <row r="4" spans="1:16" ht="15.75">
      <c r="A4" s="8"/>
      <c r="B4" s="9" t="s">
        <v>6</v>
      </c>
      <c r="C4" s="8" t="s">
        <v>7</v>
      </c>
      <c r="D4" s="8"/>
      <c r="E4" s="9" t="s">
        <v>6</v>
      </c>
      <c r="F4" s="8" t="s">
        <v>7</v>
      </c>
      <c r="G4" s="9" t="s">
        <v>6</v>
      </c>
      <c r="H4" s="8" t="s">
        <v>7</v>
      </c>
      <c r="I4" s="10"/>
      <c r="J4" s="11"/>
      <c r="K4" s="12" t="s">
        <v>6</v>
      </c>
      <c r="L4" s="13" t="s">
        <v>7</v>
      </c>
      <c r="M4" s="12" t="s">
        <v>6</v>
      </c>
      <c r="N4" s="13" t="s">
        <v>7</v>
      </c>
      <c r="O4" s="12" t="s">
        <v>6</v>
      </c>
      <c r="P4" s="14" t="s">
        <v>7</v>
      </c>
    </row>
    <row r="5" spans="1:16" ht="15.75">
      <c r="A5" s="15" t="s">
        <v>8</v>
      </c>
      <c r="B5" s="16" t="s">
        <v>82</v>
      </c>
      <c r="C5" s="17">
        <v>0.040899999999999999</v>
      </c>
      <c r="D5" s="17"/>
      <c r="E5" s="50">
        <v>516029125</v>
      </c>
      <c r="F5" s="19">
        <v>0.042000000000000003</v>
      </c>
      <c r="G5" s="50">
        <v>431116229</v>
      </c>
      <c r="H5" s="17">
        <v>0.037400000000000003</v>
      </c>
      <c r="I5" s="10"/>
      <c r="J5" s="11" t="s">
        <v>9</v>
      </c>
      <c r="K5" s="20" t="s">
        <v>10</v>
      </c>
      <c r="L5" s="21">
        <v>0.054699999999999999</v>
      </c>
      <c r="M5" s="20" t="s">
        <v>11</v>
      </c>
      <c r="N5" s="21">
        <v>0.053800000000000001</v>
      </c>
      <c r="O5" s="20" t="s">
        <v>12</v>
      </c>
      <c r="P5" s="21">
        <v>0.050999999999999997</v>
      </c>
    </row>
    <row r="6" spans="1:16" ht="15.75">
      <c r="A6" s="15" t="s">
        <v>13</v>
      </c>
      <c r="B6" s="22" t="s">
        <v>83</v>
      </c>
      <c r="C6" s="17">
        <v>0.064199999999999993</v>
      </c>
      <c r="D6" s="80" t="s">
        <v>88</v>
      </c>
      <c r="E6" s="51" t="s">
        <v>14</v>
      </c>
      <c r="F6" s="19">
        <v>0.1062</v>
      </c>
      <c r="G6" s="23" t="s">
        <v>15</v>
      </c>
      <c r="H6" s="17">
        <v>0.1173</v>
      </c>
      <c r="I6" s="10"/>
      <c r="J6" s="11" t="s">
        <v>16</v>
      </c>
      <c r="K6" s="23" t="s">
        <v>17</v>
      </c>
      <c r="L6" s="21">
        <v>0.87629999999999997</v>
      </c>
      <c r="M6" s="23" t="s">
        <v>18</v>
      </c>
      <c r="N6" s="21">
        <v>0.88460000000000005</v>
      </c>
      <c r="O6" s="23" t="s">
        <v>19</v>
      </c>
      <c r="P6" s="21">
        <v>0.87619999999999998</v>
      </c>
    </row>
    <row r="7" spans="1:16" ht="15.75">
      <c r="A7" s="15" t="s">
        <v>20</v>
      </c>
      <c r="B7" s="22" t="s">
        <v>84</v>
      </c>
      <c r="C7" s="17">
        <v>0.23710000000000001</v>
      </c>
      <c r="D7" s="80" t="s">
        <v>88</v>
      </c>
      <c r="E7" s="51" t="s">
        <v>21</v>
      </c>
      <c r="F7" s="19">
        <v>0.2296</v>
      </c>
      <c r="G7" s="23" t="s">
        <v>22</v>
      </c>
      <c r="H7" s="17">
        <v>0.2268</v>
      </c>
      <c r="I7" s="10"/>
      <c r="J7" s="11" t="s">
        <v>23</v>
      </c>
      <c r="K7" s="23" t="s">
        <v>24</v>
      </c>
      <c r="L7" s="21">
        <v>0.043200000000000002</v>
      </c>
      <c r="M7" s="23" t="s">
        <v>25</v>
      </c>
      <c r="N7" s="21">
        <v>0.037699999999999997</v>
      </c>
      <c r="O7" s="23" t="s">
        <v>26</v>
      </c>
      <c r="P7" s="21">
        <v>0.043299999999999998</v>
      </c>
    </row>
    <row r="8" spans="1:16" ht="15.75">
      <c r="A8" s="15" t="s">
        <v>27</v>
      </c>
      <c r="B8" s="22">
        <v>8306725524</v>
      </c>
      <c r="C8" s="17">
        <v>0.61729999999999996</v>
      </c>
      <c r="D8" s="80" t="s">
        <v>88</v>
      </c>
      <c r="E8" s="52">
        <v>7036018239</v>
      </c>
      <c r="F8" s="19">
        <v>0.57289999999999996</v>
      </c>
      <c r="G8" s="24">
        <v>6390489861</v>
      </c>
      <c r="H8" s="17">
        <v>0.55389999999999995</v>
      </c>
      <c r="I8" s="10"/>
      <c r="J8" s="11" t="s">
        <v>28</v>
      </c>
      <c r="K8" s="23" t="s">
        <v>29</v>
      </c>
      <c r="L8" s="21">
        <v>0.025899999999999999</v>
      </c>
      <c r="M8" s="23" t="s">
        <v>30</v>
      </c>
      <c r="N8" s="21">
        <v>0.023900000000000001</v>
      </c>
      <c r="O8" s="23" t="s">
        <v>31</v>
      </c>
      <c r="P8" s="21">
        <v>0.029399999999999999</v>
      </c>
    </row>
    <row r="9" spans="1:16" ht="15.75">
      <c r="A9" s="15" t="s">
        <v>32</v>
      </c>
      <c r="B9" s="25" t="s">
        <v>33</v>
      </c>
      <c r="C9" s="17">
        <v>0.040599999999999997</v>
      </c>
      <c r="D9" s="81" t="s">
        <v>87</v>
      </c>
      <c r="E9" s="53" t="s">
        <v>34</v>
      </c>
      <c r="F9" s="19">
        <v>0.049200000000000001</v>
      </c>
      <c r="G9" s="23" t="s">
        <v>35</v>
      </c>
      <c r="H9" s="17">
        <v>0.064600000000000005</v>
      </c>
      <c r="I9" s="10"/>
      <c r="J9" s="11"/>
      <c r="K9" s="26"/>
      <c r="L9" s="13"/>
      <c r="M9" s="26"/>
      <c r="N9" s="13"/>
      <c r="O9" s="26"/>
      <c r="P9" s="21"/>
    </row>
    <row r="10" spans="1:16" ht="15.75">
      <c r="A10" s="9" t="s">
        <v>36</v>
      </c>
      <c r="B10" s="22">
        <v>13457322475</v>
      </c>
      <c r="C10" s="17">
        <v>1</v>
      </c>
      <c r="D10" s="80" t="s">
        <v>88</v>
      </c>
      <c r="E10" s="52">
        <v>12281048807</v>
      </c>
      <c r="F10" s="19">
        <v>1</v>
      </c>
      <c r="G10" s="24">
        <v>11536750349</v>
      </c>
      <c r="H10" s="17">
        <v>1</v>
      </c>
      <c r="I10" s="10"/>
      <c r="J10" s="9" t="s">
        <v>36</v>
      </c>
      <c r="K10" s="23" t="s">
        <v>37</v>
      </c>
      <c r="L10" s="21">
        <v>1</v>
      </c>
      <c r="M10" s="23" t="s">
        <v>38</v>
      </c>
      <c r="N10" s="21">
        <v>1</v>
      </c>
      <c r="O10" s="23" t="s">
        <v>39</v>
      </c>
      <c r="P10" s="21">
        <v>1</v>
      </c>
    </row>
    <row r="11" spans="1:16" ht="15.75">
      <c r="A11" s="15" t="s">
        <v>40</v>
      </c>
      <c r="B11" s="15"/>
      <c r="C11" s="17">
        <f>(C10-C5-C8-C9)/C10</f>
        <v>0.30120000000000002</v>
      </c>
      <c r="D11" s="17"/>
      <c r="E11" s="17"/>
      <c r="F11" s="17">
        <f>(F10-F5-F8-F9)/F10</f>
        <v>0.33589999999999998</v>
      </c>
      <c r="G11" s="17"/>
      <c r="H11" s="17">
        <f>(H10-H5-H8-H9)/H10</f>
        <v>0.34410000000000007</v>
      </c>
      <c r="I11" s="10"/>
      <c r="J11" s="27"/>
      <c r="K11" s="15"/>
      <c r="L11" s="15"/>
      <c r="M11" s="27"/>
      <c r="N11" s="15"/>
      <c r="O11" s="15"/>
      <c r="P11" s="27"/>
    </row>
    <row r="12" spans="1:16" ht="15.75">
      <c r="A12" s="28"/>
      <c r="B12" s="28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8"/>
    </row>
    <row r="13" spans="1:16" ht="15.75">
      <c r="A13" s="124" t="s">
        <v>41</v>
      </c>
      <c r="B13" s="120"/>
      <c r="C13" s="120"/>
      <c r="D13" s="120"/>
      <c r="E13" s="120"/>
      <c r="F13" s="120"/>
      <c r="G13" s="120"/>
      <c r="H13" s="120"/>
      <c r="I13" s="120"/>
      <c r="J13" s="120"/>
      <c r="K13" s="120"/>
      <c r="L13" s="120"/>
      <c r="M13" s="120"/>
      <c r="N13" s="120"/>
      <c r="O13" s="120"/>
      <c r="P13" s="120"/>
    </row>
    <row r="14" spans="1:16" ht="15.75">
      <c r="A14" s="125" t="s">
        <v>0</v>
      </c>
      <c r="B14" s="126"/>
      <c r="C14" s="126"/>
      <c r="D14" s="126"/>
      <c r="E14" s="126"/>
      <c r="F14" s="126"/>
      <c r="G14" s="126"/>
      <c r="H14" s="127"/>
      <c r="I14" s="29"/>
      <c r="J14" s="128" t="s">
        <v>1</v>
      </c>
      <c r="K14" s="126"/>
      <c r="L14" s="126"/>
      <c r="M14" s="126"/>
      <c r="N14" s="126"/>
      <c r="O14" s="126"/>
      <c r="P14" s="126"/>
    </row>
    <row r="15" spans="1:16" ht="15.75">
      <c r="A15" s="30"/>
      <c r="B15" s="129" t="s">
        <v>3</v>
      </c>
      <c r="C15" s="130"/>
      <c r="D15" s="78"/>
      <c r="E15" s="129" t="s">
        <v>4</v>
      </c>
      <c r="F15" s="130"/>
      <c r="G15" s="129" t="s">
        <v>5</v>
      </c>
      <c r="H15" s="130"/>
      <c r="I15" s="4"/>
      <c r="J15" s="31"/>
      <c r="K15" s="129" t="s">
        <v>3</v>
      </c>
      <c r="L15" s="130"/>
      <c r="M15" s="129" t="s">
        <v>4</v>
      </c>
      <c r="N15" s="130"/>
      <c r="O15" s="129" t="s">
        <v>5</v>
      </c>
      <c r="P15" s="130"/>
    </row>
    <row r="16" spans="1:16" ht="15.75">
      <c r="A16" s="32"/>
      <c r="B16" s="9" t="s">
        <v>6</v>
      </c>
      <c r="C16" s="8" t="s">
        <v>7</v>
      </c>
      <c r="D16" s="8"/>
      <c r="E16" s="9" t="s">
        <v>6</v>
      </c>
      <c r="F16" s="8" t="s">
        <v>7</v>
      </c>
      <c r="G16" s="9" t="s">
        <v>6</v>
      </c>
      <c r="H16" s="8" t="s">
        <v>7</v>
      </c>
      <c r="I16" s="10"/>
      <c r="J16" s="32"/>
      <c r="K16" s="9" t="s">
        <v>6</v>
      </c>
      <c r="L16" s="8" t="s">
        <v>7</v>
      </c>
      <c r="M16" s="9" t="s">
        <v>6</v>
      </c>
      <c r="N16" s="8" t="s">
        <v>7</v>
      </c>
      <c r="O16" s="9" t="s">
        <v>6</v>
      </c>
      <c r="P16" s="8" t="s">
        <v>7</v>
      </c>
    </row>
    <row r="17" spans="1:16" ht="15.75">
      <c r="A17" s="15" t="s">
        <v>8</v>
      </c>
      <c r="B17" s="16">
        <v>685261721</v>
      </c>
      <c r="C17" s="17">
        <v>0.04326</v>
      </c>
      <c r="D17" s="79"/>
      <c r="E17" s="33">
        <v>1095228198</v>
      </c>
      <c r="F17" s="34">
        <v>0.077600000000000002</v>
      </c>
      <c r="G17" s="34">
        <v>460311902</v>
      </c>
      <c r="H17" s="34">
        <v>0.037400000000000003</v>
      </c>
      <c r="I17" s="10"/>
      <c r="J17" s="11" t="s">
        <v>9</v>
      </c>
      <c r="K17" s="20" t="s">
        <v>42</v>
      </c>
      <c r="L17" s="17">
        <v>0.12620000000000001</v>
      </c>
      <c r="M17" s="20" t="s">
        <v>43</v>
      </c>
      <c r="N17" s="21">
        <v>0.1206</v>
      </c>
      <c r="O17" s="32" t="s">
        <v>44</v>
      </c>
      <c r="P17" s="17">
        <v>0.11990000000000001</v>
      </c>
    </row>
    <row r="18" spans="1:16" ht="15.75">
      <c r="A18" s="15" t="s">
        <v>13</v>
      </c>
      <c r="B18" s="25" t="s">
        <v>45</v>
      </c>
      <c r="C18" s="17">
        <v>0.032140000000000002</v>
      </c>
      <c r="D18" s="79"/>
      <c r="E18" s="33" t="s">
        <v>46</v>
      </c>
      <c r="F18" s="34">
        <v>0.041300000000000003</v>
      </c>
      <c r="G18" s="86" t="s">
        <v>47</v>
      </c>
      <c r="H18" s="34">
        <v>0.070800000000000002</v>
      </c>
      <c r="I18" s="10"/>
      <c r="J18" s="35" t="s">
        <v>16</v>
      </c>
      <c r="K18" s="23" t="s">
        <v>48</v>
      </c>
      <c r="L18" s="17">
        <v>0.74539999999999995</v>
      </c>
      <c r="M18" s="23" t="s">
        <v>49</v>
      </c>
      <c r="N18" s="21">
        <v>0.75429999999999997</v>
      </c>
      <c r="O18" s="36" t="s">
        <v>50</v>
      </c>
      <c r="P18" s="17">
        <v>0.75790000000000002</v>
      </c>
    </row>
    <row r="19" spans="1:16" ht="15.75">
      <c r="A19" s="15" t="s">
        <v>20</v>
      </c>
      <c r="B19" s="25" t="s">
        <v>51</v>
      </c>
      <c r="C19" s="17">
        <v>0.22871</v>
      </c>
      <c r="D19" s="79"/>
      <c r="E19" s="33" t="s">
        <v>52</v>
      </c>
      <c r="F19" s="34">
        <v>0.2198</v>
      </c>
      <c r="G19" s="34" t="s">
        <v>53</v>
      </c>
      <c r="H19" s="34">
        <v>0.2286</v>
      </c>
      <c r="I19" s="10"/>
      <c r="J19" s="11" t="s">
        <v>23</v>
      </c>
      <c r="K19" s="23" t="s">
        <v>54</v>
      </c>
      <c r="L19" s="17">
        <v>0.075300000000000006</v>
      </c>
      <c r="M19" s="23" t="s">
        <v>55</v>
      </c>
      <c r="N19" s="21">
        <v>0.075999999999999998</v>
      </c>
      <c r="O19" s="37" t="s">
        <v>56</v>
      </c>
      <c r="P19" s="17">
        <v>0.074499999999999997</v>
      </c>
    </row>
    <row r="20" spans="1:16" ht="15.75">
      <c r="A20" s="15" t="s">
        <v>27</v>
      </c>
      <c r="B20" s="22" t="s">
        <v>57</v>
      </c>
      <c r="C20" s="17">
        <v>0.64363000000000004</v>
      </c>
      <c r="D20" s="79"/>
      <c r="E20" s="33" t="s">
        <v>58</v>
      </c>
      <c r="F20" s="34">
        <v>0.60870000000000002</v>
      </c>
      <c r="G20" s="87">
        <v>7337290904</v>
      </c>
      <c r="H20" s="34">
        <v>0.59630000000000005</v>
      </c>
      <c r="I20" s="10"/>
      <c r="J20" s="11" t="s">
        <v>28</v>
      </c>
      <c r="K20" s="23" t="s">
        <v>59</v>
      </c>
      <c r="L20" s="17">
        <v>0.053100000000000001</v>
      </c>
      <c r="M20" s="23" t="s">
        <v>60</v>
      </c>
      <c r="N20" s="21">
        <v>0.049099999999999998</v>
      </c>
      <c r="O20" s="37" t="s">
        <v>61</v>
      </c>
      <c r="P20" s="17">
        <v>0.047800000000000002</v>
      </c>
    </row>
    <row r="21" spans="1:16" ht="15.75">
      <c r="A21" s="15" t="s">
        <v>32</v>
      </c>
      <c r="B21" s="25" t="s">
        <v>62</v>
      </c>
      <c r="C21" s="17">
        <v>0.052269999999999997</v>
      </c>
      <c r="D21" s="17"/>
      <c r="E21" s="23">
        <v>742139374</v>
      </c>
      <c r="F21" s="17">
        <v>0.052600000000000001</v>
      </c>
      <c r="G21" s="34" t="s">
        <v>63</v>
      </c>
      <c r="H21" s="34">
        <v>0.066900000000000001</v>
      </c>
      <c r="I21" s="10"/>
      <c r="J21" s="32"/>
      <c r="K21" s="26"/>
      <c r="L21" s="8"/>
      <c r="M21" s="26"/>
      <c r="N21" s="21"/>
      <c r="O21" s="37"/>
      <c r="P21" s="8"/>
    </row>
    <row r="22" spans="1:16" ht="15.75">
      <c r="A22" s="38" t="s">
        <v>36</v>
      </c>
      <c r="B22" s="22">
        <v>15842066523</v>
      </c>
      <c r="C22" s="17">
        <v>1</v>
      </c>
      <c r="D22" s="17"/>
      <c r="E22" s="18">
        <v>14112977420</v>
      </c>
      <c r="F22" s="17">
        <v>1</v>
      </c>
      <c r="G22" s="34">
        <v>12304326758</v>
      </c>
      <c r="H22" s="34">
        <v>1</v>
      </c>
      <c r="I22" s="10"/>
      <c r="J22" s="9" t="s">
        <v>36</v>
      </c>
      <c r="K22" s="23" t="s">
        <v>64</v>
      </c>
      <c r="L22" s="39">
        <v>1</v>
      </c>
      <c r="M22" s="23" t="s">
        <v>65</v>
      </c>
      <c r="N22" s="21">
        <v>1</v>
      </c>
      <c r="O22" s="36" t="s">
        <v>66</v>
      </c>
      <c r="P22" s="39">
        <v>1</v>
      </c>
    </row>
    <row r="23" spans="1:16" ht="15.75">
      <c r="A23" s="15" t="s">
        <v>40</v>
      </c>
      <c r="B23" s="15"/>
      <c r="C23" s="17">
        <f>(C22-C17-C20-C21)</f>
        <v>0.26084000000000002</v>
      </c>
      <c r="D23" s="17"/>
      <c r="E23" s="17"/>
      <c r="F23" s="17">
        <f>(F22-F17-F20-F21)</f>
        <v>0.2611</v>
      </c>
      <c r="G23" s="17"/>
      <c r="H23" s="17">
        <f>(H22-H17-H20-H21)</f>
        <v>0.29939999999999994</v>
      </c>
      <c r="I23" s="10"/>
      <c r="J23" s="15"/>
      <c r="K23" s="15"/>
      <c r="L23" s="15"/>
      <c r="M23" s="15"/>
      <c r="N23" s="15"/>
      <c r="O23" s="15"/>
      <c r="P23" s="15"/>
    </row>
    <row r="24" spans="1:16" ht="15.75">
      <c r="A24" s="40"/>
      <c r="B24" s="28"/>
      <c r="C24" s="28"/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41"/>
    </row>
    <row r="25" spans="1:16" ht="15.75">
      <c r="A25" s="119" t="s">
        <v>67</v>
      </c>
      <c r="B25" s="120"/>
      <c r="C25" s="120"/>
      <c r="D25" s="120"/>
      <c r="E25" s="120"/>
      <c r="F25" s="120"/>
      <c r="G25" s="120"/>
      <c r="H25" s="120"/>
      <c r="I25" s="120"/>
      <c r="J25" s="120"/>
      <c r="K25" s="120"/>
      <c r="L25" s="120"/>
      <c r="M25" s="120"/>
      <c r="N25" s="120"/>
      <c r="O25" s="120"/>
      <c r="P25" s="121"/>
    </row>
    <row r="26" spans="1:16" ht="15.75">
      <c r="A26" s="122" t="s">
        <v>0</v>
      </c>
      <c r="B26" s="120"/>
      <c r="C26" s="120"/>
      <c r="D26" s="120"/>
      <c r="E26" s="120"/>
      <c r="F26" s="120"/>
      <c r="G26" s="120"/>
      <c r="H26" s="121"/>
      <c r="I26" s="4"/>
      <c r="J26" s="122" t="s">
        <v>1</v>
      </c>
      <c r="K26" s="120"/>
      <c r="L26" s="120"/>
      <c r="M26" s="120"/>
      <c r="N26" s="120"/>
      <c r="O26" s="120"/>
      <c r="P26" s="121"/>
    </row>
    <row r="27" spans="1:16" ht="15.75">
      <c r="A27" s="30"/>
      <c r="B27" s="123" t="s">
        <v>3</v>
      </c>
      <c r="C27" s="121"/>
      <c r="D27" s="1"/>
      <c r="E27" s="123" t="s">
        <v>4</v>
      </c>
      <c r="F27" s="121"/>
      <c r="G27" s="123" t="s">
        <v>5</v>
      </c>
      <c r="H27" s="121"/>
      <c r="I27" s="4"/>
      <c r="J27" s="31"/>
      <c r="K27" s="123" t="s">
        <v>3</v>
      </c>
      <c r="L27" s="121"/>
      <c r="M27" s="123" t="s">
        <v>4</v>
      </c>
      <c r="N27" s="121"/>
      <c r="O27" s="123" t="s">
        <v>5</v>
      </c>
      <c r="P27" s="121"/>
    </row>
    <row r="28" spans="1:16" ht="15.75">
      <c r="A28" s="32"/>
      <c r="B28" s="9" t="s">
        <v>6</v>
      </c>
      <c r="C28" s="8" t="s">
        <v>7</v>
      </c>
      <c r="D28" s="8"/>
      <c r="E28" s="9" t="s">
        <v>6</v>
      </c>
      <c r="F28" s="8" t="s">
        <v>7</v>
      </c>
      <c r="G28" s="9" t="s">
        <v>6</v>
      </c>
      <c r="H28" s="8" t="s">
        <v>7</v>
      </c>
      <c r="I28" s="10"/>
      <c r="J28" s="32"/>
      <c r="K28" s="9" t="s">
        <v>6</v>
      </c>
      <c r="L28" s="8" t="s">
        <v>7</v>
      </c>
      <c r="M28" s="9" t="s">
        <v>6</v>
      </c>
      <c r="N28" s="8" t="s">
        <v>7</v>
      </c>
      <c r="O28" s="9" t="s">
        <v>6</v>
      </c>
      <c r="P28" s="8" t="s">
        <v>7</v>
      </c>
    </row>
    <row r="29" spans="1:16" ht="15.75">
      <c r="A29" s="15" t="s">
        <v>8</v>
      </c>
      <c r="B29" s="23">
        <v>94485937</v>
      </c>
      <c r="C29" s="42">
        <f t="shared" si="0" ref="C29:C34">B29/$B$34</f>
        <v>0.032245993395023299</v>
      </c>
      <c r="D29" s="42"/>
      <c r="E29" s="20">
        <v>279140398</v>
      </c>
      <c r="F29" s="42">
        <f t="shared" si="1" ref="F29:F34">E29/$E$34</f>
        <v>0.1128706099414095</v>
      </c>
      <c r="G29" s="20">
        <v>70882614</v>
      </c>
      <c r="H29" s="42">
        <f t="shared" si="2" ref="H29:H34">G29/$G$34</f>
        <v>0.030825788036307918</v>
      </c>
      <c r="I29" s="10"/>
      <c r="J29" s="11" t="s">
        <v>9</v>
      </c>
      <c r="K29" s="23">
        <f>86334160+271701140</f>
        <v>358035300</v>
      </c>
      <c r="L29" s="42">
        <f t="shared" si="3" ref="L29:L32">K29/$K$34</f>
        <v>0.12218965367285491</v>
      </c>
      <c r="M29" s="43">
        <f>44991660+281780300</f>
        <v>326771960</v>
      </c>
      <c r="N29" s="44">
        <f t="shared" si="4" ref="N29:N32">M29/$M$34</f>
        <v>0.13213046445878418</v>
      </c>
      <c r="O29" s="20">
        <f>44991660+249662076</f>
        <v>294653736</v>
      </c>
      <c r="P29" s="42">
        <f t="shared" si="5" ref="P29:P32">O29/$O$34</f>
        <v>0.12814050015201514</v>
      </c>
    </row>
    <row r="30" spans="1:16" ht="15.75">
      <c r="A30" s="15" t="s">
        <v>13</v>
      </c>
      <c r="B30" s="23">
        <v>332046909</v>
      </c>
      <c r="C30" s="42">
        <f t="shared" si="0"/>
        <v>0.11332038157648693</v>
      </c>
      <c r="D30" s="42"/>
      <c r="E30" s="20">
        <v>229703843</v>
      </c>
      <c r="F30" s="42">
        <f t="shared" si="1"/>
        <v>0.092880905275831011</v>
      </c>
      <c r="G30" s="20">
        <v>447417595</v>
      </c>
      <c r="H30" s="42">
        <f t="shared" si="2"/>
        <v>0.19457521624674651</v>
      </c>
      <c r="I30" s="10"/>
      <c r="J30" s="11" t="s">
        <v>16</v>
      </c>
      <c r="K30" s="45">
        <v>1878511754</v>
      </c>
      <c r="L30" s="42">
        <f t="shared" si="3"/>
        <v>0.64109516754813622</v>
      </c>
      <c r="M30" s="46">
        <v>1854817497</v>
      </c>
      <c r="N30" s="44">
        <f t="shared" si="4"/>
        <v>0.74999671748117414</v>
      </c>
      <c r="O30" s="20">
        <v>1652714658</v>
      </c>
      <c r="P30" s="42">
        <f t="shared" si="5"/>
        <v>0.71874087109720775</v>
      </c>
    </row>
    <row r="31" spans="1:16" ht="15.75">
      <c r="A31" s="15" t="s">
        <v>20</v>
      </c>
      <c r="B31" s="23">
        <v>1209572942</v>
      </c>
      <c r="C31" s="42">
        <f t="shared" si="0"/>
        <v>0.41280091341562186</v>
      </c>
      <c r="D31" s="42"/>
      <c r="E31" s="20">
        <v>954152393</v>
      </c>
      <c r="F31" s="42">
        <f t="shared" si="1"/>
        <v>0.38581216959848813</v>
      </c>
      <c r="G31" s="20">
        <v>834942600</v>
      </c>
      <c r="H31" s="42">
        <f t="shared" si="2"/>
        <v>0.36310404142380848</v>
      </c>
      <c r="I31" s="10"/>
      <c r="J31" s="11" t="s">
        <v>23</v>
      </c>
      <c r="K31" s="23">
        <v>448193457</v>
      </c>
      <c r="L31" s="42">
        <f t="shared" si="3"/>
        <v>0.15295866996709426</v>
      </c>
      <c r="M31" s="47">
        <v>121022697</v>
      </c>
      <c r="N31" s="44">
        <f t="shared" si="4"/>
        <v>0.048935609911770601</v>
      </c>
      <c r="O31" s="20">
        <v>134295802</v>
      </c>
      <c r="P31" s="42">
        <f t="shared" si="5"/>
        <v>0.058403234488755972</v>
      </c>
    </row>
    <row r="32" spans="1:16" ht="15.75">
      <c r="A32" s="15" t="s">
        <v>27</v>
      </c>
      <c r="B32" s="23">
        <v>1035742540</v>
      </c>
      <c r="C32" s="42">
        <f t="shared" si="0"/>
        <v>0.35347638139826731</v>
      </c>
      <c r="D32" s="42"/>
      <c r="E32" s="20">
        <v>818462488</v>
      </c>
      <c r="F32" s="42">
        <f t="shared" si="1"/>
        <v>0.33094586414798893</v>
      </c>
      <c r="G32" s="88">
        <v>716730742</v>
      </c>
      <c r="H32" s="42">
        <f t="shared" si="2"/>
        <v>0.31169547347672161</v>
      </c>
      <c r="I32" s="10"/>
      <c r="J32" s="11" t="s">
        <v>28</v>
      </c>
      <c r="K32" s="23">
        <v>245420016</v>
      </c>
      <c r="L32" s="42">
        <f t="shared" si="3"/>
        <v>0.083756508811914654</v>
      </c>
      <c r="M32" s="46">
        <v>170488666</v>
      </c>
      <c r="N32" s="44">
        <f t="shared" si="4"/>
        <v>0.068937208148271131</v>
      </c>
      <c r="O32" s="20">
        <v>217794099</v>
      </c>
      <c r="P32" s="42">
        <f t="shared" si="5"/>
        <v>0.094715394262021177</v>
      </c>
    </row>
    <row r="33" spans="1:16" ht="15.75">
      <c r="A33" s="15" t="s">
        <v>32</v>
      </c>
      <c r="B33" s="23">
        <f>7542076+250770123</f>
        <v>258312199</v>
      </c>
      <c r="C33" s="42">
        <f t="shared" si="0"/>
        <v>0.088156330214600565</v>
      </c>
      <c r="D33" s="42"/>
      <c r="E33" s="20">
        <f>7400876+184240822</f>
        <v>191641698</v>
      </c>
      <c r="F33" s="42">
        <f t="shared" si="1"/>
        <v>0.077490451036282465</v>
      </c>
      <c r="G33" s="20">
        <f>221703705+7781039</f>
        <v>229484744</v>
      </c>
      <c r="H33" s="42">
        <f t="shared" si="2"/>
        <v>0.099799480816415501</v>
      </c>
      <c r="I33" s="10"/>
      <c r="J33" s="32"/>
      <c r="K33" s="23"/>
      <c r="L33" s="8"/>
      <c r="M33" s="8"/>
      <c r="N33" s="44"/>
      <c r="O33" s="20"/>
      <c r="P33" s="42"/>
    </row>
    <row r="34" spans="1:16" ht="15.75">
      <c r="A34" s="38" t="s">
        <v>36</v>
      </c>
      <c r="B34" s="23">
        <f>SUM(B29:B33)</f>
        <v>2930160527</v>
      </c>
      <c r="C34" s="42">
        <f t="shared" si="0"/>
        <v>1</v>
      </c>
      <c r="D34" s="42"/>
      <c r="E34" s="8">
        <f>SUM(E29:E33)</f>
        <v>2473100820</v>
      </c>
      <c r="F34" s="42">
        <f t="shared" si="1"/>
        <v>1</v>
      </c>
      <c r="G34" s="20">
        <f>SUM(G29:G33)</f>
        <v>2299458295</v>
      </c>
      <c r="H34" s="42">
        <f t="shared" si="2"/>
        <v>1</v>
      </c>
      <c r="I34" s="10"/>
      <c r="J34" s="48" t="s">
        <v>36</v>
      </c>
      <c r="K34" s="23">
        <f>SUM(K29:K32)</f>
        <v>2930160527</v>
      </c>
      <c r="L34" s="8">
        <f>K34/$K$34</f>
        <v>1</v>
      </c>
      <c r="M34" s="8">
        <f>SUM(M29:M32)</f>
        <v>2473100820</v>
      </c>
      <c r="N34" s="44">
        <f>M34/$M$34</f>
        <v>1</v>
      </c>
      <c r="O34" s="20">
        <f>SUM(O29:O33)</f>
        <v>2299458295</v>
      </c>
      <c r="P34" s="42">
        <f>O34/$O$34</f>
        <v>1</v>
      </c>
    </row>
    <row r="35" spans="1:16" ht="15.75">
      <c r="A35" s="15" t="s">
        <v>40</v>
      </c>
      <c r="B35" s="15"/>
      <c r="C35" s="17">
        <f>(C34-C29-C32-C33)</f>
        <v>0.5261212949921088</v>
      </c>
      <c r="D35" s="17"/>
      <c r="E35" s="17"/>
      <c r="F35" s="17">
        <f>(F34-F29-F32-F33)</f>
        <v>0.47869307487431911</v>
      </c>
      <c r="G35" s="17"/>
      <c r="H35" s="17">
        <f>(H34-H29-H32-H33)</f>
        <v>0.55767925767055493</v>
      </c>
      <c r="I35" s="10"/>
      <c r="J35" s="15"/>
      <c r="K35" s="15"/>
      <c r="L35" s="15"/>
      <c r="M35" s="15"/>
      <c r="N35" s="15"/>
      <c r="O35" s="15"/>
      <c r="P35" s="15"/>
    </row>
  </sheetData>
  <mergeCells count="27">
    <mergeCell ref="A1:P1"/>
    <mergeCell ref="A2:H2"/>
    <mergeCell ref="J2:P2"/>
    <mergeCell ref="B3:C3"/>
    <mergeCell ref="E3:F3"/>
    <mergeCell ref="G3:H3"/>
    <mergeCell ref="K3:L3"/>
    <mergeCell ref="M3:N3"/>
    <mergeCell ref="O3:P3"/>
    <mergeCell ref="A13:P13"/>
    <mergeCell ref="A14:H14"/>
    <mergeCell ref="J14:P14"/>
    <mergeCell ref="B15:C15"/>
    <mergeCell ref="E15:F15"/>
    <mergeCell ref="G15:H15"/>
    <mergeCell ref="K15:L15"/>
    <mergeCell ref="M15:N15"/>
    <mergeCell ref="O15:P15"/>
    <mergeCell ref="A25:P25"/>
    <mergeCell ref="A26:H26"/>
    <mergeCell ref="J26:P26"/>
    <mergeCell ref="B27:C27"/>
    <mergeCell ref="E27:F27"/>
    <mergeCell ref="G27:H27"/>
    <mergeCell ref="K27:L27"/>
    <mergeCell ref="M27:N27"/>
    <mergeCell ref="O27:P27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42F632A6-F8B3-40FC-A781-6AF63A514F2F}">
  <sheetPr codeName="Sheet1"/>
  <dimension ref="A1"/>
  <sheetViews>
    <sheetView workbookViewId="0" topLeftCell="A1"/>
  </sheetViews>
  <sheetFormatPr defaultRowHeight="15"/>
  <sheetData>
    <row r="1" spans="1:1" ht="15">
      <c r="A1" s="4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B48D7F16-9035-437D-B5DE-AA23B746E8C3}">
  <sheetPr codeName="Sheet2"/>
  <dimension ref="A1"/>
  <sheetViews>
    <sheetView workbookViewId="0" topLeftCell="A1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7931FC7A-5D1F-4581-B9F2-F81750F93E3C}">
  <sheetPr codeName="Sheet3"/>
  <dimension ref="A1"/>
  <sheetViews>
    <sheetView workbookViewId="0" topLeftCell="A1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94D15F9-0410-4328-8062-D308B2071DC6}">
  <sheetPr codeName="Sheet6"/>
  <dimension ref="A1"/>
  <sheetViews>
    <sheetView workbookViewId="0" topLeftCell="A1"/>
  </sheetViews>
  <sheetFormatPr defaultRowHeight="1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6E0A821-9885-4C7B-8016-7411E76DB4A9}">
  <sheetPr codeName="Sheet5"/>
  <dimension ref="B2:P24"/>
  <sheetViews>
    <sheetView workbookViewId="0" topLeftCell="D1"/>
  </sheetViews>
  <sheetFormatPr defaultColWidth="14.1442857142857" defaultRowHeight="15.75" customHeight="1"/>
  <cols>
    <col min="1" max="1" width="14.1428571428571" style="3"/>
    <col min="2" max="2" width="30.2857142857143" style="3" customWidth="1"/>
    <col min="3" max="5" width="18.5714285714286" style="3" customWidth="1"/>
    <col min="6" max="11" width="20.5714285714286" style="3" customWidth="1"/>
    <col min="12" max="16" width="19.7142857142857" style="3" customWidth="1"/>
    <col min="17" max="16384" width="14.1428571428571" style="3"/>
  </cols>
  <sheetData>
    <row r="2" spans="2:16" ht="15.75">
      <c r="B2" s="5" t="s">
        <v>68</v>
      </c>
      <c r="C2" s="54" t="s">
        <v>69</v>
      </c>
      <c r="D2" s="54" t="s">
        <v>70</v>
      </c>
      <c r="E2" s="54" t="s">
        <v>71</v>
      </c>
      <c r="F2" s="54" t="s">
        <v>72</v>
      </c>
      <c r="G2" s="54" t="s">
        <v>73</v>
      </c>
      <c r="H2" s="54" t="s">
        <v>74</v>
      </c>
      <c r="I2" s="54" t="s">
        <v>162</v>
      </c>
      <c r="J2" s="54" t="s">
        <v>160</v>
      </c>
      <c r="K2" s="54" t="s">
        <v>102</v>
      </c>
      <c r="L2" s="54" t="s">
        <v>75</v>
      </c>
      <c r="M2" s="54" t="s">
        <v>76</v>
      </c>
      <c r="N2" s="54" t="s">
        <v>86</v>
      </c>
      <c r="O2" s="54" t="s">
        <v>77</v>
      </c>
      <c r="P2" s="54" t="s">
        <v>89</v>
      </c>
    </row>
    <row r="3" spans="2:16" ht="15.75">
      <c r="B3" s="5" t="s">
        <v>78</v>
      </c>
      <c r="C3" s="58">
        <v>1884170.70</v>
      </c>
      <c r="D3" s="55">
        <v>1621206.60</v>
      </c>
      <c r="E3" s="77">
        <f>1418.72*10000</f>
        <v>14187200</v>
      </c>
      <c r="F3" s="75">
        <v>78236000</v>
      </c>
      <c r="G3" s="61">
        <v>64133000</v>
      </c>
      <c r="H3" s="62">
        <v>53437000</v>
      </c>
      <c r="I3" s="62"/>
      <c r="J3" s="62"/>
      <c r="K3" s="62"/>
      <c r="L3" s="62">
        <v>312898376</v>
      </c>
      <c r="M3" s="74">
        <v>-242401472</v>
      </c>
      <c r="N3" s="55"/>
      <c r="O3" s="82" t="s">
        <v>90</v>
      </c>
      <c r="P3" s="55"/>
    </row>
    <row r="4" spans="2:16" ht="15.75">
      <c r="B4" s="5" t="s">
        <v>79</v>
      </c>
      <c r="C4" s="58">
        <v>78652.20</v>
      </c>
      <c r="D4" s="55">
        <v>71923.70</v>
      </c>
      <c r="E4" s="65" t="s">
        <v>85</v>
      </c>
      <c r="F4" s="59">
        <v>16466000</v>
      </c>
      <c r="G4" s="71">
        <v>-16083000</v>
      </c>
      <c r="H4" s="73">
        <v>1602828</v>
      </c>
      <c r="I4" s="117" t="s">
        <v>87</v>
      </c>
      <c r="J4" s="73"/>
      <c r="K4" s="73"/>
      <c r="L4" s="75">
        <v>33368796</v>
      </c>
      <c r="M4" s="72">
        <v>-27985550</v>
      </c>
      <c r="N4" s="67" t="s">
        <v>87</v>
      </c>
      <c r="O4" s="85">
        <v>27597812</v>
      </c>
      <c r="P4" s="67" t="s">
        <v>87</v>
      </c>
    </row>
    <row r="5" spans="2:16" ht="15.75">
      <c r="B5" s="5" t="s">
        <v>80</v>
      </c>
      <c r="C5" s="63">
        <v>10705150.5</v>
      </c>
      <c r="D5" s="64">
        <v>8835909.9000000004</v>
      </c>
      <c r="E5" s="66" t="s">
        <v>85</v>
      </c>
      <c r="F5" s="60">
        <v>567763000</v>
      </c>
      <c r="G5" s="63">
        <v>538283000</v>
      </c>
      <c r="H5" s="83">
        <v>530012000</v>
      </c>
      <c r="I5" s="118" t="s">
        <v>88</v>
      </c>
      <c r="J5" s="83"/>
      <c r="K5" s="83"/>
      <c r="L5" s="76">
        <v>-2085805391</v>
      </c>
      <c r="M5" s="73">
        <v>-1638450473</v>
      </c>
      <c r="N5" s="66" t="s">
        <v>88</v>
      </c>
      <c r="O5" s="55">
        <v>1431173755</v>
      </c>
      <c r="P5" s="66" t="s">
        <v>88</v>
      </c>
    </row>
    <row r="6" spans="2:16" ht="15.75">
      <c r="B6" s="56" t="s">
        <v>81</v>
      </c>
      <c r="C6" s="57">
        <f t="shared" si="0" ref="C6:O6">(C3+C4)/C5</f>
        <v>0.18335313454957966</v>
      </c>
      <c r="D6" s="57">
        <f t="shared" si="0"/>
        <v>0.19161923550171103</v>
      </c>
      <c r="E6" s="57" t="e">
        <f t="shared" si="0"/>
        <v>#VALUE!</v>
      </c>
      <c r="F6" s="57">
        <f t="shared" si="0"/>
        <v>0.16679847048856652</v>
      </c>
      <c r="G6" s="57">
        <f t="shared" si="0"/>
        <v>0.089265312112773387</v>
      </c>
      <c r="H6" s="57">
        <f t="shared" si="0"/>
        <v>0.1038463808366603</v>
      </c>
      <c r="I6" s="57"/>
      <c r="J6" s="57"/>
      <c r="K6" s="57"/>
      <c r="L6" s="57">
        <f t="shared" si="0"/>
        <v>-0.16601125564930522</v>
      </c>
      <c r="M6" s="57">
        <f t="shared" si="0"/>
        <v>0.16502605751940846</v>
      </c>
      <c r="N6" s="57"/>
      <c r="O6" s="57" t="e">
        <f t="shared" si="0"/>
        <v>#VALUE!</v>
      </c>
      <c r="P6" s="57"/>
    </row>
    <row r="8" spans="8:15" ht="15.75" customHeight="1">
      <c r="H8" s="3" t="s">
        <v>91</v>
      </c>
      <c r="L8" s="3" t="s">
        <v>94</v>
      </c>
      <c r="M8" s="3" t="s">
        <v>92</v>
      </c>
      <c r="N8" s="3" t="s">
        <v>95</v>
      </c>
      <c r="O8" s="3" t="s">
        <v>96</v>
      </c>
    </row>
    <row r="9" spans="12:12" ht="15.75" customHeight="1">
      <c r="L9" s="3" t="s">
        <v>93</v>
      </c>
    </row>
    <row r="11" spans="8:12" ht="15.75" customHeight="1">
      <c r="H11" s="3" t="s">
        <v>99</v>
      </c>
      <c r="L11" s="3" t="s">
        <v>100</v>
      </c>
    </row>
    <row r="13" spans="15:16" ht="15.75" customHeight="1">
      <c r="O13" s="84">
        <v>45292</v>
      </c>
      <c r="P13" s="3" t="s">
        <v>98</v>
      </c>
    </row>
    <row r="14" spans="12:15" ht="15.75" customHeight="1">
      <c r="L14" s="68">
        <v>500</v>
      </c>
      <c r="M14" s="68">
        <v>-50</v>
      </c>
      <c r="O14" s="84">
        <v>45323</v>
      </c>
    </row>
    <row r="15" spans="12:13" ht="15.75" customHeight="1">
      <c r="L15" s="68">
        <v>200</v>
      </c>
      <c r="M15" s="68">
        <v>60</v>
      </c>
    </row>
    <row r="16" spans="7:16" ht="15.75" customHeight="1">
      <c r="G16" s="99">
        <v>45292</v>
      </c>
      <c r="H16" s="98" t="s">
        <v>98</v>
      </c>
      <c r="I16" s="98"/>
      <c r="J16" s="98"/>
      <c r="K16" s="98"/>
      <c r="L16" s="68">
        <v>311</v>
      </c>
      <c r="M16" s="70">
        <v>0</v>
      </c>
      <c r="P16" s="3" t="s">
        <v>97</v>
      </c>
    </row>
    <row r="17" spans="7:13" ht="15.75" customHeight="1">
      <c r="G17" s="99">
        <v>45293</v>
      </c>
      <c r="H17" s="98">
        <v>45323</v>
      </c>
      <c r="I17" s="98"/>
      <c r="J17" s="98"/>
      <c r="K17" s="98" t="s">
        <v>98</v>
      </c>
      <c r="L17" s="68">
        <v>-1100</v>
      </c>
      <c r="M17" s="68">
        <v>11</v>
      </c>
    </row>
    <row r="18" spans="7:13" ht="15.75" customHeight="1">
      <c r="G18" s="99">
        <v>45294</v>
      </c>
      <c r="H18" s="98">
        <v>45324</v>
      </c>
      <c r="I18" s="98"/>
      <c r="J18" s="98"/>
      <c r="K18" s="98" t="s">
        <v>98</v>
      </c>
      <c r="L18" s="69">
        <v>0</v>
      </c>
      <c r="M18" s="68">
        <v>-11</v>
      </c>
    </row>
    <row r="19" spans="7:12" ht="15.75" customHeight="1">
      <c r="G19" s="99">
        <v>45295</v>
      </c>
      <c r="H19" s="98">
        <v>45325</v>
      </c>
      <c r="I19" s="98"/>
      <c r="J19" s="98"/>
      <c r="K19" s="98" t="s">
        <v>98</v>
      </c>
      <c r="L19" s="68">
        <v>321</v>
      </c>
    </row>
    <row r="20" spans="7:12" ht="15.75" customHeight="1">
      <c r="G20" s="99">
        <v>45296</v>
      </c>
      <c r="H20" s="98">
        <v>45326</v>
      </c>
      <c r="I20" s="98"/>
      <c r="J20" s="98"/>
      <c r="K20" s="98" t="s">
        <v>98</v>
      </c>
      <c r="L20" s="68">
        <v>559</v>
      </c>
    </row>
    <row r="21" spans="7:12" ht="15.75" customHeight="1">
      <c r="G21" s="99">
        <v>45297</v>
      </c>
      <c r="H21" s="98">
        <v>45327</v>
      </c>
      <c r="I21" s="98"/>
      <c r="J21" s="98"/>
      <c r="K21" s="98" t="s">
        <v>98</v>
      </c>
      <c r="L21" s="68">
        <v>-1800</v>
      </c>
    </row>
    <row r="22" spans="7:11" ht="15.75" customHeight="1">
      <c r="G22" s="99">
        <v>45298</v>
      </c>
      <c r="H22" s="98">
        <v>45328</v>
      </c>
      <c r="I22" s="98"/>
      <c r="J22" s="98"/>
      <c r="K22" s="98" t="s">
        <v>98</v>
      </c>
    </row>
    <row r="23" spans="7:11" ht="15.75" customHeight="1">
      <c r="G23" s="99">
        <v>45299</v>
      </c>
      <c r="H23" s="98">
        <v>45329</v>
      </c>
      <c r="I23" s="98"/>
      <c r="J23" s="98"/>
      <c r="K23" s="98" t="s">
        <v>98</v>
      </c>
    </row>
    <row r="24" spans="8:10" ht="15.75" customHeight="1">
      <c r="H24" s="98">
        <v>45511</v>
      </c>
      <c r="I24" s="98"/>
      <c r="J24" s="98" t="s">
        <v>161</v>
      </c>
    </row>
  </sheetData>
  <pageMargins left="0.7" right="0.7" top="0.75" bottom="0.75" header="0.3" footer="0.3"/>
  <tableParts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54B56A0-AEC9-457F-8A7B-BAB4126A548F}">
  <sheetPr codeName="Sheet10"/>
  <dimension ref="A1:J6"/>
  <sheetViews>
    <sheetView workbookViewId="0" topLeftCell="A1"/>
  </sheetViews>
  <sheetFormatPr defaultRowHeight="15"/>
  <cols>
    <col min="4" max="4" width="6.57142857142857" bestFit="1" customWidth="1"/>
  </cols>
  <sheetData>
    <row r="1" spans="1:10" ht="30">
      <c r="A1" s="100" t="s">
        <v>103</v>
      </c>
      <c r="B1" s="100" t="s">
        <v>104</v>
      </c>
      <c r="D1" s="100" t="s">
        <v>110</v>
      </c>
      <c r="E1" s="100" t="s">
        <v>111</v>
      </c>
      <c r="H1" s="100" t="s">
        <v>116</v>
      </c>
      <c r="I1" s="100" t="s">
        <v>117</v>
      </c>
      <c r="J1" s="100" t="s">
        <v>123</v>
      </c>
    </row>
    <row r="2" spans="1:10" ht="15">
      <c r="A2" s="101" t="s">
        <v>105</v>
      </c>
      <c r="B2" s="101">
        <v>50</v>
      </c>
      <c r="D2" s="101" t="s">
        <v>112</v>
      </c>
      <c r="E2" s="101">
        <v>5</v>
      </c>
      <c r="H2" s="101" t="s">
        <v>118</v>
      </c>
      <c r="I2" s="101">
        <v>100</v>
      </c>
      <c r="J2">
        <v>50</v>
      </c>
    </row>
    <row r="3" spans="1:10" ht="15">
      <c r="A3" s="101" t="s">
        <v>106</v>
      </c>
      <c r="B3" s="101">
        <v>30</v>
      </c>
      <c r="D3" s="102">
        <v>44105</v>
      </c>
      <c r="E3" s="101">
        <v>10</v>
      </c>
      <c r="H3" s="101" t="s">
        <v>119</v>
      </c>
      <c r="I3" s="101">
        <v>120</v>
      </c>
      <c r="J3">
        <v>80</v>
      </c>
    </row>
    <row r="4" spans="1:10" ht="15">
      <c r="A4" s="101" t="s">
        <v>107</v>
      </c>
      <c r="B4" s="101">
        <v>20</v>
      </c>
      <c r="D4" s="101" t="s">
        <v>113</v>
      </c>
      <c r="E4" s="101">
        <v>15</v>
      </c>
      <c r="H4" s="101" t="s">
        <v>120</v>
      </c>
      <c r="I4" s="101">
        <v>140</v>
      </c>
      <c r="J4">
        <v>90</v>
      </c>
    </row>
    <row r="5" spans="1:10" ht="15">
      <c r="A5" s="101" t="s">
        <v>108</v>
      </c>
      <c r="B5" s="101">
        <v>40</v>
      </c>
      <c r="D5" s="101" t="s">
        <v>114</v>
      </c>
      <c r="E5" s="101">
        <v>20</v>
      </c>
      <c r="H5" s="101" t="s">
        <v>121</v>
      </c>
      <c r="I5" s="101">
        <v>130</v>
      </c>
      <c r="J5">
        <v>100</v>
      </c>
    </row>
    <row r="6" spans="1:10" ht="30">
      <c r="A6" s="101" t="s">
        <v>109</v>
      </c>
      <c r="B6" s="101">
        <v>60</v>
      </c>
      <c r="D6" s="101" t="s">
        <v>115</v>
      </c>
      <c r="E6" s="101">
        <v>12</v>
      </c>
      <c r="H6" s="101" t="s">
        <v>122</v>
      </c>
      <c r="I6" s="101">
        <v>150</v>
      </c>
      <c r="J6">
        <v>200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245B9A57-8A2C-428F-ACD0-16BE2DF4F13B}">
  <sheetPr codeName="Sheet7"/>
  <dimension ref="A1"/>
  <sheetViews>
    <sheetView workbookViewId="0" topLeftCell="A1"/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BE89AF92-2BDA-452E-8632-CB847F702258}">
  <sheetPr codeName="Sheet8"/>
  <dimension ref="A1"/>
  <sheetViews>
    <sheetView workbookViewId="0" topLeftCell="A1"/>
  </sheetViews>
  <sheetFormatPr defaultRowHeight="1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0A95FE67-053A-47FE-8C66-DAD60AC45B0C}">
  <sheetPr codeName="Sheet9"/>
  <dimension ref="B2:K6"/>
  <sheetViews>
    <sheetView workbookViewId="0" topLeftCell="A1"/>
  </sheetViews>
  <sheetFormatPr defaultColWidth="14.1442857142857" defaultRowHeight="15.75" customHeight="1"/>
  <cols>
    <col min="1" max="1" width="14.1428571428571" style="3"/>
    <col min="2" max="2" width="30.2857142857143" style="3" customWidth="1"/>
    <col min="3" max="5" width="18.5714285714286" style="3" customWidth="1"/>
    <col min="6" max="8" width="20.5714285714286" style="3" customWidth="1"/>
    <col min="9" max="11" width="19.7142857142857" style="3" customWidth="1"/>
    <col min="12" max="16384" width="14.1428571428571" style="3"/>
  </cols>
  <sheetData>
    <row r="2" spans="2:11" ht="15.75">
      <c r="B2" s="5" t="s">
        <v>68</v>
      </c>
      <c r="C2" s="54" t="s">
        <v>69</v>
      </c>
      <c r="D2" s="54" t="s">
        <v>70</v>
      </c>
      <c r="E2" s="54" t="s">
        <v>71</v>
      </c>
      <c r="F2" s="54" t="s">
        <v>72</v>
      </c>
      <c r="G2" s="54" t="s">
        <v>73</v>
      </c>
      <c r="H2" s="54" t="s">
        <v>74</v>
      </c>
      <c r="I2" s="54" t="s">
        <v>75</v>
      </c>
      <c r="J2" s="54" t="s">
        <v>76</v>
      </c>
      <c r="K2" s="54" t="s">
        <v>77</v>
      </c>
    </row>
    <row r="3" spans="2:11" ht="15.75">
      <c r="B3" s="5" t="s">
        <v>78</v>
      </c>
      <c r="C3" s="115">
        <v>1884170.70</v>
      </c>
      <c r="D3" s="60">
        <v>1621206.60</v>
      </c>
      <c r="E3" s="97">
        <f>1418.72*10000</f>
        <v>14187200</v>
      </c>
      <c r="F3" s="89"/>
      <c r="G3" s="96"/>
      <c r="H3" s="60">
        <v>53437000</v>
      </c>
      <c r="I3" s="55">
        <v>312898376</v>
      </c>
      <c r="J3" s="55">
        <v>242401472</v>
      </c>
      <c r="K3" s="55">
        <v>216633650</v>
      </c>
    </row>
    <row r="4" spans="2:11" ht="15.75">
      <c r="B4" s="5" t="s">
        <v>79</v>
      </c>
      <c r="C4" s="93">
        <v>78652.20</v>
      </c>
      <c r="D4" s="90">
        <v>71923.70</v>
      </c>
      <c r="E4" s="116">
        <f>82.75*10000</f>
        <v>827500</v>
      </c>
      <c r="F4" s="91">
        <v>16466000</v>
      </c>
      <c r="G4" s="92">
        <v>16083000</v>
      </c>
      <c r="H4" s="55">
        <v>16407000</v>
      </c>
      <c r="I4" s="94">
        <v>33368796</v>
      </c>
      <c r="J4" s="55">
        <v>27985550</v>
      </c>
      <c r="K4" s="55">
        <v>27597812</v>
      </c>
    </row>
    <row r="5" spans="2:11" ht="15.75">
      <c r="B5" s="5" t="s">
        <v>80</v>
      </c>
      <c r="C5" s="55">
        <v>10705150.5</v>
      </c>
      <c r="D5" s="55">
        <v>8835909.9000000004</v>
      </c>
      <c r="E5" s="90">
        <v>78540300</v>
      </c>
      <c r="F5" s="55">
        <v>567763000</v>
      </c>
      <c r="G5" s="55">
        <v>538283000</v>
      </c>
      <c r="H5" s="55">
        <v>530012000</v>
      </c>
      <c r="I5" s="95">
        <v>2085805391</v>
      </c>
      <c r="J5" s="55">
        <v>1638450473</v>
      </c>
      <c r="K5" s="55">
        <v>1431173755</v>
      </c>
    </row>
    <row r="6" spans="2:11" ht="15.75">
      <c r="B6" s="56" t="s">
        <v>81</v>
      </c>
      <c r="C6" s="57">
        <f t="shared" si="0" ref="C6:K6">(C3+C4)/C5</f>
        <v>0.18335313454957966</v>
      </c>
      <c r="D6" s="57">
        <f t="shared" si="0"/>
        <v>0.19161923550171103</v>
      </c>
      <c r="E6" s="57">
        <f t="shared" si="0"/>
        <v>0.19117192065729313</v>
      </c>
      <c r="F6" s="57">
        <f t="shared" si="0"/>
        <v>0.029001537613405595</v>
      </c>
      <c r="G6" s="57">
        <f t="shared" si="0"/>
        <v>0.02987833537377179</v>
      </c>
      <c r="H6" s="57">
        <f t="shared" si="0"/>
        <v>0.13177814841928107</v>
      </c>
      <c r="I6" s="57">
        <f t="shared" si="0"/>
        <v>0.16601125564930522</v>
      </c>
      <c r="J6" s="57">
        <f t="shared" si="0"/>
        <v>0.16502605751940846</v>
      </c>
      <c r="K6" s="57">
        <f t="shared" si="0"/>
        <v>0.17065116038268882</v>
      </c>
    </row>
  </sheetData>
  <pageMargins left="0.7" right="0.7" top="0.75" bottom="0.75" header="0.3" footer="0.3"/>
  <tableParts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C3305DC-F54C-470C-A6C4-F5829C156251}">
  <sheetPr codeName="Sheet12"/>
  <dimension ref="A2:J27"/>
  <sheetViews>
    <sheetView workbookViewId="0" topLeftCell="A1"/>
  </sheetViews>
  <sheetFormatPr defaultColWidth="14.1442857142857" defaultRowHeight="15.75" customHeight="1"/>
  <cols>
    <col min="1" max="1" width="33" style="104" customWidth="1"/>
    <col min="2" max="6" width="14.1428571428571" style="104"/>
    <col min="7" max="7" width="32.2857142857143" style="104" customWidth="1"/>
    <col min="8" max="8" width="38.5714285714286" style="104" customWidth="1"/>
    <col min="9" max="16384" width="14.1428571428571" style="104"/>
  </cols>
  <sheetData>
    <row r="2" spans="1:4" ht="12.75">
      <c r="A2" s="103" t="s">
        <v>124</v>
      </c>
      <c r="B2" s="103" t="s">
        <v>125</v>
      </c>
      <c r="C2" s="103" t="s">
        <v>126</v>
      </c>
      <c r="D2" s="103" t="s">
        <v>127</v>
      </c>
    </row>
    <row r="3" spans="1:10" ht="12.75">
      <c r="A3" s="103" t="s">
        <v>128</v>
      </c>
      <c r="B3" s="105">
        <v>0.05272412051647643</v>
      </c>
      <c r="C3" s="105">
        <v>-0.04654953052191059</v>
      </c>
      <c r="D3" s="105">
        <v>0.20072251094999208</v>
      </c>
      <c r="G3" s="106" t="s">
        <v>129</v>
      </c>
      <c r="H3" s="106">
        <v>44</v>
      </c>
      <c r="I3" s="107"/>
      <c r="J3" s="106" t="s">
        <v>7</v>
      </c>
    </row>
    <row r="4" spans="1:10" ht="12.75">
      <c r="A4" s="103" t="s">
        <v>151</v>
      </c>
      <c r="B4" s="105">
        <v>0.13589759722493336</v>
      </c>
      <c r="C4" s="105">
        <v>0.068588381191158343</v>
      </c>
      <c r="D4" s="105">
        <v>0.20440789094846934</v>
      </c>
      <c r="G4" s="106" t="s">
        <v>130</v>
      </c>
      <c r="H4" s="107">
        <v>176</v>
      </c>
      <c r="I4" s="107" t="s">
        <v>131</v>
      </c>
      <c r="J4" s="108">
        <v>0.017600000000000001</v>
      </c>
    </row>
    <row r="5" spans="1:10" ht="12.75">
      <c r="A5" s="103" t="s">
        <v>132</v>
      </c>
      <c r="B5" s="105">
        <v>0.15667139368591446</v>
      </c>
      <c r="C5" s="105">
        <v>-0.042308370519397238</v>
      </c>
      <c r="D5" s="105">
        <v>0.20541124751079598</v>
      </c>
      <c r="G5" s="106" t="s">
        <v>133</v>
      </c>
      <c r="H5" s="107">
        <v>12</v>
      </c>
      <c r="I5" s="107" t="s">
        <v>134</v>
      </c>
      <c r="J5" s="108">
        <v>0.0011999999999999999</v>
      </c>
    </row>
    <row r="6" spans="1:4" ht="12.75">
      <c r="A6" s="103" t="s">
        <v>135</v>
      </c>
      <c r="B6" s="109">
        <v>1.5775223160425216</v>
      </c>
      <c r="C6" s="109">
        <v>2.4734494724683462</v>
      </c>
      <c r="D6" s="109">
        <v>0.018360571422880594</v>
      </c>
    </row>
    <row r="7" spans="1:4" ht="12.75">
      <c r="A7" s="103" t="s">
        <v>152</v>
      </c>
      <c r="B7" s="109">
        <v>0.15286360381042627</v>
      </c>
      <c r="C7" s="109">
        <v>-1.6168445702411645</v>
      </c>
      <c r="D7" s="109">
        <v>0.004908599945290683</v>
      </c>
    </row>
    <row r="8" spans="1:4" ht="12.75">
      <c r="A8" s="103" t="s">
        <v>136</v>
      </c>
      <c r="B8" s="109">
        <v>0.26084000000000002</v>
      </c>
      <c r="C8" s="109">
        <v>0.30120000000000002</v>
      </c>
      <c r="D8" s="109">
        <v>0.52610000000000001</v>
      </c>
    </row>
    <row r="9" spans="1:4" ht="12.75">
      <c r="A9" s="103" t="s">
        <v>137</v>
      </c>
      <c r="B9" s="109">
        <v>0.04326</v>
      </c>
      <c r="C9" s="109">
        <v>0.040899999999999999</v>
      </c>
      <c r="D9" s="109">
        <v>0.032199999999999999</v>
      </c>
    </row>
    <row r="10" spans="1:4" ht="12.75">
      <c r="A10" s="103" t="s">
        <v>138</v>
      </c>
      <c r="B10" s="109">
        <v>0.27844000000000002</v>
      </c>
      <c r="C10" s="109">
        <v>0.31880000000000003</v>
      </c>
      <c r="D10" s="109">
        <v>0.54369999999999996</v>
      </c>
    </row>
    <row r="11" spans="1:4" ht="12.75">
      <c r="A11" s="103" t="s">
        <v>139</v>
      </c>
      <c r="B11" s="109">
        <v>0.04206</v>
      </c>
      <c r="C11" s="109">
        <v>0.039699999999999999</v>
      </c>
      <c r="D11" s="109">
        <v>0.031</v>
      </c>
    </row>
    <row r="12" spans="1:8" ht="12.75">
      <c r="A12" s="103" t="s">
        <v>140</v>
      </c>
      <c r="B12" s="104">
        <v>11.0108</v>
      </c>
      <c r="C12" s="104">
        <v>11.0108</v>
      </c>
      <c r="D12" s="104">
        <v>11.036</v>
      </c>
      <c r="G12" s="106" t="s">
        <v>141</v>
      </c>
      <c r="H12" s="106" t="s">
        <v>142</v>
      </c>
    </row>
    <row r="13" spans="1:8" ht="12.75">
      <c r="A13" s="103" t="s">
        <v>143</v>
      </c>
      <c r="B13" s="110">
        <v>0.17600599823421445</v>
      </c>
      <c r="C13" s="110">
        <v>0.13779693287516093</v>
      </c>
      <c r="D13" s="110">
        <v>0.15001321664529152</v>
      </c>
      <c r="G13" s="107" t="s">
        <v>144</v>
      </c>
      <c r="H13" s="107">
        <v>6.85</v>
      </c>
    </row>
    <row r="14" spans="1:8" ht="12.75">
      <c r="A14" s="111" t="s">
        <v>145</v>
      </c>
      <c r="B14" s="112">
        <v>0.09</v>
      </c>
      <c r="C14" s="112">
        <v>0.09</v>
      </c>
      <c r="D14" s="112">
        <v>0.09</v>
      </c>
      <c r="G14" s="107" t="s">
        <v>146</v>
      </c>
      <c r="H14" s="107">
        <v>8.7100000000000009</v>
      </c>
    </row>
    <row r="15" spans="1:8" ht="12.75">
      <c r="A15" s="111" t="s">
        <v>147</v>
      </c>
      <c r="B15" s="113">
        <v>0.19161923550171103</v>
      </c>
      <c r="C15" s="113">
        <v>0.14902198286031698</v>
      </c>
      <c r="D15" s="113">
        <v>0.16502605751940846</v>
      </c>
      <c r="G15" s="107" t="s">
        <v>148</v>
      </c>
      <c r="H15" s="107">
        <v>8.7100000000000009</v>
      </c>
    </row>
    <row r="16" spans="1:8" ht="12.75">
      <c r="A16" s="111" t="s">
        <v>149</v>
      </c>
      <c r="B16" s="113">
        <v>0.18335313454957966</v>
      </c>
      <c r="C16" s="113">
        <v>0.16679847048856652</v>
      </c>
      <c r="D16" s="113">
        <v>0.16601125564930522</v>
      </c>
      <c r="G16" s="107" t="s">
        <v>150</v>
      </c>
      <c r="H16" s="107">
        <v>8.50</v>
      </c>
    </row>
    <row r="26" spans="4:4" ht="12.75">
      <c r="D26" s="109"/>
    </row>
    <row r="27" spans="4:4" ht="12.75">
      <c r="D27" s="109"/>
    </row>
  </sheetData>
  <pageMargins left="0.7" right="0.7" top="0.75" bottom="0.75" header="0.3" footer="0.3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Picture5.png" Id="Picture5" /><Relationship Type="http://schemas.openxmlformats.org/officeDocument/2006/relationships/image" Target="images/Picture13.png" Id="Picture13" /><Relationship Type="http://schemas.openxmlformats.org/officeDocument/2006/relationships/image" Target="images/Picture18.png" Id="Picture18" /><Relationship Type="http://schemas.openxmlformats.org/officeDocument/2006/relationships/image" Target="images/Picture21.png" Id="Picture21" /><Relationship Type="http://schemas.openxmlformats.org/officeDocument/2006/relationships/image" Target="images/Axtria_Logo.png" Id="Axtria_Logo" /><Relationship Type="http://schemas.openxmlformats.org/officeDocument/2006/relationships/image" Target="images/Picture4.png" Id="Picture4" /><Relationship Type="http://schemas.openxmlformats.org/officeDocument/2006/relationships/image" Target="images/Picture9.png" Id="Picture9" /><Relationship Type="http://schemas.openxmlformats.org/officeDocument/2006/relationships/image" Target="images/Picture17.png" Id="Picture17" /><Relationship Type="http://schemas.openxmlformats.org/officeDocument/2006/relationships/image" Target="images/iconzm.png" Id="iconzm" /><Relationship Type="http://schemas.openxmlformats.org/officeDocument/2006/relationships/image" Target="images/Picture12.png" Id="Picture12" /><Relationship Type="http://schemas.openxmlformats.org/officeDocument/2006/relationships/image" Target="images/Picture20.png" Id="Picture20" /><Relationship Type="http://schemas.openxmlformats.org/officeDocument/2006/relationships/image" Target="images/error.png" Id="error" /><Relationship Type="http://schemas.openxmlformats.org/officeDocument/2006/relationships/image" Target="images/Picture3.png" Id="Picture3" /><Relationship Type="http://schemas.openxmlformats.org/officeDocument/2006/relationships/image" Target="images/Picture8.png" Id="Picture8" /><Relationship Type="http://schemas.openxmlformats.org/officeDocument/2006/relationships/image" Target="images/Picture16.png" Id="Picture16" /><Relationship Type="http://schemas.openxmlformats.org/officeDocument/2006/relationships/image" Target="images/uppercase.png" Id="uppercase" /><Relationship Type="http://schemas.openxmlformats.org/officeDocument/2006/relationships/image" Target="images/Picture7.png" Id="Picture7" /><Relationship Type="http://schemas.openxmlformats.org/officeDocument/2006/relationships/image" Target="images/Picture11.png" Id="Picture11" /><Relationship Type="http://schemas.openxmlformats.org/officeDocument/2006/relationships/image" Target="images/Picture2.png" Id="Picture2" /><Relationship Type="http://schemas.openxmlformats.org/officeDocument/2006/relationships/image" Target="images/Picture10.png" Id="Picture10" /><Relationship Type="http://schemas.openxmlformats.org/officeDocument/2006/relationships/image" Target="images/Picture15.png" Id="Picture15" /><Relationship Type="http://schemas.openxmlformats.org/officeDocument/2006/relationships/image" Target="images/Picture6.png" Id="Picture6" /><Relationship Type="http://schemas.openxmlformats.org/officeDocument/2006/relationships/image" Target="images/Picture19.png" Id="Picture19" /><Relationship Type="http://schemas.openxmlformats.org/officeDocument/2006/relationships/image" Target="images/CustomSheet.png" Id="CustomSheet" /><Relationship Type="http://schemas.openxmlformats.org/officeDocument/2006/relationships/image" Target="images/lowercase.png" Id="lowercase" /><Relationship Type="http://schemas.openxmlformats.org/officeDocument/2006/relationships/image" Target="images/Picture1.png" Id="Picture1" /><Relationship Type="http://schemas.openxmlformats.org/officeDocument/2006/relationships/image" Target="images/Picture22.png" Id="Picture22" /></Relationships>
</file>

<file path=customUI/customUI14.xml><?xml version="1.0" encoding="utf-8"?>
<customUI xmlns="http://schemas.microsoft.com/office/2009/07/customui" xmlns:ns="http://schemas.microsoft.com/office/2009/07/customui14">
  <ribbon>
    <tabs>
      <tab id="customTab" label="Axtria Toolbar">
        <group id="logoGroup" label=" Axtria Toolbar"/>
        <group id="customGroup" label="General">
          <button id="makePresentable" label="Presentable" onAction="Presentable" size="large" imageMso="AccessFormWizard"/>
          <button id="getTemplate" label="New Template" onAction="ImportSheetFromTemplate_Windows" size="large" imageMso="BibliographyAddNewSource"/>
          <menu id="caseChangeMenu" label="Change Case" size="large" imageMso="ChangeCase">
            <button id="makeUpper" label="UPPER CASE" onAction="upper" imageMso="ChangeStylesMenu"/>
            <button id="makeLower" label="lower case" onAction="lower" imageMso="FieldCodes"/>
            <button id="makeProper" label="Proper Casing" onAction="proper" imageMso="ChangeCase"/>
            <button id="makeProperSentence" label="Proper casing within sentence" onAction="properforsentence" imageMso="ParagraphMoreColumnsDialog"/>
          </menu>
          <button id="checkError" label="Error Check" onAction="TraceErrorsInWorkbook" size="large" imageMso="Grammar"/>
        </group>
        <group id="icon_inserter" label="Icon Inserter">
          <splitButton id="iconDropdownButton" size="large">
            <button id="insertIconButton" label="Insert Icon" imageMso="WordPicture"/>
            <menu id="iconDropdown" label="Select Icon">
              <button id="icon1" label="Play" image="Picture1" onAction="InsertIcon"/>
              <button id="icon2" label="Download" image="Picture2" onAction="InsertIcon"/>
              <button id="icon3" label="Calculators" image="Picture3" onAction="InsertIcon"/>
              <button id="icon4" label="Drugs" image="Picture4" onAction="InsertIcon"/>
              <button id="icon5" label="Market Research" image="Picture5" onAction="InsertIcon"/>
              <button id="icon6" label="Graph" image="Picture6" onAction="InsertIcon"/>
              <button id="icon7" label="Reload" image="Picture7" onAction="InsertIcon"/>
              <button id="icon8" label="Upload" image="Picture8" onAction="InsertIcon"/>
              <button id="icon9" label="Text" image="Picture9" onAction="InsertIcon"/>
              <button id="icon10" label="Email" image="Picture10" onAction="InsertIcon"/>
              <button id="icon11" label="Growth" image="Picture11" onAction="InsertIcon"/>
              <button id="icon12" label="Global Location" image="Picture12" onAction="InsertIcon"/>
              <button id="icon13" label="Chemical Composition" image="Picture13" onAction="InsertIcon"/>
              <button id="icon15" label="Person on Glucose" image="Picture15" onAction="InsertIcon"/>
              <button id="icon16" label="Add a Patient" image="Picture16" onAction="InsertIcon"/>
              <button id="icon17" label="User Profile" image="Picture17" onAction="InsertIcon"/>
              <button id="icon18" label="Calender with clock" image="Picture18" onAction="InsertIcon"/>
              <button id="icon19" label="Expense" image="Picture19" onAction="InsertIcon"/>
              <button id="icon20" label="Certificate" image="Picture20" onAction="InsertIcon"/>
              <button id="icon21" label="Save" image="Picture21" onAction="InsertIcon"/>
              <button id="icon22" label="Bottom Arrow File" image="Picture22" onAction="InsertIcon"/>
            </menu>
          </splitButton>
        </group>
        <group id="cellFunctionsGroup" label="Cell Functions">
          <splitButton id="cellFunctionsSplitButton" size="large">
            <button id="primaryCellFunctions" label="Cell Functions" imageMso="TableSelectVisibleCells"/>
            <menu id="cellFunctionsMenu" label="Cell Functions Menu">
              <button id="hideHeadingsButton" label="Hide Headings" onAction="HideHeadings" imageMso="TableInsert"/>
              <button id="showHeadingsButton" label="Show Headings" onAction="ShowHeadings" imageMso="TableRowsOrColumnsOrCellsInsert"/>
              <button id="hide_data" label="Hide Data" onAction="Hide_Data" imageMso="WindowHide"/>
              <button id="show_data" label="Show Data" onAction="Show_Data" imageMso="WindowUnhide"/>
              <button id="hide_columns" label="Hide Columns" onAction="Hide_Columns" imageMso="TableDeleteColumns"/>
              <button id="show_columns" label="Show Columns" onAction="Show_Columns" imageMso="TableRowsOrColumnsDistribute"/>
              <button id="hide_rows" label="Hide Rows" onAction="Hide_Rows" imageMso="TableDeleteRows"/>
              <button id="show_rows" label="Show Rows" onAction="Show_Rows" imageMso="TableInsertRowsAbove"/>
              <button id="remove_formulas" label="Remove Formulas" onAction="Remove_Formulas" imageMso="PivotTableOlapConvertToFormulas"/>
              <button id="hideGridlinesButton" label="Hide Gridlines" onAction="HideGridlines" imageMso="TableDelete"/>
              <button id="showGridlinesButton" label="Show Gridlines" onAction="ShowGridlines" imageMso="DataFormSource"/>
              <button id="lock_data" label="Lock Data" onAction="LockData" imageMso="Lock"/>
              <button id="unlock_data" label="Unlock Data" onAction="UnLockData" imageMso="HyperlinkOpenExcel"/>
            </menu>
          </splitButton>
        </group>
        <group id="currencyGroup" label="Currency Formatting">
          <splitButton id="currencyDropdown" size="large">
            <button id="currencyFormatButton" label="Currency Format" imageMso="AccountingFormat"/>
            <menu id="currencyFormatMenu">
              <button id="currencyRs" label="₹ (Rs.)" onAction="FormatAsRupees"/>
              <button id="currencyEuro" label="€ (Euro)" onAction="FormatAsEuros"/>
              <button id="currencyDollar" label="$ (Dollar)" onAction="FormatAsDollars"/>
              <button id="currencyDKK" label="kr (DKK)" onAction="FormatAsDanishKrone"/>
            </menu>
          </splitButton>
        </group>
        <group id="numberFormatGroup" label="Number Formatting">
          <splitButton id="numberFormatDropdown" size="large">
            <button id="numberFormatButton" label="Number Format" imageMso="CalculatedNumber"/>
            <menu id="numberFormatMenu">
              <button id="formatK" label="Thousands" onAction="FormatAsThousands"/>
              <button id="formatM" label="Millions" onAction="FormatAsMillions"/>
              <button id="formatB" label="Billions" onAction="FormatAsBillions"/>
            </menu>
          </splitButton>
        </group>
        <group id="decimalGroup" label="Decimal Formatting">
          <splitButton id="decimalDropdown" size="large">
            <button id="decimalFormatButton" label="Decimal Format" imageMso="DecimalsIncrease"/>
            <menu id="decimalFormatMenu">
              <button id="decimal0" label="0" onAction="FormatAsZeroDecimal"/>
              <button id="decimal1" label="0.0" onAction="FormatAsOneDecimal"/>
              <button id="decimal2" label="0.00" onAction="FormatAsTwoDecimals"/>
            </menu>
          </splitButton>
        </group>
        <group id="dateGroup" label="Date Formatting">
          <splitButton id="DateDropdown" size="large">
            <button id="dateFormatButton" label="Date Format" imageMso="CalendarMonthDetailsSplitButton"/>
            <menu id="dateFormatMenu">
              <button id="date1" label="DDMMYY" onAction="FormatAsDDMMYY"/>
              <button id="date2" label="DDMM" onAction="FormatAsDDMM"/>
              <button id="date3" label="MMYY" onAction="FormatAsMMYY"/>
              <button id="date4" label="MMMYYYY" onAction="FormatAsMMMYYYY"/>
              <button id="date5" label="MMMYYYY" onAction="FormatAsMMMYYYY"/>
              <button id="date6" label="MMDDYYYY" onAction="FormatAsMMDDYYYY"/>
              <button id="date7" label="Quarterly" onAction="ConvertToQuarterlyFormatWithNewColumn"/>
            </menu>
          </splitButton>
        </group>
        <group id="tableModifier" label="Table Functions">
          <button id="removeTopBorderButton" label="Remove Top Border" onAction="RemoveTopBorder" imageMso="BorderTop"/>
          <button id="removeBottomBorderButton" label="Remove Bottom Border" onAction="RemoveBottomBorder" imageMso="BorderBottom"/>
          <button id="removeLeftBorderButton" label="Remove Left Border" onAction="RemoveLeftBorder" imageMso="BorderLeft"/>
          <button id="removeRightBorderButton" label="Remove Right Border" onAction="RemoveRightBorder" imageMso="BorderRight"/>
          <button id="removeAllMiddleBordersButton" label="Remove All Middle Borders" onAction="RemoveAllMiddleBorders" imageMso="BorderInside"/>
        </group>
        <group id="ChartGroup" label="Charts">
          <splitButton id="ChartDropdown" size="large">
            <button id="chartButton" label="Chart Format" imageMso="AddChartElementMenu"/>
            <menu id="chartMenu">
              <button id="barchart" label="Bar Chart" onAction="CreateBarChart"/>
              <button id="ring" label="Ring Chart" onAction="CreateRingChart"/>
              <button id="Pie" label="Pie Chart" onAction="CreatePieChart"/>
              <button id="Line" label="Line Chart" onAction="CreateLineChart"/>
              <button id="histogram" label="Histogram" onAction="CreateHistogram"/>
              <button id="Horizontal" label="Horizontal Bar Chart" onAction="CreateHorizontalBarChart"/>
            </menu>
          </splitButton>
        </group>
        <group id="financialGroup" label="Financial Formatting">
          <button id="formatFinancial" label="Finance Format" onAction="FormatFinancial" size="large" imageMso="Calculator"/>
        </group>
        <group id="trendGroup" label="Trend">
          <button id="signalTrend" label="Signal Trend" onAction="SignalTrendWithArrows" size="large" imageMso="BrowseNext"/>
        </group>
        <group id="codeRepos" label="Code">
          <button id="codeRepo" label="Code Repository" onAction="OpenModuleImportForm" size="large" imageMso="CreateShortcutMenuFromMacro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Error Report</vt:lpstr>
      <vt:lpstr>Template 1</vt:lpstr>
      <vt:lpstr>Sheet1</vt:lpstr>
      <vt:lpstr>Sheet11</vt:lpstr>
      <vt:lpstr>Sheet10</vt:lpstr>
      <vt:lpstr>Sheet12</vt:lpstr>
      <vt:lpstr>Template 3</vt:lpstr>
      <vt:lpstr>Sheet2</vt:lpstr>
      <vt:lpstr>Sheet13</vt:lpstr>
      <vt:lpstr>Sheet9</vt:lpstr>
      <vt:lpstr>Template 3 (2)</vt:lpstr>
      <vt:lpstr>Template 2</vt:lpstr>
    </vt:vector>
  </TitlesOfParts>
  <Template/>
  <Manager/>
  <Company/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DHRUV BATTA  17BCD7045</dc:creator>
  <cp:keywords/>
  <dc:description/>
  <cp:lastModifiedBy>Sanam Bedi</cp:lastModifiedBy>
  <dcterms:created xsi:type="dcterms:W3CDTF">2024-10-16T00:10:31Z</dcterms:created>
  <dcterms:modified xsi:type="dcterms:W3CDTF">2024-12-05T08:59:00Z</dcterms:modified>
  <cp:category/>
</cp:coreProperties>
</file>