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dhruv-mac/Documents/"/>
    </mc:Choice>
  </mc:AlternateContent>
  <xr:revisionPtr revIDLastSave="0" documentId="13_ncr:1_{4224BDE2-10CE-4543-BA50-F0B3B75957AA}" xr6:coauthVersionLast="47" xr6:coauthVersionMax="47" xr10:uidLastSave="{00000000-0000-0000-0000-000000000000}"/>
  <bookViews>
    <workbookView xWindow="0" yWindow="0" windowWidth="28800" windowHeight="18000" activeTab="2" xr2:uid="{B86972DB-D9EF-2C45-A4E6-D3172DD5CBF0}"/>
  </bookViews>
  <sheets>
    <sheet name="Template 1" sheetId="1" r:id="rId1"/>
    <sheet name="Template 2" sheetId="2" r:id="rId2"/>
    <sheet name="Template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3" l="1"/>
  <c r="J6" i="3"/>
  <c r="I6" i="3"/>
  <c r="H6" i="3"/>
  <c r="G6" i="3"/>
  <c r="F6" i="3"/>
  <c r="E6" i="3"/>
  <c r="D6" i="3"/>
  <c r="C6" i="3"/>
  <c r="E4" i="3"/>
  <c r="E3" i="3"/>
  <c r="L34" i="1"/>
  <c r="M30" i="1" s="1"/>
  <c r="E34" i="1"/>
  <c r="D34" i="1"/>
  <c r="E32" i="1" s="1"/>
  <c r="B34" i="1"/>
  <c r="C31" i="1" s="1"/>
  <c r="F33" i="1"/>
  <c r="F34" i="1" s="1"/>
  <c r="D33" i="1"/>
  <c r="E33" i="1" s="1"/>
  <c r="B33" i="1"/>
  <c r="M32" i="1"/>
  <c r="E31" i="1"/>
  <c r="E30" i="1"/>
  <c r="N29" i="1"/>
  <c r="N34" i="1" s="1"/>
  <c r="L29" i="1"/>
  <c r="M29" i="1" s="1"/>
  <c r="J29" i="1"/>
  <c r="J34" i="1" s="1"/>
  <c r="E29" i="1"/>
  <c r="C29" i="1"/>
  <c r="G23" i="1"/>
  <c r="E23" i="1"/>
  <c r="C23" i="1"/>
  <c r="G11" i="1"/>
  <c r="E11" i="1"/>
  <c r="C11" i="1"/>
  <c r="G32" i="1" l="1"/>
  <c r="G34" i="1"/>
  <c r="G30" i="1"/>
  <c r="G29" i="1"/>
  <c r="G31" i="1"/>
  <c r="G33" i="1"/>
  <c r="O30" i="1"/>
  <c r="O34" i="1"/>
  <c r="O31" i="1"/>
  <c r="O29" i="1"/>
  <c r="O32" i="1"/>
  <c r="E35" i="1"/>
  <c r="K30" i="1"/>
  <c r="K29" i="1"/>
  <c r="K32" i="1"/>
  <c r="K34" i="1"/>
  <c r="K31" i="1"/>
  <c r="C34" i="1"/>
  <c r="M34" i="1"/>
  <c r="M31" i="1"/>
  <c r="C32" i="1"/>
  <c r="C30" i="1"/>
  <c r="C33" i="1"/>
  <c r="C35" i="1" l="1"/>
  <c r="G35" i="1"/>
</calcChain>
</file>

<file path=xl/sharedStrings.xml><?xml version="1.0" encoding="utf-8"?>
<sst xmlns="http://schemas.openxmlformats.org/spreadsheetml/2006/main" count="192" uniqueCount="113">
  <si>
    <t>Canara Bank</t>
  </si>
  <si>
    <t>Assets</t>
  </si>
  <si>
    <t>Liabilities</t>
  </si>
  <si>
    <t xml:space="preserve">All values in rupees thousand except % </t>
  </si>
  <si>
    <t>2022-23</t>
  </si>
  <si>
    <t>2021-22</t>
  </si>
  <si>
    <t>2020-21</t>
  </si>
  <si>
    <t>Amount</t>
  </si>
  <si>
    <t>%</t>
  </si>
  <si>
    <t>Cash &amp; Balances with RBI</t>
  </si>
  <si>
    <t>Capital, Reserves &amp; Surplus</t>
  </si>
  <si>
    <t>73,60,71,800</t>
  </si>
  <si>
    <t>66,11,13,116</t>
  </si>
  <si>
    <t>58,88,49,321</t>
  </si>
  <si>
    <t>Bal. with Banks &amp; Money at Call and Short Notices</t>
  </si>
  <si>
    <t>1,30,45,13,930</t>
  </si>
  <si>
    <t>1,35,29,64,138</t>
  </si>
  <si>
    <t>Deposits</t>
  </si>
  <si>
    <t>11,79,21,86,067</t>
  </si>
  <si>
    <t>10,86,40,92,541</t>
  </si>
  <si>
    <t>10,10,87,45,827</t>
  </si>
  <si>
    <t>Investments</t>
  </si>
  <si>
    <t>2,82,01,28,998</t>
  </si>
  <si>
    <t>2,61,69,03,940</t>
  </si>
  <si>
    <t>Borrowings</t>
  </si>
  <si>
    <t>58,08,97,891</t>
  </si>
  <si>
    <t>46,28,49,576</t>
  </si>
  <si>
    <t>49,98,35,606</t>
  </si>
  <si>
    <t>Advances [Loans () &amp; PSL ()]</t>
  </si>
  <si>
    <t>Other Liabilities &amp; Provisions</t>
  </si>
  <si>
    <t>34,81,66,717</t>
  </si>
  <si>
    <t>29,29,93,574</t>
  </si>
  <si>
    <t>33,93,19,595</t>
  </si>
  <si>
    <t>Fixed &amp; Other Assets</t>
  </si>
  <si>
    <t>54,59,80,450</t>
  </si>
  <si>
    <t>60,43,58,515</t>
  </si>
  <si>
    <t>74,52,76,181</t>
  </si>
  <si>
    <t>Total</t>
  </si>
  <si>
    <t>13,45,73,22,475</t>
  </si>
  <si>
    <t>12,28,10,48,807</t>
  </si>
  <si>
    <t>11,53,67,50,349</t>
  </si>
  <si>
    <t>SLR</t>
  </si>
  <si>
    <t>ICICI Bank</t>
  </si>
  <si>
    <t>1,99,95,44,920</t>
  </si>
  <si>
    <t>1,70,24,55,603</t>
  </si>
  <si>
    <t>1,47,50,60,840</t>
  </si>
  <si>
    <t>50,91,21,002</t>
  </si>
  <si>
    <t>58,29,95,434</t>
  </si>
  <si>
    <t>87,09,70,599</t>
  </si>
  <si>
    <t>11,80,84,06,972</t>
  </si>
  <si>
    <t>10,64,57,16,132</t>
  </si>
  <si>
    <t>9,32,52,21,605</t>
  </si>
  <si>
    <t>3,62,32,97,355</t>
  </si>
  <si>
    <t>3,10,24,10,024</t>
  </si>
  <si>
    <t>2,81,28,65,399</t>
  </si>
  <si>
    <t>1,19,32,54,936</t>
  </si>
  <si>
    <t>1,07,23,13,597</t>
  </si>
  <si>
    <t>91,63,09,564</t>
  </si>
  <si>
    <t>10,19,63,83,053</t>
  </si>
  <si>
    <t>8,59,02,04,390</t>
  </si>
  <si>
    <t>7,33,72,90,904</t>
  </si>
  <si>
    <t>84,08,59,695</t>
  </si>
  <si>
    <t>69,24,92,088</t>
  </si>
  <si>
    <t>58,77,34,749</t>
  </si>
  <si>
    <t>82,80,03,392</t>
  </si>
  <si>
    <t>82,28,87,954</t>
  </si>
  <si>
    <t>15,84,20,66,523</t>
  </si>
  <si>
    <t>14,11,29,77,420</t>
  </si>
  <si>
    <t>12,30,43,26,758</t>
  </si>
  <si>
    <t>HSBC Bank</t>
  </si>
  <si>
    <t xml:space="preserve">Financial Item </t>
  </si>
  <si>
    <t>ICICI</t>
  </si>
  <si>
    <t>Canara</t>
  </si>
  <si>
    <t>HSBC</t>
  </si>
  <si>
    <t>BE-COE for Year 1 (2020-21)</t>
  </si>
  <si>
    <t>Roll No. Last 2 Digits</t>
  </si>
  <si>
    <t>BE-COE for Year 2 (2021-22)</t>
  </si>
  <si>
    <t>Basis Point SLR[4 times increase 
roll no. last two digits]</t>
  </si>
  <si>
    <t>% increase</t>
  </si>
  <si>
    <t>BE-COE for Year 3 (2022-23)</t>
  </si>
  <si>
    <t>Basis Point CRR[2 times decrease
roll no. last two digits]</t>
  </si>
  <si>
    <t>% decrease</t>
  </si>
  <si>
    <t>Change in BE-COE (Yr 1- Yr 2)</t>
  </si>
  <si>
    <t>Change in BE-COE (Yr 2- Yr 3)</t>
  </si>
  <si>
    <t>SLR Rate (2022-23)</t>
  </si>
  <si>
    <t>CRR Rate (2022-23)</t>
  </si>
  <si>
    <t>Adjusted SLR(Increase)</t>
  </si>
  <si>
    <t>Adjusted CRR(Decrease)</t>
  </si>
  <si>
    <t>Change in Cost of Average Return</t>
  </si>
  <si>
    <t>Cost of Average Return</t>
  </si>
  <si>
    <t>Change in SLRxAvg Yield in Govt. Bonds -
 CRR x Avg yield in loans and investments</t>
  </si>
  <si>
    <t>New CAR Requirement (Tier I)</t>
  </si>
  <si>
    <t>Avg Yield Govt. Bonds</t>
  </si>
  <si>
    <t>Current CAR Requirements[Govt. Mandated]</t>
  </si>
  <si>
    <t>Yield in Loans and Investments ICICI</t>
  </si>
  <si>
    <t>Current CAR 21-22</t>
  </si>
  <si>
    <t>Yield in Loans and Investments Canara</t>
  </si>
  <si>
    <t>Current CAR 22-23</t>
  </si>
  <si>
    <t xml:space="preserve">Yield in Loans and Investments </t>
  </si>
  <si>
    <t>Line Item</t>
  </si>
  <si>
    <t>ICICI Bank FY 22-23</t>
  </si>
  <si>
    <t>ICICI Bank FY 21-22</t>
  </si>
  <si>
    <t>ICICI Bank FY 20-21</t>
  </si>
  <si>
    <t>Canara Bank FY 22-23</t>
  </si>
  <si>
    <t>Canara Bank FY 21-22</t>
  </si>
  <si>
    <t>Canara Bank FY 20-21</t>
  </si>
  <si>
    <t>HSBC Bank FY 22-23</t>
  </si>
  <si>
    <t>HSBC Bank FY 21-22</t>
  </si>
  <si>
    <t>HSBC Bank FY 20-21</t>
  </si>
  <si>
    <t>Tier I Capital</t>
  </si>
  <si>
    <t>Tier II Capital</t>
  </si>
  <si>
    <t>Total Risk Weighted Assets</t>
  </si>
  <si>
    <t>Capital Adequacy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</si>
</sst>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  <font>
      <sz val="10"/>
      <name val="Arial"/>
      <family val="2"/>
    </font>
    <font>
      <sz val="10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&quot;Aptos Narrow&quot;"/>
    </font>
    <font>
      <sz val="10"/>
      <color rgb="FF000000"/>
      <name val="Arial"/>
      <family val="2"/>
    </font>
    <font>
      <sz val="12"/>
      <color rgb="FF000000"/>
      <name val="Helvetica"/>
      <family val="2"/>
    </font>
    <font>
      <b/>
      <sz val="12"/>
      <color rgb="FF000000"/>
      <name val="&quot;Aptos Narrow&quot;"/>
    </font>
    <font>
      <b/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F2D0"/>
        <bgColor rgb="FFDAF2D0"/>
      </patternFill>
    </fill>
    <fill>
      <patternFill patternType="solid">
        <fgColor rgb="FFFFFFFF"/>
        <bgColor rgb="FFFFFFFF"/>
      </patternFill>
    </fill>
    <fill>
      <patternFill patternType="solid">
        <fgColor rgb="FFFBE2D5"/>
        <bgColor rgb="FFFBE2D5"/>
      </patternFill>
    </fill>
    <fill>
      <patternFill patternType="solid">
        <fgColor rgb="FFC0E6F5"/>
        <bgColor rgb="FFC0E6F5"/>
      </patternFill>
    </fill>
    <fill>
      <patternFill patternType="solid">
        <fgColor rgb="FFD9EAD3"/>
        <bgColor rgb="FFD9EAD3"/>
      </patternFill>
    </fill>
  </fills>
  <borders count="1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3" borderId="0" xfId="0" applyFont="1" applyFill="1"/>
    <xf numFmtId="0" fontId="4" fillId="4" borderId="2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5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0" borderId="0" xfId="0" applyFont="1"/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5" xfId="0" applyFont="1" applyBorder="1"/>
    <xf numFmtId="0" fontId="5" fillId="3" borderId="6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3" xfId="0" applyFont="1" applyBorder="1"/>
    <xf numFmtId="0" fontId="4" fillId="0" borderId="3" xfId="0" applyFont="1" applyBorder="1"/>
    <xf numFmtId="0" fontId="5" fillId="5" borderId="2" xfId="0" applyFont="1" applyFill="1" applyBorder="1"/>
    <xf numFmtId="0" fontId="5" fillId="3" borderId="6" xfId="0" applyFont="1" applyFill="1" applyBorder="1"/>
    <xf numFmtId="0" fontId="4" fillId="3" borderId="3" xfId="0" applyFont="1" applyFill="1" applyBorder="1"/>
    <xf numFmtId="0" fontId="5" fillId="3" borderId="3" xfId="0" applyFont="1" applyFill="1" applyBorder="1"/>
    <xf numFmtId="0" fontId="5" fillId="3" borderId="2" xfId="0" applyFont="1" applyFill="1" applyBorder="1"/>
    <xf numFmtId="0" fontId="6" fillId="0" borderId="3" xfId="0" applyFont="1" applyBorder="1"/>
    <xf numFmtId="4" fontId="1" fillId="0" borderId="3" xfId="0" applyNumberFormat="1" applyFont="1" applyBorder="1" applyAlignment="1">
      <alignment horizontal="right"/>
    </xf>
    <xf numFmtId="10" fontId="5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10" fontId="7" fillId="0" borderId="3" xfId="0" applyNumberFormat="1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10" fontId="5" fillId="3" borderId="3" xfId="0" applyNumberFormat="1" applyFont="1" applyFill="1" applyBorder="1" applyAlignment="1">
      <alignment horizontal="right"/>
    </xf>
    <xf numFmtId="4" fontId="1" fillId="0" borderId="5" xfId="0" applyNumberFormat="1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4" fontId="5" fillId="0" borderId="5" xfId="0" applyNumberFormat="1" applyFont="1" applyBorder="1" applyAlignment="1">
      <alignment horizontal="right"/>
    </xf>
    <xf numFmtId="0" fontId="5" fillId="0" borderId="5" xfId="0" applyFont="1" applyBorder="1"/>
    <xf numFmtId="10" fontId="6" fillId="0" borderId="3" xfId="0" applyNumberFormat="1" applyFont="1" applyBorder="1"/>
    <xf numFmtId="0" fontId="5" fillId="0" borderId="0" xfId="0" applyFont="1"/>
    <xf numFmtId="0" fontId="5" fillId="2" borderId="1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4" fillId="5" borderId="0" xfId="0" applyFont="1" applyFill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6" xfId="0" applyFont="1" applyBorder="1"/>
    <xf numFmtId="0" fontId="7" fillId="0" borderId="0" xfId="0" applyFont="1" applyAlignment="1">
      <alignment horizontal="right"/>
    </xf>
    <xf numFmtId="10" fontId="5" fillId="0" borderId="6" xfId="0" applyNumberFormat="1" applyFont="1" applyBorder="1" applyAlignment="1">
      <alignment horizontal="right"/>
    </xf>
    <xf numFmtId="0" fontId="6" fillId="3" borderId="6" xfId="0" applyFont="1" applyFill="1" applyBorder="1"/>
    <xf numFmtId="0" fontId="5" fillId="0" borderId="10" xfId="0" applyFont="1" applyBorder="1" applyAlignment="1">
      <alignment horizontal="right"/>
    </xf>
    <xf numFmtId="0" fontId="5" fillId="0" borderId="10" xfId="0" applyFont="1" applyBorder="1"/>
    <xf numFmtId="0" fontId="4" fillId="0" borderId="6" xfId="0" applyFont="1" applyBorder="1"/>
    <xf numFmtId="9" fontId="5" fillId="0" borderId="3" xfId="0" applyNumberFormat="1" applyFont="1" applyBorder="1" applyAlignment="1">
      <alignment horizontal="right"/>
    </xf>
    <xf numFmtId="0" fontId="5" fillId="0" borderId="11" xfId="0" applyFont="1" applyBorder="1"/>
    <xf numFmtId="0" fontId="5" fillId="0" borderId="12" xfId="0" applyFont="1" applyBorder="1"/>
    <xf numFmtId="0" fontId="5" fillId="2" borderId="13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10" fontId="5" fillId="0" borderId="3" xfId="0" applyNumberFormat="1" applyFont="1" applyBorder="1"/>
    <xf numFmtId="0" fontId="5" fillId="0" borderId="3" xfId="0" applyFont="1" applyBorder="1" applyAlignment="1">
      <alignment horizontal="center"/>
    </xf>
    <xf numFmtId="10" fontId="5" fillId="0" borderId="3" xfId="0" applyNumberFormat="1" applyFont="1" applyBorder="1" applyAlignment="1">
      <alignment horizontal="center"/>
    </xf>
    <xf numFmtId="3" fontId="5" fillId="0" borderId="5" xfId="0" applyNumberFormat="1" applyFont="1" applyBorder="1" applyAlignment="1">
      <alignment horizontal="right"/>
    </xf>
    <xf numFmtId="3" fontId="5" fillId="0" borderId="3" xfId="0" applyNumberFormat="1" applyFont="1" applyBorder="1"/>
    <xf numFmtId="3" fontId="3" fillId="0" borderId="0" xfId="0" applyNumberFormat="1" applyFont="1"/>
    <xf numFmtId="0" fontId="8" fillId="0" borderId="6" xfId="0" applyFont="1" applyBorder="1"/>
    <xf numFmtId="0" fontId="4" fillId="0" borderId="0" xfId="0" applyFont="1"/>
    <xf numFmtId="0" fontId="6" fillId="0" borderId="0" xfId="0" applyFont="1"/>
    <xf numFmtId="9" fontId="6" fillId="0" borderId="0" xfId="0" applyNumberFormat="1" applyFont="1"/>
    <xf numFmtId="0" fontId="4" fillId="0" borderId="10" xfId="0" applyFont="1" applyBorder="1"/>
    <xf numFmtId="0" fontId="6" fillId="0" borderId="10" xfId="0" applyFont="1" applyBorder="1"/>
    <xf numFmtId="10" fontId="6" fillId="0" borderId="10" xfId="0" applyNumberFormat="1" applyFont="1" applyBorder="1"/>
    <xf numFmtId="10" fontId="6" fillId="0" borderId="0" xfId="0" applyNumberFormat="1" applyFont="1"/>
    <xf numFmtId="10" fontId="6" fillId="3" borderId="0" xfId="0" applyNumberFormat="1" applyFont="1" applyFill="1"/>
    <xf numFmtId="0" fontId="4" fillId="6" borderId="0" xfId="0" applyFont="1" applyFill="1"/>
    <xf numFmtId="9" fontId="6" fillId="6" borderId="0" xfId="0" applyNumberFormat="1" applyFont="1" applyFill="1"/>
    <xf numFmtId="10" fontId="6" fillId="6" borderId="0" xfId="0" applyNumberFormat="1" applyFont="1" applyFill="1"/>
    <xf numFmtId="0" fontId="9" fillId="0" borderId="0" xfId="0" applyFont="1" applyAlignment="1">
      <alignment horizontal="center"/>
    </xf>
    <xf numFmtId="4" fontId="3" fillId="0" borderId="0" xfId="0" applyNumberFormat="1" applyFont="1"/>
    <xf numFmtId="0" fontId="9" fillId="0" borderId="0" xfId="0" applyFont="1"/>
    <xf numFmtId="10" fontId="9" fillId="0" borderId="0" xfId="0" applyNumberFormat="1" applyFont="1"/>
  </cellXfs>
  <cellStyles count="1">
    <cellStyle name="Normal" xfId="0" builtinId="0"/>
  </cellStyles>
  <dxfs count="12"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4" defaultTableStyle="TableStyleMedium2" defaultPivotStyle="PivotStyleLight16">
    <tableStyle name="C3-style" pivot="0" count="3" xr9:uid="{13294606-2E4C-714A-82B6-CC765586E36A}">
      <tableStyleElement type="headerRow" dxfId="2"/>
      <tableStyleElement type="firstRowStripe" dxfId="1"/>
      <tableStyleElement type="secondRowStripe" dxfId="0"/>
    </tableStyle>
    <tableStyle name="Table3 - Answers to B-style" pivot="0" count="3" xr9:uid="{FA4D9486-ACDC-2D4A-B71C-1C799EC3D238}">
      <tableStyleElement type="headerRow" dxfId="11"/>
      <tableStyleElement type="firstRowStripe" dxfId="10"/>
      <tableStyleElement type="secondRowStripe" dxfId="9"/>
    </tableStyle>
    <tableStyle name="Table3 - Answers to B-style 2" pivot="0" count="3" xr9:uid="{07DBAAC1-4165-514E-A800-9A1AABB8783D}">
      <tableStyleElement type="headerRow" dxfId="8"/>
      <tableStyleElement type="firstRowStripe" dxfId="7"/>
      <tableStyleElement type="secondRowStripe" dxfId="6"/>
    </tableStyle>
    <tableStyle name="Table3 - Answers to B-style 3" pivot="0" count="3" xr9:uid="{A8D73444-5761-CD40-BEE3-E8A4D8D42B76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04947E-472E-3C43-A61E-C58148AB2934}" name="Table_13" displayName="Table_13" ref="B2:K6">
  <tableColumns count="10">
    <tableColumn id="1" xr3:uid="{FC433EDE-443F-DB47-B9E9-5594E54036B3}" name="Line Item"/>
    <tableColumn id="2" xr3:uid="{97664F58-F705-584E-8EF9-5CC60DEDB5DF}" name="ICICI Bank FY 22-23"/>
    <tableColumn id="3" xr3:uid="{F900B4A9-0CE6-A048-B781-34A2DFAECD4B}" name="ICICI Bank FY 21-22"/>
    <tableColumn id="4" xr3:uid="{761D90B3-6FBA-B742-87B7-2B85E7C7C792}" name="ICICI Bank FY 20-21"/>
    <tableColumn id="5" xr3:uid="{04CE3C3E-9CA5-774B-BECB-36B202BC1F72}" name="Canara Bank FY 22-23"/>
    <tableColumn id="6" xr3:uid="{2621D9B7-F963-DE48-8FF2-A389D8D0BCF6}" name="Canara Bank FY 21-22"/>
    <tableColumn id="7" xr3:uid="{5846F75B-4790-1347-BEBA-7449E9A88D0B}" name="Canara Bank FY 20-21"/>
    <tableColumn id="8" xr3:uid="{B8C2B0C2-8C8E-5A4D-9CAA-1D57CF601A7F}" name="HSBC Bank FY 22-23"/>
    <tableColumn id="9" xr3:uid="{B4445E14-EDAD-BB43-B8DC-7929DEF23819}" name="HSBC Bank FY 21-22"/>
    <tableColumn id="10" xr3:uid="{DC862EA6-9D17-554B-A4D5-FABE3F0ABC26}" name="HSBC Bank FY 20-21"/>
  </tableColumns>
  <tableStyleInfo name="C3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686E-8FCA-3747-AA3F-F41CC205552A}">
  <sheetPr codeName="Sheet1"/>
  <dimension ref="A1:Z35"/>
  <sheetViews>
    <sheetView workbookViewId="0">
      <selection sqref="A1:XFD1048576"/>
    </sheetView>
  </sheetViews>
  <sheetFormatPr baseColWidth="10" defaultColWidth="12.6640625" defaultRowHeight="15.75" customHeight="1"/>
  <cols>
    <col min="1" max="1" width="46.1640625" customWidth="1"/>
    <col min="2" max="2" width="19.5" customWidth="1"/>
    <col min="4" max="4" width="15.5" customWidth="1"/>
    <col min="6" max="6" width="20" customWidth="1"/>
    <col min="9" max="9" width="26.5" customWidth="1"/>
    <col min="10" max="10" width="23" customWidth="1"/>
    <col min="12" max="12" width="15.5" customWidth="1"/>
    <col min="14" max="14" width="15.5" customWidth="1"/>
  </cols>
  <sheetData>
    <row r="1" spans="1:26" ht="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>
      <c r="A2" s="4" t="s">
        <v>1</v>
      </c>
      <c r="B2" s="5"/>
      <c r="C2" s="5"/>
      <c r="D2" s="5"/>
      <c r="E2" s="5"/>
      <c r="F2" s="5"/>
      <c r="G2" s="6"/>
      <c r="H2" s="7"/>
      <c r="I2" s="8" t="s">
        <v>2</v>
      </c>
      <c r="J2" s="5"/>
      <c r="K2" s="5"/>
      <c r="L2" s="5"/>
      <c r="M2" s="5"/>
      <c r="N2" s="5"/>
      <c r="O2" s="5"/>
      <c r="P2" s="9" t="s">
        <v>3</v>
      </c>
    </row>
    <row r="3" spans="1:26" ht="16">
      <c r="A3" s="10"/>
      <c r="B3" s="11" t="s">
        <v>4</v>
      </c>
      <c r="C3" s="12"/>
      <c r="D3" s="11" t="s">
        <v>5</v>
      </c>
      <c r="E3" s="12"/>
      <c r="F3" s="11" t="s">
        <v>6</v>
      </c>
      <c r="G3" s="12"/>
      <c r="H3" s="7"/>
      <c r="I3" s="13"/>
      <c r="J3" s="14" t="s">
        <v>4</v>
      </c>
      <c r="K3" s="12"/>
      <c r="L3" s="14" t="s">
        <v>5</v>
      </c>
      <c r="M3" s="12"/>
      <c r="N3" s="14" t="s">
        <v>6</v>
      </c>
      <c r="O3" s="2"/>
    </row>
    <row r="4" spans="1:26" ht="16">
      <c r="A4" s="15"/>
      <c r="B4" s="16" t="s">
        <v>7</v>
      </c>
      <c r="C4" s="15" t="s">
        <v>8</v>
      </c>
      <c r="D4" s="16" t="s">
        <v>7</v>
      </c>
      <c r="E4" s="15" t="s">
        <v>8</v>
      </c>
      <c r="F4" s="16" t="s">
        <v>7</v>
      </c>
      <c r="G4" s="15" t="s">
        <v>8</v>
      </c>
      <c r="H4" s="17"/>
      <c r="I4" s="18"/>
      <c r="J4" s="19" t="s">
        <v>7</v>
      </c>
      <c r="K4" s="20" t="s">
        <v>8</v>
      </c>
      <c r="L4" s="19" t="s">
        <v>7</v>
      </c>
      <c r="M4" s="20" t="s">
        <v>8</v>
      </c>
      <c r="N4" s="19" t="s">
        <v>7</v>
      </c>
      <c r="O4" s="21" t="s">
        <v>8</v>
      </c>
    </row>
    <row r="5" spans="1:26" ht="16">
      <c r="A5" s="22" t="s">
        <v>9</v>
      </c>
      <c r="B5" s="23">
        <v>549884454</v>
      </c>
      <c r="C5" s="24">
        <v>4.0899999999999999E-2</v>
      </c>
      <c r="D5" s="25">
        <v>516029125</v>
      </c>
      <c r="E5" s="26">
        <v>4.2000000000000003E-2</v>
      </c>
      <c r="F5" s="25">
        <v>431116229</v>
      </c>
      <c r="G5" s="24">
        <v>3.7400000000000003E-2</v>
      </c>
      <c r="H5" s="17"/>
      <c r="I5" s="18" t="s">
        <v>10</v>
      </c>
      <c r="J5" s="27" t="s">
        <v>11</v>
      </c>
      <c r="K5" s="28">
        <v>5.4699999999999999E-2</v>
      </c>
      <c r="L5" s="27" t="s">
        <v>12</v>
      </c>
      <c r="M5" s="28">
        <v>5.3800000000000001E-2</v>
      </c>
      <c r="N5" s="27" t="s">
        <v>13</v>
      </c>
      <c r="O5" s="28">
        <v>5.0999999999999997E-2</v>
      </c>
    </row>
    <row r="6" spans="1:26" ht="16">
      <c r="A6" s="22" t="s">
        <v>14</v>
      </c>
      <c r="B6" s="29">
        <v>864347542</v>
      </c>
      <c r="C6" s="24">
        <v>6.4199999999999993E-2</v>
      </c>
      <c r="D6" s="30" t="s">
        <v>15</v>
      </c>
      <c r="E6" s="26">
        <v>0.1062</v>
      </c>
      <c r="F6" s="30" t="s">
        <v>16</v>
      </c>
      <c r="G6" s="24">
        <v>0.1173</v>
      </c>
      <c r="H6" s="17"/>
      <c r="I6" s="18" t="s">
        <v>17</v>
      </c>
      <c r="J6" s="30" t="s">
        <v>18</v>
      </c>
      <c r="K6" s="28">
        <v>0.87629999999999997</v>
      </c>
      <c r="L6" s="30" t="s">
        <v>19</v>
      </c>
      <c r="M6" s="28">
        <v>0.88460000000000005</v>
      </c>
      <c r="N6" s="30" t="s">
        <v>20</v>
      </c>
      <c r="O6" s="28">
        <v>0.87619999999999998</v>
      </c>
    </row>
    <row r="7" spans="1:26" ht="16">
      <c r="A7" s="22" t="s">
        <v>21</v>
      </c>
      <c r="B7" s="29">
        <v>3190384505</v>
      </c>
      <c r="C7" s="24">
        <v>0.23710000000000001</v>
      </c>
      <c r="D7" s="30" t="s">
        <v>22</v>
      </c>
      <c r="E7" s="26">
        <v>0.2296</v>
      </c>
      <c r="F7" s="30" t="s">
        <v>23</v>
      </c>
      <c r="G7" s="24">
        <v>0.2268</v>
      </c>
      <c r="H7" s="17"/>
      <c r="I7" s="18" t="s">
        <v>24</v>
      </c>
      <c r="J7" s="30" t="s">
        <v>25</v>
      </c>
      <c r="K7" s="28">
        <v>4.3200000000000002E-2</v>
      </c>
      <c r="L7" s="30" t="s">
        <v>26</v>
      </c>
      <c r="M7" s="28">
        <v>3.7699999999999997E-2</v>
      </c>
      <c r="N7" s="30" t="s">
        <v>27</v>
      </c>
      <c r="O7" s="28">
        <v>4.3299999999999998E-2</v>
      </c>
    </row>
    <row r="8" spans="1:26" ht="16">
      <c r="A8" s="22" t="s">
        <v>28</v>
      </c>
      <c r="B8" s="29">
        <v>8306725524</v>
      </c>
      <c r="C8" s="24">
        <v>0.61729999999999996</v>
      </c>
      <c r="D8" s="31">
        <v>7036018239</v>
      </c>
      <c r="E8" s="26">
        <v>0.57289999999999996</v>
      </c>
      <c r="F8" s="31">
        <v>6390489861</v>
      </c>
      <c r="G8" s="24">
        <v>0.55389999999999995</v>
      </c>
      <c r="H8" s="17"/>
      <c r="I8" s="18" t="s">
        <v>29</v>
      </c>
      <c r="J8" s="30" t="s">
        <v>30</v>
      </c>
      <c r="K8" s="28">
        <v>2.5899999999999999E-2</v>
      </c>
      <c r="L8" s="30" t="s">
        <v>31</v>
      </c>
      <c r="M8" s="28">
        <v>2.3900000000000001E-2</v>
      </c>
      <c r="N8" s="30" t="s">
        <v>32</v>
      </c>
      <c r="O8" s="28">
        <v>2.9399999999999999E-2</v>
      </c>
    </row>
    <row r="9" spans="1:26" ht="16">
      <c r="A9" s="22" t="s">
        <v>33</v>
      </c>
      <c r="B9" s="32" t="s">
        <v>34</v>
      </c>
      <c r="C9" s="24">
        <v>4.0599999999999997E-2</v>
      </c>
      <c r="D9" s="30" t="s">
        <v>35</v>
      </c>
      <c r="E9" s="26">
        <v>4.9200000000000001E-2</v>
      </c>
      <c r="F9" s="30" t="s">
        <v>36</v>
      </c>
      <c r="G9" s="24">
        <v>6.4600000000000005E-2</v>
      </c>
      <c r="H9" s="17"/>
      <c r="I9" s="18"/>
      <c r="J9" s="33"/>
      <c r="K9" s="20"/>
      <c r="L9" s="33"/>
      <c r="M9" s="20"/>
      <c r="N9" s="33"/>
      <c r="O9" s="28"/>
    </row>
    <row r="10" spans="1:26" ht="16">
      <c r="A10" s="16" t="s">
        <v>37</v>
      </c>
      <c r="B10" s="29">
        <v>13457322475</v>
      </c>
      <c r="C10" s="24">
        <v>1</v>
      </c>
      <c r="D10" s="31">
        <v>12281048807</v>
      </c>
      <c r="E10" s="26">
        <v>1</v>
      </c>
      <c r="F10" s="31">
        <v>11536750349</v>
      </c>
      <c r="G10" s="24">
        <v>1</v>
      </c>
      <c r="H10" s="17"/>
      <c r="I10" s="16" t="s">
        <v>37</v>
      </c>
      <c r="J10" s="30" t="s">
        <v>38</v>
      </c>
      <c r="K10" s="28">
        <v>1</v>
      </c>
      <c r="L10" s="30" t="s">
        <v>39</v>
      </c>
      <c r="M10" s="28">
        <v>1</v>
      </c>
      <c r="N10" s="30" t="s">
        <v>40</v>
      </c>
      <c r="O10" s="28">
        <v>1</v>
      </c>
    </row>
    <row r="11" spans="1:26" ht="16">
      <c r="A11" s="22" t="s">
        <v>41</v>
      </c>
      <c r="B11" s="22"/>
      <c r="C11" s="24">
        <f>(C10-C5-C8-C9)/C10</f>
        <v>0.30120000000000002</v>
      </c>
      <c r="D11" s="24"/>
      <c r="E11" s="24">
        <f>(E10-E5-E8-E9)/E10</f>
        <v>0.33589999999999998</v>
      </c>
      <c r="F11" s="24"/>
      <c r="G11" s="24">
        <f>(G10-G5-G8-G9)/G10</f>
        <v>0.34410000000000007</v>
      </c>
      <c r="H11" s="17"/>
      <c r="I11" s="34"/>
      <c r="J11" s="22"/>
      <c r="K11" s="22"/>
      <c r="L11" s="34"/>
      <c r="M11" s="22"/>
      <c r="N11" s="22"/>
      <c r="O11" s="34"/>
    </row>
    <row r="12" spans="1:26" ht="16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</row>
    <row r="13" spans="1:26" ht="16">
      <c r="A13" s="36" t="s">
        <v>42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26" ht="16">
      <c r="A14" s="37" t="s">
        <v>1</v>
      </c>
      <c r="B14" s="38"/>
      <c r="C14" s="38"/>
      <c r="D14" s="38"/>
      <c r="E14" s="38"/>
      <c r="F14" s="38"/>
      <c r="G14" s="39"/>
      <c r="H14" s="40"/>
      <c r="I14" s="41" t="s">
        <v>2</v>
      </c>
      <c r="J14" s="38"/>
      <c r="K14" s="38"/>
      <c r="L14" s="38"/>
      <c r="M14" s="38"/>
      <c r="N14" s="38"/>
      <c r="O14" s="38"/>
    </row>
    <row r="15" spans="1:26" ht="16">
      <c r="A15" s="42"/>
      <c r="B15" s="43" t="s">
        <v>4</v>
      </c>
      <c r="C15" s="6"/>
      <c r="D15" s="43" t="s">
        <v>5</v>
      </c>
      <c r="E15" s="6"/>
      <c r="F15" s="43" t="s">
        <v>6</v>
      </c>
      <c r="G15" s="6"/>
      <c r="H15" s="7"/>
      <c r="I15" s="44"/>
      <c r="J15" s="43" t="s">
        <v>4</v>
      </c>
      <c r="K15" s="6"/>
      <c r="L15" s="43" t="s">
        <v>5</v>
      </c>
      <c r="M15" s="6"/>
      <c r="N15" s="43" t="s">
        <v>6</v>
      </c>
      <c r="O15" s="6"/>
    </row>
    <row r="16" spans="1:26" ht="16">
      <c r="A16" s="45"/>
      <c r="B16" s="16" t="s">
        <v>7</v>
      </c>
      <c r="C16" s="15" t="s">
        <v>8</v>
      </c>
      <c r="D16" s="16" t="s">
        <v>7</v>
      </c>
      <c r="E16" s="15" t="s">
        <v>8</v>
      </c>
      <c r="F16" s="16" t="s">
        <v>7</v>
      </c>
      <c r="G16" s="15" t="s">
        <v>8</v>
      </c>
      <c r="H16" s="17"/>
      <c r="I16" s="45"/>
      <c r="J16" s="16" t="s">
        <v>7</v>
      </c>
      <c r="K16" s="15" t="s">
        <v>8</v>
      </c>
      <c r="L16" s="16" t="s">
        <v>7</v>
      </c>
      <c r="M16" s="15" t="s">
        <v>8</v>
      </c>
      <c r="N16" s="16" t="s">
        <v>7</v>
      </c>
      <c r="O16" s="15" t="s">
        <v>8</v>
      </c>
    </row>
    <row r="17" spans="1:15" ht="16">
      <c r="A17" s="22" t="s">
        <v>9</v>
      </c>
      <c r="B17" s="23">
        <v>685261721</v>
      </c>
      <c r="C17" s="24">
        <v>4.326E-2</v>
      </c>
      <c r="D17" s="46">
        <v>1095228198</v>
      </c>
      <c r="E17" s="47">
        <v>7.7600000000000002E-2</v>
      </c>
      <c r="F17" s="47">
        <v>460311902</v>
      </c>
      <c r="G17" s="47">
        <v>3.7400000000000003E-2</v>
      </c>
      <c r="H17" s="17"/>
      <c r="I17" s="18" t="s">
        <v>10</v>
      </c>
      <c r="J17" s="27" t="s">
        <v>43</v>
      </c>
      <c r="K17" s="24">
        <v>0.12620000000000001</v>
      </c>
      <c r="L17" s="27" t="s">
        <v>44</v>
      </c>
      <c r="M17" s="28">
        <v>0.1206</v>
      </c>
      <c r="N17" s="45" t="s">
        <v>45</v>
      </c>
      <c r="O17" s="24">
        <v>0.11990000000000001</v>
      </c>
    </row>
    <row r="18" spans="1:15" ht="16">
      <c r="A18" s="22" t="s">
        <v>14</v>
      </c>
      <c r="B18" s="32" t="s">
        <v>46</v>
      </c>
      <c r="C18" s="24">
        <v>3.2140000000000002E-2</v>
      </c>
      <c r="D18" s="46" t="s">
        <v>47</v>
      </c>
      <c r="E18" s="47">
        <v>4.1300000000000003E-2</v>
      </c>
      <c r="F18" s="47" t="s">
        <v>48</v>
      </c>
      <c r="G18" s="47">
        <v>7.0800000000000002E-2</v>
      </c>
      <c r="H18" s="17"/>
      <c r="I18" s="48" t="s">
        <v>17</v>
      </c>
      <c r="J18" s="30" t="s">
        <v>49</v>
      </c>
      <c r="K18" s="24">
        <v>0.74539999999999995</v>
      </c>
      <c r="L18" s="30" t="s">
        <v>50</v>
      </c>
      <c r="M18" s="28">
        <v>0.75429999999999997</v>
      </c>
      <c r="N18" s="49" t="s">
        <v>51</v>
      </c>
      <c r="O18" s="24">
        <v>0.75790000000000002</v>
      </c>
    </row>
    <row r="19" spans="1:15" ht="16">
      <c r="A19" s="22" t="s">
        <v>21</v>
      </c>
      <c r="B19" s="32" t="s">
        <v>52</v>
      </c>
      <c r="C19" s="24">
        <v>0.22871</v>
      </c>
      <c r="D19" s="46" t="s">
        <v>53</v>
      </c>
      <c r="E19" s="47">
        <v>0.2198</v>
      </c>
      <c r="F19" s="47" t="s">
        <v>54</v>
      </c>
      <c r="G19" s="47">
        <v>0.2286</v>
      </c>
      <c r="H19" s="17"/>
      <c r="I19" s="18" t="s">
        <v>24</v>
      </c>
      <c r="J19" s="30" t="s">
        <v>55</v>
      </c>
      <c r="K19" s="24">
        <v>7.5300000000000006E-2</v>
      </c>
      <c r="L19" s="30" t="s">
        <v>56</v>
      </c>
      <c r="M19" s="28">
        <v>7.5999999999999998E-2</v>
      </c>
      <c r="N19" s="50" t="s">
        <v>57</v>
      </c>
      <c r="O19" s="24">
        <v>7.4499999999999997E-2</v>
      </c>
    </row>
    <row r="20" spans="1:15" ht="16">
      <c r="A20" s="22" t="s">
        <v>28</v>
      </c>
      <c r="B20" s="29" t="s">
        <v>58</v>
      </c>
      <c r="C20" s="24">
        <v>0.64363000000000004</v>
      </c>
      <c r="D20" s="46" t="s">
        <v>59</v>
      </c>
      <c r="E20" s="47">
        <v>0.60870000000000002</v>
      </c>
      <c r="F20" s="47" t="s">
        <v>60</v>
      </c>
      <c r="G20" s="47">
        <v>0.59630000000000005</v>
      </c>
      <c r="H20" s="17"/>
      <c r="I20" s="18" t="s">
        <v>29</v>
      </c>
      <c r="J20" s="30" t="s">
        <v>61</v>
      </c>
      <c r="K20" s="24">
        <v>5.3100000000000001E-2</v>
      </c>
      <c r="L20" s="30" t="s">
        <v>62</v>
      </c>
      <c r="M20" s="28">
        <v>4.9099999999999998E-2</v>
      </c>
      <c r="N20" s="50" t="s">
        <v>63</v>
      </c>
      <c r="O20" s="24">
        <v>4.7800000000000002E-2</v>
      </c>
    </row>
    <row r="21" spans="1:15" ht="16">
      <c r="A21" s="22" t="s">
        <v>33</v>
      </c>
      <c r="B21" s="32" t="s">
        <v>64</v>
      </c>
      <c r="C21" s="24">
        <v>5.2269999999999997E-2</v>
      </c>
      <c r="D21" s="30">
        <v>742139374</v>
      </c>
      <c r="E21" s="24">
        <v>5.2600000000000001E-2</v>
      </c>
      <c r="F21" s="47" t="s">
        <v>65</v>
      </c>
      <c r="G21" s="47">
        <v>6.6900000000000001E-2</v>
      </c>
      <c r="H21" s="17"/>
      <c r="I21" s="45"/>
      <c r="J21" s="33"/>
      <c r="K21" s="15"/>
      <c r="L21" s="33"/>
      <c r="M21" s="28"/>
      <c r="N21" s="50"/>
      <c r="O21" s="15"/>
    </row>
    <row r="22" spans="1:15" ht="16">
      <c r="A22" s="51" t="s">
        <v>37</v>
      </c>
      <c r="B22" s="29">
        <v>15842066523</v>
      </c>
      <c r="C22" s="24">
        <v>1</v>
      </c>
      <c r="D22" s="25">
        <v>14112977420</v>
      </c>
      <c r="E22" s="24">
        <v>1</v>
      </c>
      <c r="F22" s="47">
        <v>12304326758</v>
      </c>
      <c r="G22" s="47">
        <v>1</v>
      </c>
      <c r="H22" s="17"/>
      <c r="I22" s="16" t="s">
        <v>37</v>
      </c>
      <c r="J22" s="30" t="s">
        <v>66</v>
      </c>
      <c r="K22" s="52">
        <v>1</v>
      </c>
      <c r="L22" s="30" t="s">
        <v>67</v>
      </c>
      <c r="M22" s="28">
        <v>1</v>
      </c>
      <c r="N22" s="49" t="s">
        <v>68</v>
      </c>
      <c r="O22" s="52">
        <v>1</v>
      </c>
    </row>
    <row r="23" spans="1:15" ht="16">
      <c r="A23" s="22" t="s">
        <v>41</v>
      </c>
      <c r="B23" s="22"/>
      <c r="C23" s="24">
        <f>(C22-C17-C20-C21)</f>
        <v>0.26084000000000002</v>
      </c>
      <c r="D23" s="24"/>
      <c r="E23" s="24">
        <f>(E22-E17-E20-E21)</f>
        <v>0.2611</v>
      </c>
      <c r="F23" s="24"/>
      <c r="G23" s="24">
        <f>(G22-G17-G20-G21)</f>
        <v>0.29939999999999994</v>
      </c>
      <c r="H23" s="17"/>
      <c r="I23" s="22"/>
      <c r="J23" s="22"/>
      <c r="K23" s="22"/>
      <c r="L23" s="22"/>
      <c r="M23" s="22"/>
      <c r="N23" s="22"/>
      <c r="O23" s="22"/>
    </row>
    <row r="24" spans="1:15" ht="16">
      <c r="A24" s="53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54"/>
    </row>
    <row r="25" spans="1:15" ht="16">
      <c r="A25" s="55" t="s">
        <v>69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2"/>
    </row>
    <row r="26" spans="1:15" ht="16">
      <c r="A26" s="56" t="s">
        <v>1</v>
      </c>
      <c r="B26" s="2"/>
      <c r="C26" s="2"/>
      <c r="D26" s="2"/>
      <c r="E26" s="2"/>
      <c r="F26" s="2"/>
      <c r="G26" s="12"/>
      <c r="H26" s="7"/>
      <c r="I26" s="56" t="s">
        <v>2</v>
      </c>
      <c r="J26" s="2"/>
      <c r="K26" s="2"/>
      <c r="L26" s="2"/>
      <c r="M26" s="2"/>
      <c r="N26" s="2"/>
      <c r="O26" s="12"/>
    </row>
    <row r="27" spans="1:15" ht="16">
      <c r="A27" s="42"/>
      <c r="B27" s="11" t="s">
        <v>4</v>
      </c>
      <c r="C27" s="12"/>
      <c r="D27" s="11" t="s">
        <v>5</v>
      </c>
      <c r="E27" s="12"/>
      <c r="F27" s="11" t="s">
        <v>6</v>
      </c>
      <c r="G27" s="12"/>
      <c r="H27" s="7"/>
      <c r="I27" s="44"/>
      <c r="J27" s="11" t="s">
        <v>4</v>
      </c>
      <c r="K27" s="12"/>
      <c r="L27" s="11" t="s">
        <v>5</v>
      </c>
      <c r="M27" s="12"/>
      <c r="N27" s="11" t="s">
        <v>6</v>
      </c>
      <c r="O27" s="12"/>
    </row>
    <row r="28" spans="1:15" ht="16">
      <c r="A28" s="45"/>
      <c r="B28" s="16" t="s">
        <v>7</v>
      </c>
      <c r="C28" s="15" t="s">
        <v>8</v>
      </c>
      <c r="D28" s="16" t="s">
        <v>7</v>
      </c>
      <c r="E28" s="15" t="s">
        <v>8</v>
      </c>
      <c r="F28" s="16" t="s">
        <v>7</v>
      </c>
      <c r="G28" s="15" t="s">
        <v>8</v>
      </c>
      <c r="H28" s="17"/>
      <c r="I28" s="45"/>
      <c r="J28" s="16" t="s">
        <v>7</v>
      </c>
      <c r="K28" s="15" t="s">
        <v>8</v>
      </c>
      <c r="L28" s="16" t="s">
        <v>7</v>
      </c>
      <c r="M28" s="15" t="s">
        <v>8</v>
      </c>
      <c r="N28" s="16" t="s">
        <v>7</v>
      </c>
      <c r="O28" s="15" t="s">
        <v>8</v>
      </c>
    </row>
    <row r="29" spans="1:15" ht="16">
      <c r="A29" s="22" t="s">
        <v>9</v>
      </c>
      <c r="B29" s="30">
        <v>94485937</v>
      </c>
      <c r="C29" s="57">
        <f t="shared" ref="C29:C34" si="0">B29/$B$34</f>
        <v>3.2245993395023299E-2</v>
      </c>
      <c r="D29" s="27">
        <v>279140398</v>
      </c>
      <c r="E29" s="57">
        <f t="shared" ref="E29:E34" si="1">D29/$D$34</f>
        <v>0.1128706099414095</v>
      </c>
      <c r="F29" s="27">
        <v>70882614</v>
      </c>
      <c r="G29" s="57">
        <f t="shared" ref="G29:G34" si="2">F29/$F$34</f>
        <v>3.0825788036307918E-2</v>
      </c>
      <c r="H29" s="17"/>
      <c r="I29" s="18" t="s">
        <v>10</v>
      </c>
      <c r="J29" s="30">
        <f>86334160+271701140</f>
        <v>358035300</v>
      </c>
      <c r="K29" s="57">
        <f t="shared" ref="K29:K32" si="3">J29/$J$34</f>
        <v>0.12218965367285491</v>
      </c>
      <c r="L29" s="58">
        <f>44991660+281780300</f>
        <v>326771960</v>
      </c>
      <c r="M29" s="59">
        <f t="shared" ref="M29:M32" si="4">L29/$L$34</f>
        <v>0.13213046445878418</v>
      </c>
      <c r="N29" s="27">
        <f>44991660+249662076</f>
        <v>294653736</v>
      </c>
      <c r="O29" s="57">
        <f t="shared" ref="O29:O32" si="5">N29/$N$34</f>
        <v>0.12814050015201514</v>
      </c>
    </row>
    <row r="30" spans="1:15" ht="16">
      <c r="A30" s="22" t="s">
        <v>14</v>
      </c>
      <c r="B30" s="30">
        <v>332046909</v>
      </c>
      <c r="C30" s="57">
        <f t="shared" si="0"/>
        <v>0.11332038157648693</v>
      </c>
      <c r="D30" s="27">
        <v>229703843</v>
      </c>
      <c r="E30" s="57">
        <f t="shared" si="1"/>
        <v>9.2880905275831011E-2</v>
      </c>
      <c r="F30" s="27">
        <v>447417595</v>
      </c>
      <c r="G30" s="57">
        <f t="shared" si="2"/>
        <v>0.19457521624674651</v>
      </c>
      <c r="H30" s="17"/>
      <c r="I30" s="18" t="s">
        <v>17</v>
      </c>
      <c r="J30" s="60">
        <v>1878511754</v>
      </c>
      <c r="K30" s="57">
        <f t="shared" si="3"/>
        <v>0.64109516754813622</v>
      </c>
      <c r="L30" s="61">
        <v>1854817497</v>
      </c>
      <c r="M30" s="59">
        <f t="shared" si="4"/>
        <v>0.74999671748117414</v>
      </c>
      <c r="N30" s="27">
        <v>1652714658</v>
      </c>
      <c r="O30" s="57">
        <f t="shared" si="5"/>
        <v>0.71874087109720775</v>
      </c>
    </row>
    <row r="31" spans="1:15" ht="16">
      <c r="A31" s="22" t="s">
        <v>21</v>
      </c>
      <c r="B31" s="30">
        <v>1209572942</v>
      </c>
      <c r="C31" s="57">
        <f t="shared" si="0"/>
        <v>0.41280091341562186</v>
      </c>
      <c r="D31" s="27">
        <v>954152393</v>
      </c>
      <c r="E31" s="57">
        <f t="shared" si="1"/>
        <v>0.38581216959848813</v>
      </c>
      <c r="F31" s="27">
        <v>834942600</v>
      </c>
      <c r="G31" s="57">
        <f t="shared" si="2"/>
        <v>0.36310404142380848</v>
      </c>
      <c r="H31" s="17"/>
      <c r="I31" s="18" t="s">
        <v>24</v>
      </c>
      <c r="J31" s="30">
        <v>448193457</v>
      </c>
      <c r="K31" s="57">
        <f t="shared" si="3"/>
        <v>0.15295866996709426</v>
      </c>
      <c r="L31" s="62">
        <v>121022697</v>
      </c>
      <c r="M31" s="59">
        <f t="shared" si="4"/>
        <v>4.8935609911770601E-2</v>
      </c>
      <c r="N31" s="27">
        <v>134295802</v>
      </c>
      <c r="O31" s="57">
        <f t="shared" si="5"/>
        <v>5.8403234488755972E-2</v>
      </c>
    </row>
    <row r="32" spans="1:15" ht="16">
      <c r="A32" s="22" t="s">
        <v>28</v>
      </c>
      <c r="B32" s="30">
        <v>1035742540</v>
      </c>
      <c r="C32" s="57">
        <f t="shared" si="0"/>
        <v>0.35347638139826731</v>
      </c>
      <c r="D32" s="27">
        <v>818462488</v>
      </c>
      <c r="E32" s="57">
        <f t="shared" si="1"/>
        <v>0.33094586414798893</v>
      </c>
      <c r="F32" s="27">
        <v>716730742</v>
      </c>
      <c r="G32" s="57">
        <f t="shared" si="2"/>
        <v>0.31169547347672161</v>
      </c>
      <c r="H32" s="17"/>
      <c r="I32" s="18" t="s">
        <v>29</v>
      </c>
      <c r="J32" s="30">
        <v>245420016</v>
      </c>
      <c r="K32" s="57">
        <f t="shared" si="3"/>
        <v>8.3756508811914654E-2</v>
      </c>
      <c r="L32" s="61">
        <v>170488666</v>
      </c>
      <c r="M32" s="59">
        <f t="shared" si="4"/>
        <v>6.8937208148271131E-2</v>
      </c>
      <c r="N32" s="27">
        <v>217794099</v>
      </c>
      <c r="O32" s="57">
        <f t="shared" si="5"/>
        <v>9.4715394262021177E-2</v>
      </c>
    </row>
    <row r="33" spans="1:15" ht="16">
      <c r="A33" s="22" t="s">
        <v>33</v>
      </c>
      <c r="B33" s="30">
        <f>7542076+250770123</f>
        <v>258312199</v>
      </c>
      <c r="C33" s="57">
        <f t="shared" si="0"/>
        <v>8.8156330214600565E-2</v>
      </c>
      <c r="D33" s="27">
        <f>7400876+184240822</f>
        <v>191641698</v>
      </c>
      <c r="E33" s="57">
        <f t="shared" si="1"/>
        <v>7.7490451036282465E-2</v>
      </c>
      <c r="F33" s="27">
        <f>221703705+7781039</f>
        <v>229484744</v>
      </c>
      <c r="G33" s="57">
        <f t="shared" si="2"/>
        <v>9.9799480816415501E-2</v>
      </c>
      <c r="H33" s="17"/>
      <c r="I33" s="45"/>
      <c r="J33" s="30"/>
      <c r="K33" s="15"/>
      <c r="L33" s="15"/>
      <c r="M33" s="59"/>
      <c r="N33" s="27"/>
      <c r="O33" s="57"/>
    </row>
    <row r="34" spans="1:15" ht="16">
      <c r="A34" s="51" t="s">
        <v>37</v>
      </c>
      <c r="B34" s="30">
        <f>SUM(B29:B33)</f>
        <v>2930160527</v>
      </c>
      <c r="C34" s="57">
        <f t="shared" si="0"/>
        <v>1</v>
      </c>
      <c r="D34" s="15">
        <f>SUM(D29:D33)</f>
        <v>2473100820</v>
      </c>
      <c r="E34" s="57">
        <f t="shared" si="1"/>
        <v>1</v>
      </c>
      <c r="F34" s="27">
        <f>SUM(F29:F33)</f>
        <v>2299458295</v>
      </c>
      <c r="G34" s="57">
        <f t="shared" si="2"/>
        <v>1</v>
      </c>
      <c r="H34" s="17"/>
      <c r="I34" s="63" t="s">
        <v>37</v>
      </c>
      <c r="J34" s="30">
        <f>SUM(J29:J32)</f>
        <v>2930160527</v>
      </c>
      <c r="K34" s="15">
        <f>J34/$J$34</f>
        <v>1</v>
      </c>
      <c r="L34" s="15">
        <f>SUM(L29:L32)</f>
        <v>2473100820</v>
      </c>
      <c r="M34" s="59">
        <f>L34/$L$34</f>
        <v>1</v>
      </c>
      <c r="N34" s="27">
        <f>SUM(N29:N33)</f>
        <v>2299458295</v>
      </c>
      <c r="O34" s="57">
        <f>N34/$N$34</f>
        <v>1</v>
      </c>
    </row>
    <row r="35" spans="1:15" ht="16">
      <c r="A35" s="22" t="s">
        <v>41</v>
      </c>
      <c r="B35" s="22"/>
      <c r="C35" s="24">
        <f>(C34-C29-C32-C33)</f>
        <v>0.5261212949921088</v>
      </c>
      <c r="D35" s="24"/>
      <c r="E35" s="24">
        <f>(E34-E29-E32-E33)</f>
        <v>0.47869307487431911</v>
      </c>
      <c r="F35" s="24"/>
      <c r="G35" s="24">
        <f>(G34-G29-G32-G33)</f>
        <v>0.55767925767055493</v>
      </c>
      <c r="H35" s="17"/>
      <c r="I35" s="22"/>
      <c r="J35" s="22"/>
      <c r="K35" s="22"/>
      <c r="L35" s="22"/>
      <c r="M35" s="22"/>
      <c r="N35" s="22"/>
      <c r="O35" s="22"/>
    </row>
  </sheetData>
  <mergeCells count="27">
    <mergeCell ref="A25:O25"/>
    <mergeCell ref="A26:G26"/>
    <mergeCell ref="I26:O26"/>
    <mergeCell ref="B27:C27"/>
    <mergeCell ref="D27:E27"/>
    <mergeCell ref="F27:G27"/>
    <mergeCell ref="J27:K27"/>
    <mergeCell ref="L27:M27"/>
    <mergeCell ref="N27:O27"/>
    <mergeCell ref="A13:O13"/>
    <mergeCell ref="A14:G14"/>
    <mergeCell ref="I14:O14"/>
    <mergeCell ref="B15:C15"/>
    <mergeCell ref="D15:E15"/>
    <mergeCell ref="F15:G15"/>
    <mergeCell ref="J15:K15"/>
    <mergeCell ref="L15:M15"/>
    <mergeCell ref="N15:O15"/>
    <mergeCell ref="A1:O1"/>
    <mergeCell ref="A2:G2"/>
    <mergeCell ref="I2:O2"/>
    <mergeCell ref="B3:C3"/>
    <mergeCell ref="D3:E3"/>
    <mergeCell ref="F3:G3"/>
    <mergeCell ref="J3:K3"/>
    <mergeCell ref="L3:M3"/>
    <mergeCell ref="N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08DBC-9023-C740-9618-EED9DF5B8304}">
  <sheetPr codeName="Sheet2"/>
  <dimension ref="A2:J27"/>
  <sheetViews>
    <sheetView workbookViewId="0">
      <selection activeCell="E17" sqref="E17"/>
    </sheetView>
  </sheetViews>
  <sheetFormatPr baseColWidth="10" defaultColWidth="12.6640625" defaultRowHeight="15.75" customHeight="1"/>
  <cols>
    <col min="1" max="1" width="29.6640625" style="65" customWidth="1"/>
    <col min="2" max="6" width="12.6640625" style="65"/>
    <col min="7" max="7" width="29" style="65" customWidth="1"/>
    <col min="8" max="8" width="34.6640625" style="65" customWidth="1"/>
    <col min="9" max="16384" width="12.6640625" style="65"/>
  </cols>
  <sheetData>
    <row r="2" spans="1:10" ht="13">
      <c r="A2" s="64" t="s">
        <v>70</v>
      </c>
      <c r="B2" s="64" t="s">
        <v>71</v>
      </c>
      <c r="C2" s="64" t="s">
        <v>72</v>
      </c>
      <c r="D2" s="64" t="s">
        <v>73</v>
      </c>
    </row>
    <row r="3" spans="1:10" ht="13">
      <c r="A3" s="64" t="s">
        <v>74</v>
      </c>
      <c r="B3" s="66">
        <v>5.272412051647643E-2</v>
      </c>
      <c r="C3" s="66">
        <v>-4.654953052191059E-2</v>
      </c>
      <c r="D3" s="66">
        <v>0.20072251094999208</v>
      </c>
      <c r="G3" s="67" t="s">
        <v>75</v>
      </c>
      <c r="H3" s="67">
        <v>44</v>
      </c>
      <c r="I3" s="68"/>
      <c r="J3" s="67" t="s">
        <v>8</v>
      </c>
    </row>
    <row r="4" spans="1:10" ht="13">
      <c r="A4" s="64" t="s">
        <v>76</v>
      </c>
      <c r="B4" s="66">
        <v>0.13589759722493336</v>
      </c>
      <c r="C4" s="66">
        <v>6.8588381191158343E-2</v>
      </c>
      <c r="D4" s="66">
        <v>0.20440789094846934</v>
      </c>
      <c r="G4" s="67" t="s">
        <v>77</v>
      </c>
      <c r="H4" s="68">
        <v>176</v>
      </c>
      <c r="I4" s="68" t="s">
        <v>78</v>
      </c>
      <c r="J4" s="69">
        <v>1.7600000000000001E-2</v>
      </c>
    </row>
    <row r="5" spans="1:10" ht="13">
      <c r="A5" s="64" t="s">
        <v>79</v>
      </c>
      <c r="B5" s="66">
        <v>0.15667139368591446</v>
      </c>
      <c r="C5" s="66">
        <v>-4.2308370519397238E-2</v>
      </c>
      <c r="D5" s="66">
        <v>0.20541124751079598</v>
      </c>
      <c r="G5" s="67" t="s">
        <v>80</v>
      </c>
      <c r="H5" s="68">
        <v>12</v>
      </c>
      <c r="I5" s="68" t="s">
        <v>81</v>
      </c>
      <c r="J5" s="69">
        <v>1.1999999999999999E-3</v>
      </c>
    </row>
    <row r="6" spans="1:10" ht="13">
      <c r="A6" s="64" t="s">
        <v>82</v>
      </c>
      <c r="B6" s="70">
        <v>1.5775223160425216</v>
      </c>
      <c r="C6" s="70">
        <v>2.4734494724683462</v>
      </c>
      <c r="D6" s="70">
        <v>1.8360571422880594E-2</v>
      </c>
    </row>
    <row r="7" spans="1:10" ht="13">
      <c r="A7" s="64" t="s">
        <v>83</v>
      </c>
      <c r="B7" s="70">
        <v>0.15286360381042627</v>
      </c>
      <c r="C7" s="70">
        <v>-1.6168445702411645</v>
      </c>
      <c r="D7" s="70">
        <v>4.908599945290683E-3</v>
      </c>
    </row>
    <row r="8" spans="1:10" ht="13">
      <c r="A8" s="64" t="s">
        <v>84</v>
      </c>
      <c r="B8" s="70">
        <v>0.26084000000000002</v>
      </c>
      <c r="C8" s="70">
        <v>0.30120000000000002</v>
      </c>
      <c r="D8" s="70">
        <v>0.52610000000000001</v>
      </c>
    </row>
    <row r="9" spans="1:10" ht="13">
      <c r="A9" s="64" t="s">
        <v>85</v>
      </c>
      <c r="B9" s="70">
        <v>4.326E-2</v>
      </c>
      <c r="C9" s="70">
        <v>4.0899999999999999E-2</v>
      </c>
      <c r="D9" s="70">
        <v>3.2199999999999999E-2</v>
      </c>
    </row>
    <row r="10" spans="1:10" ht="13">
      <c r="A10" s="64" t="s">
        <v>86</v>
      </c>
      <c r="B10" s="70">
        <v>0.27844000000000002</v>
      </c>
      <c r="C10" s="70">
        <v>0.31880000000000003</v>
      </c>
      <c r="D10" s="70">
        <v>0.54369999999999996</v>
      </c>
    </row>
    <row r="11" spans="1:10" ht="13">
      <c r="A11" s="64" t="s">
        <v>87</v>
      </c>
      <c r="B11" s="70">
        <v>4.206E-2</v>
      </c>
      <c r="C11" s="70">
        <v>3.9699999999999999E-2</v>
      </c>
      <c r="D11" s="70">
        <v>3.1E-2</v>
      </c>
    </row>
    <row r="12" spans="1:10" ht="13">
      <c r="A12" s="64" t="s">
        <v>88</v>
      </c>
      <c r="B12" s="65">
        <v>11.0108</v>
      </c>
      <c r="C12" s="65">
        <v>11.0108</v>
      </c>
      <c r="D12" s="65">
        <v>11.036</v>
      </c>
      <c r="G12" s="67" t="s">
        <v>89</v>
      </c>
      <c r="H12" s="67" t="s">
        <v>90</v>
      </c>
    </row>
    <row r="13" spans="1:10" ht="13">
      <c r="A13" s="64" t="s">
        <v>91</v>
      </c>
      <c r="B13" s="71">
        <v>0.17600599823421445</v>
      </c>
      <c r="C13" s="71">
        <v>0.13779693287516093</v>
      </c>
      <c r="D13" s="71">
        <v>0.15001321664529152</v>
      </c>
      <c r="G13" s="68" t="s">
        <v>92</v>
      </c>
      <c r="H13" s="68">
        <v>6.85</v>
      </c>
    </row>
    <row r="14" spans="1:10" ht="13">
      <c r="A14" s="72" t="s">
        <v>93</v>
      </c>
      <c r="B14" s="73">
        <v>0.09</v>
      </c>
      <c r="C14" s="73">
        <v>0.09</v>
      </c>
      <c r="D14" s="73">
        <v>0.09</v>
      </c>
      <c r="G14" s="68" t="s">
        <v>94</v>
      </c>
      <c r="H14" s="68">
        <v>8.7100000000000009</v>
      </c>
    </row>
    <row r="15" spans="1:10" ht="13">
      <c r="A15" s="72" t="s">
        <v>95</v>
      </c>
      <c r="B15" s="74">
        <v>0.19161923550171103</v>
      </c>
      <c r="C15" s="74">
        <v>0.14902198286031698</v>
      </c>
      <c r="D15" s="74">
        <v>0.16502605751940846</v>
      </c>
      <c r="G15" s="68" t="s">
        <v>96</v>
      </c>
      <c r="H15" s="68">
        <v>8.7100000000000009</v>
      </c>
    </row>
    <row r="16" spans="1:10" ht="13">
      <c r="A16" s="72" t="s">
        <v>97</v>
      </c>
      <c r="B16" s="74">
        <v>0.18335313454957966</v>
      </c>
      <c r="C16" s="74">
        <v>0.16679847048856652</v>
      </c>
      <c r="D16" s="74">
        <v>0.16601125564930522</v>
      </c>
      <c r="G16" s="68" t="s">
        <v>98</v>
      </c>
      <c r="H16" s="68">
        <v>8.5</v>
      </c>
    </row>
    <row r="26" spans="4:4" ht="13">
      <c r="D26" s="70"/>
    </row>
    <row r="27" spans="4:4" ht="13">
      <c r="D27" s="7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D6DA-71F1-464F-BEBC-3D6DDE2A2423}">
  <sheetPr codeName="Sheet3"/>
  <dimension ref="B2:K6"/>
  <sheetViews>
    <sheetView tabSelected="1" workbookViewId="0">
      <selection activeCell="A4" sqref="A4"/>
    </sheetView>
  </sheetViews>
  <sheetFormatPr baseColWidth="10" defaultColWidth="12.6640625" defaultRowHeight="15.75" customHeight="1"/>
  <cols>
    <col min="2" max="2" width="27.33203125" customWidth="1"/>
    <col min="3" max="5" width="16.6640625" customWidth="1"/>
    <col min="6" max="8" width="18.5" customWidth="1"/>
    <col min="9" max="11" width="17.6640625" customWidth="1"/>
  </cols>
  <sheetData>
    <row r="2" spans="2:11" ht="16">
      <c r="B2" s="9" t="s">
        <v>99</v>
      </c>
      <c r="C2" s="75" t="s">
        <v>100</v>
      </c>
      <c r="D2" s="75" t="s">
        <v>101</v>
      </c>
      <c r="E2" s="75" t="s">
        <v>102</v>
      </c>
      <c r="F2" s="75" t="s">
        <v>103</v>
      </c>
      <c r="G2" s="75" t="s">
        <v>104</v>
      </c>
      <c r="H2" s="75" t="s">
        <v>105</v>
      </c>
      <c r="I2" s="75" t="s">
        <v>106</v>
      </c>
      <c r="J2" s="75" t="s">
        <v>107</v>
      </c>
      <c r="K2" s="75" t="s">
        <v>108</v>
      </c>
    </row>
    <row r="3" spans="2:11" ht="16">
      <c r="B3" s="9" t="s">
        <v>109</v>
      </c>
      <c r="C3" s="76">
        <v>1884170.7</v>
      </c>
      <c r="D3" s="76">
        <v>1621206.6</v>
      </c>
      <c r="E3" s="76">
        <f>1418.72*10000</f>
        <v>14187200</v>
      </c>
      <c r="F3" s="76">
        <v>78236000</v>
      </c>
      <c r="G3" s="76">
        <v>64133000</v>
      </c>
      <c r="H3" s="76">
        <v>53437000</v>
      </c>
      <c r="I3" s="76">
        <v>312898376</v>
      </c>
      <c r="J3" s="76">
        <v>242401472</v>
      </c>
      <c r="K3" s="76">
        <v>216633650</v>
      </c>
    </row>
    <row r="4" spans="2:11" ht="16">
      <c r="B4" s="9" t="s">
        <v>110</v>
      </c>
      <c r="C4" s="76">
        <v>78652.2</v>
      </c>
      <c r="D4" s="76">
        <v>71923.7</v>
      </c>
      <c r="E4" s="76">
        <f>82.75*10000</f>
        <v>827500</v>
      </c>
      <c r="F4" s="76">
        <v>16466000</v>
      </c>
      <c r="G4" s="76">
        <v>16083000</v>
      </c>
      <c r="H4" s="76">
        <v>16407000</v>
      </c>
      <c r="I4" s="76">
        <v>33368796</v>
      </c>
      <c r="J4" s="76">
        <v>27985550</v>
      </c>
      <c r="K4" s="76">
        <v>27597812</v>
      </c>
    </row>
    <row r="5" spans="2:11" ht="16">
      <c r="B5" s="9" t="s">
        <v>111</v>
      </c>
      <c r="C5" s="76">
        <v>10705150.5</v>
      </c>
      <c r="D5" s="76">
        <v>8835909.9000000004</v>
      </c>
      <c r="E5" s="76">
        <v>78540300</v>
      </c>
      <c r="F5" s="76">
        <v>567763000</v>
      </c>
      <c r="G5" s="76">
        <v>538283000</v>
      </c>
      <c r="H5" s="76">
        <v>530012000</v>
      </c>
      <c r="I5" s="76">
        <v>2085805391</v>
      </c>
      <c r="J5" s="76">
        <v>1638450473</v>
      </c>
      <c r="K5" s="76">
        <v>1431173755</v>
      </c>
    </row>
    <row r="6" spans="2:11" ht="16">
      <c r="B6" s="77" t="s">
        <v>112</v>
      </c>
      <c r="C6" s="78">
        <f t="shared" ref="C6:K6" si="0">(C3+C4)/C5</f>
        <v>0.18335313454957966</v>
      </c>
      <c r="D6" s="78">
        <f t="shared" si="0"/>
        <v>0.19161923550171103</v>
      </c>
      <c r="E6" s="78">
        <f t="shared" si="0"/>
        <v>0.19117192065729313</v>
      </c>
      <c r="F6" s="78">
        <f t="shared" si="0"/>
        <v>0.16679847048856652</v>
      </c>
      <c r="G6" s="78">
        <f t="shared" si="0"/>
        <v>0.14902198286031698</v>
      </c>
      <c r="H6" s="78">
        <f t="shared" si="0"/>
        <v>0.13177814841928107</v>
      </c>
      <c r="I6" s="78">
        <f t="shared" si="0"/>
        <v>0.16601125564930522</v>
      </c>
      <c r="J6" s="78">
        <f t="shared" si="0"/>
        <v>0.16502605751940846</v>
      </c>
      <c r="K6" s="78">
        <f t="shared" si="0"/>
        <v>0.17065116038268882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 1</vt:lpstr>
      <vt:lpstr>Template 2</vt:lpstr>
      <vt:lpstr>Template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231250044_ Dhruv Batta</dc:creator>
  <cp:lastModifiedBy>231250044_ Dhruv Batta</cp:lastModifiedBy>
  <dcterms:created xsi:type="dcterms:W3CDTF">2024-10-02T04:17:58Z</dcterms:created>
  <dcterms:modified xsi:type="dcterms:W3CDTF">2024-10-02T04:21:34Z</dcterms:modified>
</cp:coreProperties>
</file>