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b3ee8ec7ba0360db/Desktop/excel projects/"/>
    </mc:Choice>
  </mc:AlternateContent>
  <xr:revisionPtr revIDLastSave="2" documentId="8_{EC4202CC-9770-4199-BB4C-438E73DC52C8}" xr6:coauthVersionLast="47" xr6:coauthVersionMax="47" xr10:uidLastSave="{29076BF5-B0E5-472B-9010-A449CB674B99}"/>
  <bookViews>
    <workbookView xWindow="-108" yWindow="-108" windowWidth="23256" windowHeight="12456" xr2:uid="{69316D76-274B-416A-B9E7-DBA53A663DA2}"/>
  </bookViews>
  <sheets>
    <sheet name="CAMPAIGN MARKETING"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FD1048575" i="1" l="1" a="1"/>
  <c r="XFD1048575" i="1" s="1"/>
  <c r="XFD1048574" i="1" a="1"/>
  <c r="XFD1048574" i="1" s="1"/>
  <c r="XFD1048573" i="1" a="1"/>
  <c r="XFD1048573" i="1" s="1"/>
  <c r="XFD1048572" i="1" a="1"/>
  <c r="XFD1048572" i="1" s="1"/>
  <c r="XFD1048571" i="1" a="1"/>
  <c r="XFD1048571" i="1" s="1"/>
  <c r="XFD1048570" i="1" a="1"/>
  <c r="XFD1048570" i="1" s="1"/>
  <c r="XFD1048569" i="1" a="1"/>
  <c r="XFD1048569" i="1" s="1"/>
  <c r="XFD1048568" i="1" a="1"/>
  <c r="XFD1048568" i="1" s="1"/>
  <c r="XFD1048567" i="1" a="1"/>
  <c r="XFD1048567" i="1" s="1"/>
  <c r="XFD1048566" i="1" a="1"/>
  <c r="XFD1048566" i="1" s="1"/>
  <c r="XFD1048565" i="1" a="1"/>
  <c r="XFD1048565" i="1" s="1"/>
  <c r="XFD1048564" i="1" a="1"/>
  <c r="XFD1048564" i="1" s="1"/>
  <c r="XFD1048563" i="1" a="1"/>
  <c r="XFD1048563" i="1" s="1"/>
  <c r="XFD1048562" i="1" a="1"/>
  <c r="XFD1048562" i="1" s="1"/>
  <c r="XFD1048561" i="1" a="1"/>
  <c r="XFD1048561" i="1" s="1"/>
  <c r="XFD1048560" i="1" a="1"/>
  <c r="XFD1048560" i="1" s="1"/>
  <c r="XFD1048559" i="1" a="1"/>
  <c r="XFD1048559" i="1" s="1"/>
  <c r="XFD1048558" i="1" a="1"/>
  <c r="XFD1048558" i="1" s="1"/>
  <c r="XFD1048557" i="1" a="1"/>
  <c r="XFD1048557" i="1" s="1"/>
  <c r="XFD1048556" i="1" a="1"/>
  <c r="XFD1048556" i="1" s="1"/>
  <c r="XFD1048555" i="1" a="1"/>
  <c r="XFD1048555" i="1" s="1"/>
  <c r="XFD1048554" i="1" a="1"/>
  <c r="XFD1048554" i="1" s="1"/>
  <c r="XFD1048553" i="1" a="1"/>
  <c r="XFD1048553" i="1" s="1"/>
  <c r="XFD1048552" i="1" a="1"/>
  <c r="XFD1048552" i="1" s="1"/>
  <c r="XFD1048551" i="1" a="1"/>
  <c r="XFD1048551" i="1" s="1"/>
  <c r="XFD1048550" i="1" a="1"/>
  <c r="XFD1048550" i="1" s="1"/>
  <c r="D17" i="1"/>
  <c r="D16" i="1"/>
  <c r="D15" i="1"/>
  <c r="D14" i="1"/>
  <c r="B11" i="1"/>
  <c r="G14" i="1"/>
  <c r="G17" i="1"/>
  <c r="G16" i="1"/>
  <c r="G15"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<sst xmlns="http://schemas.openxmlformats.org/spreadsheetml/2006/main" count="33" uniqueCount="31">
  <si>
    <t>CAMPAIGN MARKETING</t>
  </si>
  <si>
    <t>SCENARIO</t>
  </si>
  <si>
    <t>GIVEN:</t>
  </si>
  <si>
    <t>total marketing cost:</t>
  </si>
  <si>
    <t>A candidate for mayor has allocated $40,000 for last minute advertising in the days preceding the election.  Two types of ads will be used: radio and television.  Each radio ad costs $200 and reaches an estimated 3000 people.  Each television ad costs $500 and reaches an estimated 7000 people.  The campaigning mayor would like to reach as many people as possible, but she has stipulated that at least 10 ads of each type be used.  Also, the number of radio ads must be at least as great as the number of television ads. 
How many ads of each type should be used?
How many people will be reached?</t>
  </si>
  <si>
    <t>objective(MAX):</t>
  </si>
  <si>
    <t>radio ads(x)</t>
  </si>
  <si>
    <t>TV ads(y)</t>
  </si>
  <si>
    <t>per ad cost</t>
  </si>
  <si>
    <t>reach</t>
  </si>
  <si>
    <t>no. of ads</t>
  </si>
  <si>
    <t>&lt;--variables</t>
  </si>
  <si>
    <t>No.of people reached:</t>
  </si>
  <si>
    <t>constraint table</t>
  </si>
  <si>
    <t>x</t>
  </si>
  <si>
    <t>y</t>
  </si>
  <si>
    <t>LHS</t>
  </si>
  <si>
    <t>SIGN</t>
  </si>
  <si>
    <t>RHS</t>
  </si>
  <si>
    <t>(lhs formula)</t>
  </si>
  <si>
    <t>budget:</t>
  </si>
  <si>
    <t>&lt;=</t>
  </si>
  <si>
    <t>radio ads:</t>
  </si>
  <si>
    <t>&gt;=</t>
  </si>
  <si>
    <t>Tv ads:</t>
  </si>
  <si>
    <t>radio ads &gt;= TV ads:</t>
  </si>
  <si>
    <t>R-T&gt;=0</t>
  </si>
  <si>
    <t>SOLVER SOLUTION:</t>
  </si>
  <si>
    <t>X=</t>
  </si>
  <si>
    <t>Y=</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</si>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</sst>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quot;$&quot;#,##0"/>
    <numFmt numFmtId="166" formatCode="_(&quot;$&quot;* #,##0_);_(&quot;$&quot;* \(#,##0\);_(&quot;$&quot;* &quot;-&quot;??_);_(@_)"/>
  </numFmts>
  <fonts count="8" x14ac:knownFonts="1">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sz val="11"/>
      <color theme="6"/>
      <name val="Calibri"/>
      <family val="2"/>
      <scheme val="minor"/>
    </font>
    <font>
      <sz val="11"/>
      <name val="Calibri"/>
      <family val="2"/>
      <scheme val="minor"/>
    </font>
    <font>
      <b/>
      <sz val="11"/>
      <color theme="0" tint="-0.499984740745262"/>
      <name val="Calibri"/>
      <family val="2"/>
      <scheme val="minor"/>
    </font>
    <font>
      <sz val="11"/>
      <color theme="0" tint="-0.499984740745262"/>
      <name val="Calibri"/>
      <family val="2"/>
      <scheme val="minor"/>
    </font>
  </fonts>
  <fills count="6">
    <fill>
      <patternFill patternType="none"/>
    </fill>
    <fill>
      <patternFill patternType="gray125"/>
    </fill>
    <fill>
      <patternFill patternType="solid">
        <fgColor rgb="FFFFFFCC"/>
      </patternFill>
    </fill>
    <fill>
      <patternFill patternType="solid">
        <fgColor theme="7" tint="0.79998168889431442"/>
        <bgColor indexed="65"/>
      </patternFill>
    </fill>
    <fill>
      <patternFill patternType="solid">
        <fgColor theme="9" tint="0.39997558519241921"/>
        <bgColor indexed="64"/>
      </patternFill>
    </fill>
    <fill>
      <patternFill patternType="solid">
        <fgColor theme="0" tint="-0.249977111117893"/>
        <bgColor indexed="64"/>
      </patternFill>
    </fill>
  </fills>
  <borders count="14">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1" applyNumberFormat="0" applyFill="0" applyAlignment="0" applyProtection="0"/>
    <xf numFmtId="0" fontId="1" fillId="2" borderId="2" applyNumberFormat="0" applyFont="0" applyAlignment="0" applyProtection="0"/>
    <xf numFmtId="0" fontId="1" fillId="3" borderId="0" applyNumberFormat="0" applyBorder="0" applyAlignment="0" applyProtection="0"/>
  </cellStyleXfs>
  <cellXfs count="29">
    <xf numFmtId="0" fontId="0" fillId="0" borderId="0" xfId="0"/>
    <xf numFmtId="0" fontId="3" fillId="0" borderId="0" xfId="0" applyFont="1"/>
    <xf numFmtId="164" fontId="0" fillId="0" borderId="0" xfId="2" applyNumberFormat="1" applyFont="1"/>
    <xf numFmtId="0" fontId="0" fillId="0" borderId="6" xfId="0" applyBorder="1"/>
    <xf numFmtId="0" fontId="3" fillId="0" borderId="6" xfId="0" applyFont="1" applyBorder="1"/>
    <xf numFmtId="164" fontId="0" fillId="0" borderId="6" xfId="0" applyNumberFormat="1" applyBorder="1"/>
    <xf numFmtId="0" fontId="0" fillId="4" borderId="6" xfId="0" applyFill="1" applyBorder="1"/>
    <xf numFmtId="0" fontId="4" fillId="0" borderId="0" xfId="0" applyFont="1"/>
    <xf numFmtId="0" fontId="3" fillId="0" borderId="6" xfId="0" applyFont="1" applyBorder="1" applyAlignment="1">
      <alignment horizontal="center" vertical="center"/>
    </xf>
    <xf numFmtId="0" fontId="6" fillId="0" borderId="0" xfId="0" applyFont="1"/>
    <xf numFmtId="0" fontId="0" fillId="0" borderId="6" xfId="0" applyBorder="1" applyAlignment="1">
      <alignment horizontal="center" vertical="center"/>
    </xf>
    <xf numFmtId="166" fontId="0" fillId="0" borderId="6" xfId="2" applyNumberFormat="1" applyFont="1" applyBorder="1" applyAlignment="1">
      <alignment horizontal="center" vertical="center"/>
    </xf>
    <xf numFmtId="165" fontId="0" fillId="0" borderId="6" xfId="1" applyNumberFormat="1" applyFont="1" applyBorder="1" applyAlignment="1">
      <alignment horizontal="center" vertical="center"/>
    </xf>
    <xf numFmtId="0" fontId="7" fillId="0" borderId="0" xfId="0" applyFont="1"/>
    <xf numFmtId="0" fontId="7" fillId="0" borderId="7" xfId="0" applyFont="1" applyBorder="1" applyAlignment="1">
      <alignment horizontal="center" vertical="center"/>
    </xf>
    <xf numFmtId="0" fontId="3" fillId="0" borderId="8" xfId="0" applyFont="1" applyBorder="1" applyAlignment="1">
      <alignment horizontal="center" vertical="center"/>
    </xf>
    <xf numFmtId="0" fontId="0" fillId="0" borderId="9" xfId="0" applyBorder="1"/>
    <xf numFmtId="0" fontId="3" fillId="0" borderId="10" xfId="0" applyFont="1" applyBorder="1" applyAlignment="1">
      <alignment horizontal="center" vertical="center"/>
    </xf>
    <xf numFmtId="0" fontId="0" fillId="0" borderId="11" xfId="0" applyBorder="1"/>
    <xf numFmtId="0" fontId="3" fillId="0" borderId="12" xfId="0" applyFont="1" applyBorder="1" applyAlignment="1">
      <alignment horizontal="center" vertical="center"/>
    </xf>
    <xf numFmtId="165" fontId="0" fillId="0" borderId="0" xfId="0" applyNumberFormat="1"/>
    <xf numFmtId="0" fontId="2" fillId="0" borderId="1" xfId="3" applyAlignment="1">
      <alignment horizontal="center"/>
    </xf>
    <xf numFmtId="0" fontId="0" fillId="2" borderId="3" xfId="4" applyFont="1" applyBorder="1" applyAlignment="1">
      <alignment horizontal="center"/>
    </xf>
    <xf numFmtId="0" fontId="0" fillId="2" borderId="4" xfId="4" applyFont="1" applyBorder="1" applyAlignment="1">
      <alignment horizontal="center"/>
    </xf>
    <xf numFmtId="0" fontId="0" fillId="2" borderId="5" xfId="4" applyFont="1" applyBorder="1" applyAlignment="1">
      <alignment horizontal="center"/>
    </xf>
    <xf numFmtId="0" fontId="1" fillId="3" borderId="0" xfId="5" applyAlignment="1">
      <alignment horizontal="left" vertical="center" wrapText="1"/>
    </xf>
    <xf numFmtId="0" fontId="1" fillId="3" borderId="0" xfId="5" applyAlignment="1">
      <alignment horizontal="left" vertical="center"/>
    </xf>
    <xf numFmtId="2" fontId="5" fillId="5" borderId="0" xfId="0" applyNumberFormat="1" applyFont="1" applyFill="1"/>
    <xf numFmtId="2" fontId="0" fillId="0" borderId="13" xfId="0" applyNumberFormat="1" applyBorder="1"/>
  </cellXfs>
  <cellStyles count="6">
    <cellStyle name="20% - Accent4" xfId="5" builtinId="42"/>
    <cellStyle name="Comma" xfId="1" builtinId="3"/>
    <cellStyle name="Currency" xfId="2" builtinId="4"/>
    <cellStyle name="Heading 1" xfId="3" builtinId="16"/>
    <cellStyle name="Normal" xfId="0" builtinId="0"/>
    <cellStyle name="Note"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D205B-AB65-4758-9B72-8D1595DDE9B2}">
  <dimension ref="A1:XFD1048575"/>
  <sheetViews>
    <sheetView tabSelected="1" workbookViewId="0">
      <selection activeCell="F21" sqref="F21"/>
    </sheetView>
  </sheetViews>
  <sheetFormatPr defaultRowHeight="14.4" x14ac:dyDescent="0.3"/>
  <cols>
    <col min="1" max="1" width="22" customWidth="1"/>
    <col min="2" max="2" width="12.88671875" customWidth="1"/>
    <col min="3" max="3" width="13.109375" customWidth="1"/>
    <col min="4" max="4" width="12.21875" customWidth="1"/>
    <col min="6" max="6" width="10.109375" bestFit="1" customWidth="1"/>
    <col min="7" max="7" width="35.44140625" customWidth="1"/>
  </cols>
  <sheetData>
    <row r="1" spans="1:14" ht="20.399999999999999" thickBot="1" x14ac:dyDescent="0.45">
      <c r="A1" s="21" t="s">
        <v>0</v>
      </c>
      <c r="B1" s="21"/>
      <c r="C1" s="21"/>
      <c r="D1" s="21"/>
      <c r="E1" s="21"/>
      <c r="F1" s="21"/>
      <c r="G1" s="21"/>
      <c r="I1" s="22" t="s">
        <v>1</v>
      </c>
      <c r="J1" s="23"/>
      <c r="K1" s="23"/>
      <c r="L1" s="23"/>
      <c r="M1" s="23"/>
      <c r="N1" s="24"/>
    </row>
    <row r="2" spans="1:14" ht="15" thickTop="1" x14ac:dyDescent="0.3"/>
    <row r="3" spans="1:14" x14ac:dyDescent="0.3">
      <c r="A3" s="1" t="s">
        <v>2</v>
      </c>
    </row>
    <row r="4" spans="1:14" x14ac:dyDescent="0.3">
      <c r="A4" t="s">
        <v>3</v>
      </c>
      <c r="B4" s="2">
        <v>40000</v>
      </c>
      <c r="I4" s="25" t="s">
        <v>4</v>
      </c>
      <c r="J4" s="26"/>
      <c r="K4" s="26"/>
      <c r="L4" s="26"/>
      <c r="M4" s="26"/>
      <c r="N4" s="26"/>
    </row>
    <row r="5" spans="1:14" x14ac:dyDescent="0.3">
      <c r="A5" t="s">
        <v>5</v>
      </c>
      <c r="I5" s="26"/>
      <c r="J5" s="26"/>
      <c r="K5" s="26"/>
      <c r="L5" s="26"/>
      <c r="M5" s="26"/>
      <c r="N5" s="26"/>
    </row>
    <row r="6" spans="1:14" x14ac:dyDescent="0.3">
      <c r="A6" s="3"/>
      <c r="B6" s="4" t="s">
        <v>6</v>
      </c>
      <c r="C6" s="4" t="s">
        <v>7</v>
      </c>
      <c r="I6" s="26"/>
      <c r="J6" s="26"/>
      <c r="K6" s="26"/>
      <c r="L6" s="26"/>
      <c r="M6" s="26"/>
      <c r="N6" s="26"/>
    </row>
    <row r="7" spans="1:14" x14ac:dyDescent="0.3">
      <c r="A7" s="3" t="s">
        <v>8</v>
      </c>
      <c r="B7" s="5">
        <v>200</v>
      </c>
      <c r="C7" s="5">
        <v>500</v>
      </c>
      <c r="I7" s="26"/>
      <c r="J7" s="26"/>
      <c r="K7" s="26"/>
      <c r="L7" s="26"/>
      <c r="M7" s="26"/>
      <c r="N7" s="26"/>
    </row>
    <row r="8" spans="1:14" x14ac:dyDescent="0.3">
      <c r="A8" s="3" t="s">
        <v>9</v>
      </c>
      <c r="B8" s="3">
        <v>3000</v>
      </c>
      <c r="C8" s="3">
        <v>7000</v>
      </c>
      <c r="I8" s="26"/>
      <c r="J8" s="26"/>
      <c r="K8" s="26"/>
      <c r="L8" s="26"/>
      <c r="M8" s="26"/>
      <c r="N8" s="26"/>
    </row>
    <row r="9" spans="1:14" x14ac:dyDescent="0.3">
      <c r="A9" s="3" t="s">
        <v>10</v>
      </c>
      <c r="B9" s="6">
        <v>175</v>
      </c>
      <c r="C9" s="6">
        <v>10</v>
      </c>
      <c r="D9" s="7" t="s">
        <v>11</v>
      </c>
      <c r="I9" s="26"/>
      <c r="J9" s="26"/>
      <c r="K9" s="26"/>
      <c r="L9" s="26"/>
      <c r="M9" s="26"/>
      <c r="N9" s="26"/>
    </row>
    <row r="10" spans="1:14" x14ac:dyDescent="0.3">
      <c r="I10" s="26"/>
      <c r="J10" s="26"/>
      <c r="K10" s="26"/>
      <c r="L10" s="26"/>
      <c r="M10" s="26"/>
      <c r="N10" s="26"/>
    </row>
    <row r="11" spans="1:14" x14ac:dyDescent="0.3">
      <c r="A11" s="1" t="s">
        <v>12</v>
      </c>
      <c r="B11" s="27">
        <f>SUMPRODUCT(B9:C9,B8:C8)</f>
        <v>595000</v>
      </c>
      <c r="I11" s="26"/>
      <c r="J11" s="26"/>
      <c r="K11" s="26"/>
      <c r="L11" s="26"/>
      <c r="M11" s="26"/>
      <c r="N11" s="26"/>
    </row>
    <row r="12" spans="1:14" x14ac:dyDescent="0.3">
      <c r="I12" s="26"/>
      <c r="J12" s="26"/>
      <c r="K12" s="26"/>
      <c r="L12" s="26"/>
      <c r="M12" s="26"/>
      <c r="N12" s="26"/>
    </row>
    <row r="13" spans="1:14" x14ac:dyDescent="0.3">
      <c r="A13" s="8" t="s">
        <v>13</v>
      </c>
      <c r="B13" s="8" t="s">
        <v>14</v>
      </c>
      <c r="C13" s="8" t="s">
        <v>15</v>
      </c>
      <c r="D13" s="8" t="s">
        <v>16</v>
      </c>
      <c r="E13" s="8" t="s">
        <v>17</v>
      </c>
      <c r="F13" s="8" t="s">
        <v>18</v>
      </c>
      <c r="G13" s="9" t="s">
        <v>19</v>
      </c>
      <c r="I13" s="26"/>
      <c r="J13" s="26"/>
      <c r="K13" s="26"/>
      <c r="L13" s="26"/>
      <c r="M13" s="26"/>
      <c r="N13" s="26"/>
    </row>
    <row r="14" spans="1:14" x14ac:dyDescent="0.3">
      <c r="A14" s="10" t="s">
        <v>20</v>
      </c>
      <c r="B14" s="11">
        <v>200</v>
      </c>
      <c r="C14" s="11">
        <v>500</v>
      </c>
      <c r="D14" s="11">
        <f>SUMPRODUCT(B14:C14,$B$9:$C$9)</f>
        <v>40000</v>
      </c>
      <c r="E14" s="10" t="s">
        <v>21</v>
      </c>
      <c r="F14" s="12">
        <v>40000</v>
      </c>
      <c r="G14" s="13" t="str">
        <f ca="1">_xlfn.FORMULATEXT(D14)</f>
        <v>=SUMPRODUCT(B14:C14,$B$9:$C$9)</v>
      </c>
      <c r="I14" s="26"/>
      <c r="J14" s="26"/>
      <c r="K14" s="26"/>
      <c r="L14" s="26"/>
      <c r="M14" s="26"/>
      <c r="N14" s="26"/>
    </row>
    <row r="15" spans="1:14" x14ac:dyDescent="0.3">
      <c r="A15" s="10" t="s">
        <v>22</v>
      </c>
      <c r="B15" s="10">
        <v>1</v>
      </c>
      <c r="C15" s="10"/>
      <c r="D15" s="10">
        <f t="shared" ref="D15:D17" si="0">SUMPRODUCT(B15:C15,$B$9:$C$9)</f>
        <v>175</v>
      </c>
      <c r="E15" s="10" t="s">
        <v>23</v>
      </c>
      <c r="F15" s="10">
        <v>10</v>
      </c>
      <c r="G15" s="13" t="str">
        <f t="shared" ref="G15:G17" ca="1" si="1">_xlfn.FORMULATEXT(D15)</f>
        <v>=SUMPRODUCT(B15:C15,$B$9:$C$9)</v>
      </c>
      <c r="I15" s="26"/>
      <c r="J15" s="26"/>
      <c r="K15" s="26"/>
      <c r="L15" s="26"/>
      <c r="M15" s="26"/>
      <c r="N15" s="26"/>
    </row>
    <row r="16" spans="1:14" x14ac:dyDescent="0.3">
      <c r="A16" s="10" t="s">
        <v>24</v>
      </c>
      <c r="B16" s="10"/>
      <c r="C16" s="10">
        <v>1</v>
      </c>
      <c r="D16" s="10">
        <f t="shared" si="0"/>
        <v>10</v>
      </c>
      <c r="E16" s="10" t="s">
        <v>23</v>
      </c>
      <c r="F16" s="10">
        <v>10</v>
      </c>
      <c r="G16" s="13" t="str">
        <f t="shared" ca="1" si="1"/>
        <v>=SUMPRODUCT(B16:C16,$B$9:$C$9)</v>
      </c>
      <c r="I16" s="26"/>
      <c r="J16" s="26"/>
      <c r="K16" s="26"/>
      <c r="L16" s="26"/>
      <c r="M16" s="26"/>
      <c r="N16" s="26"/>
    </row>
    <row r="17" spans="1:14" x14ac:dyDescent="0.3">
      <c r="A17" s="10" t="s">
        <v>25</v>
      </c>
      <c r="B17" s="10">
        <v>1</v>
      </c>
      <c r="C17" s="10">
        <v>-1</v>
      </c>
      <c r="D17" s="10">
        <f t="shared" si="0"/>
        <v>165</v>
      </c>
      <c r="E17" s="10" t="s">
        <v>23</v>
      </c>
      <c r="F17" s="10">
        <v>0</v>
      </c>
      <c r="G17" s="13" t="str">
        <f t="shared" ca="1" si="1"/>
        <v>=SUMPRODUCT(B17:C17,$B$9:$C$9)</v>
      </c>
      <c r="I17" s="26"/>
      <c r="J17" s="26"/>
      <c r="K17" s="26"/>
      <c r="L17" s="26"/>
      <c r="M17" s="26"/>
      <c r="N17" s="26"/>
    </row>
    <row r="18" spans="1:14" x14ac:dyDescent="0.3">
      <c r="A18" s="14" t="s">
        <v>26</v>
      </c>
    </row>
    <row r="19" spans="1:14" ht="15" thickBot="1" x14ac:dyDescent="0.35"/>
    <row r="20" spans="1:14" x14ac:dyDescent="0.3">
      <c r="A20" s="15" t="s">
        <v>27</v>
      </c>
      <c r="B20" s="16"/>
    </row>
    <row r="21" spans="1:14" x14ac:dyDescent="0.3">
      <c r="A21" s="17" t="s">
        <v>28</v>
      </c>
      <c r="B21" s="18">
        <v>175</v>
      </c>
    </row>
    <row r="22" spans="1:14" x14ac:dyDescent="0.3">
      <c r="A22" s="17" t="s">
        <v>29</v>
      </c>
      <c r="B22" s="18">
        <v>10</v>
      </c>
    </row>
    <row r="23" spans="1:14" ht="15" thickBot="1" x14ac:dyDescent="0.35">
      <c r="A23" s="19" t="s">
        <v>30</v>
      </c>
      <c r="B23" s="28">
        <v>595000</v>
      </c>
      <c r="E23" s="20"/>
    </row>
    <row r="1048550" spans="16384:16384" x14ac:dyDescent="0.3">
      <c r="XFD1048550" t="e" cm="1">
        <f t="array" ref="XFD1048550">solver_pre</f>
        <v>#NAME?</v>
      </c>
    </row>
    <row r="1048551" spans="16384:16384" x14ac:dyDescent="0.3">
      <c r="XFD1048551" t="e" cm="1">
        <f t="array" ref="XFD1048551">solver_scl</f>
        <v>#NAME?</v>
      </c>
    </row>
    <row r="1048552" spans="16384:16384" x14ac:dyDescent="0.3">
      <c r="XFD1048552" t="e" cm="1">
        <f t="array" ref="XFD1048552">solver_rlx</f>
        <v>#NAME?</v>
      </c>
    </row>
    <row r="1048553" spans="16384:16384" x14ac:dyDescent="0.3">
      <c r="XFD1048553" t="e" cm="1">
        <f t="array" ref="XFD1048553">solver_tol</f>
        <v>#NAME?</v>
      </c>
    </row>
    <row r="1048554" spans="16384:16384" x14ac:dyDescent="0.3">
      <c r="XFD1048554" t="e" cm="1">
        <f t="array" ref="XFD1048554">solver_cvg</f>
        <v>#NAME?</v>
      </c>
    </row>
    <row r="1048555" spans="16384:16384" x14ac:dyDescent="0.3">
      <c r="XFD1048555" t="e" cm="1">
        <f t="array" ref="XFD1048555">AREAS(solver_adj1)</f>
        <v>#NAME?</v>
      </c>
    </row>
    <row r="1048556" spans="16384:16384" x14ac:dyDescent="0.3">
      <c r="XFD1048556" t="e" cm="1">
        <f t="array" ref="XFD1048556">solver_ssz</f>
        <v>#NAME?</v>
      </c>
    </row>
    <row r="1048557" spans="16384:16384" x14ac:dyDescent="0.3">
      <c r="XFD1048557" t="e" cm="1">
        <f t="array" ref="XFD1048557">solver_rsd</f>
        <v>#NAME?</v>
      </c>
    </row>
    <row r="1048558" spans="16384:16384" x14ac:dyDescent="0.3">
      <c r="XFD1048558" t="e" cm="1">
        <f t="array" ref="XFD1048558">solver_mrt</f>
        <v>#NAME?</v>
      </c>
    </row>
    <row r="1048559" spans="16384:16384" x14ac:dyDescent="0.3">
      <c r="XFD1048559" t="e" cm="1">
        <f t="array" ref="XFD1048559">solver_mni</f>
        <v>#NAME?</v>
      </c>
    </row>
    <row r="1048560" spans="16384:16384" x14ac:dyDescent="0.3">
      <c r="XFD1048560" t="e" cm="1">
        <f t="array" ref="XFD1048560">solver_rbv</f>
        <v>#NAME?</v>
      </c>
    </row>
    <row r="1048561" spans="16384:16384" x14ac:dyDescent="0.3">
      <c r="XFD1048561" t="e" cm="1">
        <f t="array" ref="XFD1048561">solver_neg</f>
        <v>#NAME?</v>
      </c>
    </row>
    <row r="1048562" spans="16384:16384" x14ac:dyDescent="0.3">
      <c r="XFD1048562" t="e" cm="1">
        <f t="array" ref="XFD1048562">solver_ntr</f>
        <v>#NAME?</v>
      </c>
    </row>
    <row r="1048563" spans="16384:16384" x14ac:dyDescent="0.3">
      <c r="XFD1048563" t="e" cm="1">
        <f t="array" ref="XFD1048563">solver_acc</f>
        <v>#NAME?</v>
      </c>
    </row>
    <row r="1048564" spans="16384:16384" x14ac:dyDescent="0.3">
      <c r="XFD1048564" t="e" cm="1">
        <f t="array" ref="XFD1048564">solver_res</f>
        <v>#NAME?</v>
      </c>
    </row>
    <row r="1048565" spans="16384:16384" x14ac:dyDescent="0.3">
      <c r="XFD1048565" t="e" cm="1">
        <f t="array" ref="XFD1048565">solver_ars</f>
        <v>#NAME?</v>
      </c>
    </row>
    <row r="1048566" spans="16384:16384" x14ac:dyDescent="0.3">
      <c r="XFD1048566" t="e" cm="1">
        <f t="array" ref="XFD1048566">solver_sta</f>
        <v>#NAME?</v>
      </c>
    </row>
    <row r="1048567" spans="16384:16384" x14ac:dyDescent="0.3">
      <c r="XFD1048567" t="e" cm="1">
        <f t="array" ref="XFD1048567">solver_met</f>
        <v>#NAME?</v>
      </c>
    </row>
    <row r="1048568" spans="16384:16384" x14ac:dyDescent="0.3">
      <c r="XFD1048568" t="e" cm="1">
        <f t="array" ref="XFD1048568">solver_soc</f>
        <v>#NAME?</v>
      </c>
    </row>
    <row r="1048569" spans="16384:16384" x14ac:dyDescent="0.3">
      <c r="XFD1048569" t="e" cm="1">
        <f t="array" ref="XFD1048569">solver_lpt</f>
        <v>#NAME?</v>
      </c>
    </row>
    <row r="1048570" spans="16384:16384" x14ac:dyDescent="0.3">
      <c r="XFD1048570" t="e" cm="1">
        <f t="array" ref="XFD1048570">solver_lpp</f>
        <v>#NAME?</v>
      </c>
    </row>
    <row r="1048571" spans="16384:16384" x14ac:dyDescent="0.3">
      <c r="XFD1048571" t="e" cm="1">
        <f t="array" ref="XFD1048571">solver_gap</f>
        <v>#NAME?</v>
      </c>
    </row>
    <row r="1048572" spans="16384:16384" x14ac:dyDescent="0.3">
      <c r="XFD1048572" t="e" cm="1">
        <f t="array" ref="XFD1048572">solver_ips</f>
        <v>#NAME?</v>
      </c>
    </row>
    <row r="1048573" spans="16384:16384" x14ac:dyDescent="0.3">
      <c r="XFD1048573" t="e" cm="1">
        <f t="array" ref="XFD1048573">solver_fea</f>
        <v>#NAME?</v>
      </c>
    </row>
    <row r="1048574" spans="16384:16384" x14ac:dyDescent="0.3">
      <c r="XFD1048574" t="e" cm="1">
        <f t="array" ref="XFD1048574">solver_ipi</f>
        <v>#NAME?</v>
      </c>
    </row>
    <row r="1048575" spans="16384:16384" x14ac:dyDescent="0.3">
      <c r="XFD1048575" t="e" cm="1">
        <f t="array" ref="XFD1048575">solver_ipd</f>
        <v>#NAME?</v>
      </c>
    </row>
  </sheetData>
  <mergeCells count="3">
    <mergeCell ref="A1:G1"/>
    <mergeCell ref="I1:N1"/>
    <mergeCell ref="I4:N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CAMPAIGN MARKETING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JAY PATEL</cp:lastModifiedBy>
  <dcterms:created xsi:type="dcterms:W3CDTF">2024-08-02T13:00:49Z</dcterms:created>
  <dcterms:modified xsi:type="dcterms:W3CDTF">2024-08-13T17:25:22Z</dcterms:modified>
</cp:coreProperties>
</file>